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95" yWindow="165" windowWidth="10305" windowHeight="5940" tabRatio="887"/>
  </bookViews>
  <sheets>
    <sheet name="Cover" sheetId="14" r:id="rId1"/>
    <sheet name="Structure" sheetId="15" r:id="rId2"/>
    <sheet name="Calculator Instructions" sheetId="13" r:id="rId3"/>
    <sheet name="Interactive Calculator" sheetId="10" r:id="rId4"/>
    <sheet name="DRG Table" sheetId="3" r:id="rId5"/>
    <sheet name="Provider Adjustor" sheetId="11" r:id="rId6"/>
    <sheet name="Provider Table" sheetId="12" r:id="rId7"/>
    <sheet name="Non-Participating Provs" sheetId="16" r:id="rId8"/>
  </sheets>
  <definedNames>
    <definedName name="_xlnm._FilterDatabase" localSheetId="4" hidden="1">'DRG Table'!$H$9:$I$1267</definedName>
    <definedName name="_xlnm._FilterDatabase" localSheetId="3" hidden="1">'Interactive Calculator'!#REF!</definedName>
    <definedName name="_xlnm._FilterDatabase" localSheetId="6" hidden="1">'Provider Table'!$F$1:$F$295</definedName>
    <definedName name="_PRIVIA_COMMENT_DF2A9CCF_274F_46E8_85B6_" localSheetId="3">'Interactive Calculator'!$E$38</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Calculator'!$E$11</definedName>
    <definedName name="DRG_base">#REF!</definedName>
    <definedName name="DRG_Base_Pay">'Interactive Calculator'!$E$35</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Calculator'!$K$15:$K$21</definedName>
    <definedName name="OLE_LINK2" localSheetId="3">'Interactive Calculator'!#REF!</definedName>
    <definedName name="pol_adj">#REF!</definedName>
    <definedName name="_xlnm.Print_Area" localSheetId="4">'DRG Table'!$A$1:$I$1267</definedName>
    <definedName name="_xlnm.Print_Area" localSheetId="3">'Interactive Calculator'!$B$1:$G$66</definedName>
    <definedName name="_xlnm.Print_Titles" localSheetId="4">'DRG Table'!$9:$9</definedName>
  </definedNames>
  <calcPr calcId="145621"/>
</workbook>
</file>

<file path=xl/calcChain.xml><?xml version="1.0" encoding="utf-8"?>
<calcChain xmlns="http://schemas.openxmlformats.org/spreadsheetml/2006/main">
  <c r="B61" i="10" l="1"/>
  <c r="B62" i="10" s="1"/>
  <c r="B63" i="10" s="1"/>
  <c r="B64" i="10" s="1"/>
  <c r="B65" i="10" s="1"/>
  <c r="E1267" i="3" l="1"/>
  <c r="E1266" i="3"/>
  <c r="E1265" i="3"/>
  <c r="E1264" i="3"/>
  <c r="E1263" i="3"/>
  <c r="E1262" i="3"/>
  <c r="E1261" i="3"/>
  <c r="E1260" i="3"/>
  <c r="E1259" i="3"/>
  <c r="E1258" i="3"/>
  <c r="E1257" i="3"/>
  <c r="E1256" i="3"/>
  <c r="E1255" i="3"/>
  <c r="E1254" i="3"/>
  <c r="E1253" i="3"/>
  <c r="E1252" i="3"/>
  <c r="E1251" i="3"/>
  <c r="E1250" i="3"/>
  <c r="E1249" i="3"/>
  <c r="E1248" i="3"/>
  <c r="E1247" i="3"/>
  <c r="E1246" i="3"/>
  <c r="E1245" i="3"/>
  <c r="E1244" i="3"/>
  <c r="E1243" i="3"/>
  <c r="E1242" i="3"/>
  <c r="E1241" i="3"/>
  <c r="E1240" i="3"/>
  <c r="E1239" i="3"/>
  <c r="E1238" i="3"/>
  <c r="E1237" i="3"/>
  <c r="E1236" i="3"/>
  <c r="E1235" i="3"/>
  <c r="E1234" i="3"/>
  <c r="E1233" i="3"/>
  <c r="E1232" i="3"/>
  <c r="E1231" i="3"/>
  <c r="E1230" i="3"/>
  <c r="E1229" i="3"/>
  <c r="E1228" i="3"/>
  <c r="E1227" i="3"/>
  <c r="E1226" i="3"/>
  <c r="E1225" i="3"/>
  <c r="E1224" i="3"/>
  <c r="E1223" i="3"/>
  <c r="E1222" i="3"/>
  <c r="E1221" i="3"/>
  <c r="E1220" i="3"/>
  <c r="E1219" i="3"/>
  <c r="E1218" i="3"/>
  <c r="E1217" i="3"/>
  <c r="E1216" i="3"/>
  <c r="E1215" i="3"/>
  <c r="E1214" i="3"/>
  <c r="E1213" i="3"/>
  <c r="E1212" i="3"/>
  <c r="E1211" i="3"/>
  <c r="E1210" i="3"/>
  <c r="E1209" i="3"/>
  <c r="E1208" i="3"/>
  <c r="E1207" i="3"/>
  <c r="E1206" i="3"/>
  <c r="E1205" i="3"/>
  <c r="E1204" i="3"/>
  <c r="E1203" i="3"/>
  <c r="E1202" i="3"/>
  <c r="E1201" i="3"/>
  <c r="E1200" i="3"/>
  <c r="E1199" i="3"/>
  <c r="E1198" i="3"/>
  <c r="E1197" i="3"/>
  <c r="E1196" i="3"/>
  <c r="E1195" i="3"/>
  <c r="E1194" i="3"/>
  <c r="E1193" i="3"/>
  <c r="E1192" i="3"/>
  <c r="E1191" i="3"/>
  <c r="E1190" i="3"/>
  <c r="E1189" i="3"/>
  <c r="E1188" i="3"/>
  <c r="E1187" i="3"/>
  <c r="E1186" i="3"/>
  <c r="E1185" i="3"/>
  <c r="E1184" i="3"/>
  <c r="E1183" i="3"/>
  <c r="E1182" i="3"/>
  <c r="E1181" i="3"/>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18"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074"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31" i="10" l="1"/>
  <c r="E30" i="10"/>
  <c r="E32" i="10" s="1"/>
  <c r="E29" i="10"/>
  <c r="E28" i="10"/>
  <c r="E37" i="10" l="1"/>
  <c r="E50" i="10" l="1"/>
  <c r="E51" i="10" s="1"/>
  <c r="E64" i="10" l="1"/>
  <c r="E63" i="10"/>
  <c r="E42" i="10" l="1"/>
  <c r="E26" i="10"/>
  <c r="E25" i="10"/>
  <c r="E24" i="10"/>
  <c r="E23" i="10"/>
  <c r="E34" i="10" l="1"/>
  <c r="E35" i="10" s="1"/>
  <c r="E47" i="10"/>
  <c r="E48"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2" i="10"/>
  <c r="B3" i="10" s="1"/>
  <c r="B4" i="10" s="1"/>
  <c r="B5" i="10" s="1"/>
  <c r="B6" i="10" s="1"/>
  <c r="B7" i="10" s="1"/>
  <c r="E22" i="10"/>
  <c r="E38" i="10" l="1"/>
  <c r="E39" i="10" l="1"/>
  <c r="E40" i="10" s="1"/>
  <c r="E43" i="10" l="1"/>
  <c r="E44" i="10" s="1"/>
  <c r="E52" i="10"/>
  <c r="E45" i="10" l="1"/>
  <c r="E53" i="10" s="1"/>
  <c r="E54" i="10" s="1"/>
  <c r="E56" i="10" l="1"/>
  <c r="E57" i="10" s="1"/>
  <c r="E58" i="10" l="1"/>
  <c r="E59" i="10"/>
  <c r="E60" i="10" l="1"/>
  <c r="E62" i="10" l="1"/>
  <c r="E65" i="10" s="1"/>
</calcChain>
</file>

<file path=xl/sharedStrings.xml><?xml version="1.0" encoding="utf-8"?>
<sst xmlns="http://schemas.openxmlformats.org/spreadsheetml/2006/main" count="6184" uniqueCount="2358">
  <si>
    <t>Neonate</t>
  </si>
  <si>
    <t>Obstetrics</t>
  </si>
  <si>
    <t>Indicates data to be input by the user</t>
  </si>
  <si>
    <t>C</t>
  </si>
  <si>
    <t>D</t>
  </si>
  <si>
    <t>E</t>
  </si>
  <si>
    <t>Used for transfer pricing adjustment</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</si>
  <si>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</si>
  <si>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</si>
  <si>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</si>
  <si>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</si>
  <si>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</si>
  <si>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</si>
  <si>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</si>
  <si>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</si>
  <si>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</si>
  <si>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</si>
  <si>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</si>
  <si>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UB-04 Field Locator 47 minus FL 48</t>
  </si>
  <si>
    <t>Allowed amount</t>
  </si>
  <si>
    <t>Is a transfer adjustment potentially applicable?</t>
  </si>
  <si>
    <t>Yes</t>
  </si>
  <si>
    <t>No</t>
  </si>
  <si>
    <t>APR-DRG description</t>
  </si>
  <si>
    <t>Average Length of Stay</t>
  </si>
  <si>
    <t>Length of stay</t>
  </si>
  <si>
    <t>PAYMENT POLICY PARAMETERS SET BY MEDICAID</t>
  </si>
  <si>
    <t>Average length of stay for this APR-DRG</t>
  </si>
  <si>
    <t>CALCULATOR VALUES ARE FOR PURPOSES OF ILLUSTRATION ONLY.</t>
  </si>
  <si>
    <t>Payment amount</t>
  </si>
  <si>
    <t>INFORMATION FROM THE HOSPITAL</t>
  </si>
  <si>
    <t>Used for cost outlier adjustments</t>
  </si>
  <si>
    <t>Used for DRG base payment</t>
  </si>
  <si>
    <t>Patient age (in years)</t>
  </si>
  <si>
    <t>Look up from DRG table</t>
  </si>
  <si>
    <t>CALCULATION OF ALLOWED AMOUNT AND REIMBURSEMENT AMOUNT</t>
  </si>
  <si>
    <t>Used for age adjustor</t>
  </si>
  <si>
    <t>Other health coverage</t>
  </si>
  <si>
    <t>Includes spend-down or copayment</t>
  </si>
  <si>
    <t>Age Adjustor</t>
  </si>
  <si>
    <t>Gastroent Adult</t>
  </si>
  <si>
    <t>Misc Adult</t>
  </si>
  <si>
    <t>Resp Adult</t>
  </si>
  <si>
    <t>Circulatory Adult</t>
  </si>
  <si>
    <t>Error DRG</t>
  </si>
  <si>
    <t>Estimated loss on this case</t>
  </si>
  <si>
    <t>APR-DRG INFORMATION</t>
  </si>
  <si>
    <t>Indicates payment policy parameters set by Medicaid</t>
  </si>
  <si>
    <t>F</t>
  </si>
  <si>
    <t>E13</t>
  </si>
  <si>
    <t>E12</t>
  </si>
  <si>
    <t>G</t>
  </si>
  <si>
    <t>Age adjustor</t>
  </si>
  <si>
    <t>Service Adjustor</t>
  </si>
  <si>
    <t>Florida Medicaid DRG Pricing Calculator</t>
  </si>
  <si>
    <t>Submitted charges</t>
  </si>
  <si>
    <t>Used for transfer pricing and covered days adjustments</t>
  </si>
  <si>
    <t>Hospital average per discharge automatic IGT add on pymt</t>
  </si>
  <si>
    <t>Hospital casemix</t>
  </si>
  <si>
    <t xml:space="preserve">Service adjustor </t>
  </si>
  <si>
    <t>Hospital category</t>
  </si>
  <si>
    <t>Values for yes/no boxes</t>
  </si>
  <si>
    <t>Provider Category</t>
  </si>
  <si>
    <t>All Other</t>
  </si>
  <si>
    <t>Rural</t>
  </si>
  <si>
    <t>Rehab</t>
  </si>
  <si>
    <t>Marginal cost percentage</t>
  </si>
  <si>
    <t>HOSPITAL INFORMATION</t>
  </si>
  <si>
    <t>Provider adjustor</t>
  </si>
  <si>
    <t>Look up from provider adjustor table</t>
  </si>
  <si>
    <t>Service Line</t>
  </si>
  <si>
    <t>Policy Adjustor</t>
  </si>
  <si>
    <t>National Relative Weight</t>
  </si>
  <si>
    <t xml:space="preserve"> Relative Weight 
Re-centered for Florida Medicaid</t>
  </si>
  <si>
    <t>Cost outlier threshold</t>
  </si>
  <si>
    <t>Age cut-off for age policy adjustor</t>
  </si>
  <si>
    <t>IGT casemix adjustor</t>
  </si>
  <si>
    <t>COST OUTLIER</t>
  </si>
  <si>
    <t>Does this claim require an outlier payment?</t>
  </si>
  <si>
    <t xml:space="preserve">DRG cost outlier payment increase </t>
  </si>
  <si>
    <t>IF E9 &lt; E8 Then "Yes" Else "No"</t>
  </si>
  <si>
    <t>Is per diem payment amount &lt; full stay base payment?</t>
  </si>
  <si>
    <t>Does the charge cap apply?</t>
  </si>
  <si>
    <t>Charge cap reduction factor</t>
  </si>
  <si>
    <t>Final DRG base payment</t>
  </si>
  <si>
    <t>Final outlier payment</t>
  </si>
  <si>
    <t>Final DRG payment</t>
  </si>
  <si>
    <t>Estimated cost of the stay</t>
  </si>
  <si>
    <t>NON-COVERED DAYS PAYMENT ADJUSTMENT</t>
  </si>
  <si>
    <t>Are covered days less than length of stay</t>
  </si>
  <si>
    <t>Non-covered day reduction factor</t>
  </si>
  <si>
    <t>TRANSFER PAYMENT ADJUSTMENT</t>
  </si>
  <si>
    <t>DRG BASE PAYMENT</t>
  </si>
  <si>
    <t>Full stay DRG base payment</t>
  </si>
  <si>
    <t>Maximum policy adjustor</t>
  </si>
  <si>
    <t>Mental Health</t>
  </si>
  <si>
    <t>Transplant Pediatric</t>
  </si>
  <si>
    <t>Transplant Adult</t>
  </si>
  <si>
    <t>DRG standardized base rate</t>
  </si>
  <si>
    <t>NCD Adjusted DRG base payment</t>
  </si>
  <si>
    <t>NCD Adjusted outlier payment</t>
  </si>
  <si>
    <t>If E10 = "Yes" AND DRG Base Not IN ("580", "581") Then "Yes", Else "No"</t>
  </si>
  <si>
    <t>Used for age policy adjustor</t>
  </si>
  <si>
    <t>Provider primary Medicaid ID</t>
  </si>
  <si>
    <t>Hi Mcaid Hi Outlier</t>
  </si>
  <si>
    <t>010151600</t>
  </si>
  <si>
    <t>All Children's Hospital</t>
  </si>
  <si>
    <t>011648300</t>
  </si>
  <si>
    <t>Anne Bates Leach Eye Hospital</t>
  </si>
  <si>
    <t>010204100</t>
  </si>
  <si>
    <t>Archbold Memorial Hospital</t>
  </si>
  <si>
    <t>010233400</t>
  </si>
  <si>
    <t>Atmore Community Hospital</t>
  </si>
  <si>
    <t>012037500</t>
  </si>
  <si>
    <t>Aventura Hospital &amp; Medical Center</t>
  </si>
  <si>
    <t>010074900</t>
  </si>
  <si>
    <t>Baptist Hospital (Pensacola)</t>
  </si>
  <si>
    <t>010232600</t>
  </si>
  <si>
    <t>Baptist Hospital of Beaches</t>
  </si>
  <si>
    <t>010064100</t>
  </si>
  <si>
    <t>Baptist Medical Center</t>
  </si>
  <si>
    <t>010123100</t>
  </si>
  <si>
    <t>Baptist Medical Center - Nassau</t>
  </si>
  <si>
    <t>010035800</t>
  </si>
  <si>
    <t>Baptist of Miami</t>
  </si>
  <si>
    <t>012041300</t>
  </si>
  <si>
    <t>Bartow Memorial Hospital</t>
  </si>
  <si>
    <t>010006400</t>
  </si>
  <si>
    <t>Bay Medical Center</t>
  </si>
  <si>
    <t>010372100</t>
  </si>
  <si>
    <t>BayCare Alliant Hospital</t>
  </si>
  <si>
    <t>010156700</t>
  </si>
  <si>
    <t>Bayfront Medical Center</t>
  </si>
  <si>
    <t>011988100</t>
  </si>
  <si>
    <t>010183400</t>
  </si>
  <si>
    <t>Bert Fish Memorial Hospital</t>
  </si>
  <si>
    <t>010140100</t>
  </si>
  <si>
    <t>Bethesda Mem. Hosp.</t>
  </si>
  <si>
    <t>010141900</t>
  </si>
  <si>
    <t>Boca Raton Community Hospital</t>
  </si>
  <si>
    <t>011807900</t>
  </si>
  <si>
    <t>Brandon Regional Medical Center</t>
  </si>
  <si>
    <t>010087100</t>
  </si>
  <si>
    <t>Brooksville Regional Hospital</t>
  </si>
  <si>
    <t>010012900</t>
  </si>
  <si>
    <t>Broward General Hospital</t>
  </si>
  <si>
    <t>010026900</t>
  </si>
  <si>
    <t>Calhoun Liberty Hospital</t>
  </si>
  <si>
    <t>010194000</t>
  </si>
  <si>
    <t>Campbellton-Graceville Hospital</t>
  </si>
  <si>
    <t>010009900</t>
  </si>
  <si>
    <t>Cape Canaveral Hospital</t>
  </si>
  <si>
    <t>011971700</t>
  </si>
  <si>
    <t>Cape Coral Hospital</t>
  </si>
  <si>
    <t>011980600</t>
  </si>
  <si>
    <t>Capital Regional Medical Center</t>
  </si>
  <si>
    <t>010036600</t>
  </si>
  <si>
    <t>Cedars Medical Center, Inc.</t>
  </si>
  <si>
    <t>010178800</t>
  </si>
  <si>
    <t>Central Florida Regional Hospital</t>
  </si>
  <si>
    <t>010027700</t>
  </si>
  <si>
    <t>Charlotte Regional Medical Center</t>
  </si>
  <si>
    <t>010341100</t>
  </si>
  <si>
    <t>Charlton Memorial Hospital</t>
  </si>
  <si>
    <t>010219900</t>
  </si>
  <si>
    <t>Citrus Memorial Hospital</t>
  </si>
  <si>
    <t>010314400</t>
  </si>
  <si>
    <t>Cleveland Clinic FL Hospital - Naples</t>
  </si>
  <si>
    <t>010220200</t>
  </si>
  <si>
    <t>Cleveland Clinic Hospital</t>
  </si>
  <si>
    <t>010253900</t>
  </si>
  <si>
    <t>Columbia Englewood Community Hosp</t>
  </si>
  <si>
    <t>012030800</t>
  </si>
  <si>
    <t>Columbia Hospital</t>
  </si>
  <si>
    <t>010146000</t>
  </si>
  <si>
    <t>Columbia JFK Medical Center</t>
  </si>
  <si>
    <t>012013800</t>
  </si>
  <si>
    <t>Columbia Kendall Medical Center</t>
  </si>
  <si>
    <t>010138900</t>
  </si>
  <si>
    <t>Columbia Medical Center-Osceola</t>
  </si>
  <si>
    <t>010552000</t>
  </si>
  <si>
    <t>Columbia New Port Richey Hospital</t>
  </si>
  <si>
    <t>012026000</t>
  </si>
  <si>
    <t>Columbia Palms West Hospital</t>
  </si>
  <si>
    <t>012000600</t>
  </si>
  <si>
    <t>Columbia Plantation General Hosp</t>
  </si>
  <si>
    <t>010125700</t>
  </si>
  <si>
    <t>Columbia Twin Cities Hospital</t>
  </si>
  <si>
    <t>010960600</t>
  </si>
  <si>
    <t>Coral Gables Hospital</t>
  </si>
  <si>
    <t>012040500</t>
  </si>
  <si>
    <t>Coral Springs Medical Center</t>
  </si>
  <si>
    <t>010202400</t>
  </si>
  <si>
    <t>D.W.Mcmillan Memorial</t>
  </si>
  <si>
    <t>012009000</t>
  </si>
  <si>
    <t>Delray Comm. Hospital</t>
  </si>
  <si>
    <t>010192300</t>
  </si>
  <si>
    <t>Desoto Memorial Hospital</t>
  </si>
  <si>
    <t>010180000</t>
  </si>
  <si>
    <t>Doctor's Memorial Hospital</t>
  </si>
  <si>
    <t>010354300</t>
  </si>
  <si>
    <t>Doctors Hospital</t>
  </si>
  <si>
    <t>011995400</t>
  </si>
  <si>
    <t>Doctors Hospital of Sarasota</t>
  </si>
  <si>
    <t>010103600</t>
  </si>
  <si>
    <t>Doctors Memorial Hospital</t>
  </si>
  <si>
    <t>010277600</t>
  </si>
  <si>
    <t>Douglas Gardens Hospital</t>
  </si>
  <si>
    <t>010004800</t>
  </si>
  <si>
    <t>Ed Fraser Memorial Hospital</t>
  </si>
  <si>
    <t>010259800</t>
  </si>
  <si>
    <t>Edward White Hospital</t>
  </si>
  <si>
    <t>011746300</t>
  </si>
  <si>
    <t>Fawcett Memorial Hospital</t>
  </si>
  <si>
    <t>010120600</t>
  </si>
  <si>
    <t>Fishermen's Hospital</t>
  </si>
  <si>
    <t>010171100</t>
  </si>
  <si>
    <t>Flagler Hospital</t>
  </si>
  <si>
    <t>010201600</t>
  </si>
  <si>
    <t>Florala Memorial Hospital</t>
  </si>
  <si>
    <t>010129000</t>
  </si>
  <si>
    <t>Florida Hospital</t>
  </si>
  <si>
    <t>010189300</t>
  </si>
  <si>
    <t>010090100</t>
  </si>
  <si>
    <t>Florida Hospital Heartland Med Cntr</t>
  </si>
  <si>
    <t>010109500</t>
  </si>
  <si>
    <t>Florida Hospital Waterman</t>
  </si>
  <si>
    <t>010260100</t>
  </si>
  <si>
    <t>Florida Hospital Wauchula</t>
  </si>
  <si>
    <t>010149400</t>
  </si>
  <si>
    <t>Florida Hospital Zephyrhills</t>
  </si>
  <si>
    <t>010209100</t>
  </si>
  <si>
    <t>Flowers Hospital</t>
  </si>
  <si>
    <t>011132500</t>
  </si>
  <si>
    <t>Ft. Walton Beach Medical Center</t>
  </si>
  <si>
    <t>010271700</t>
  </si>
  <si>
    <t>Genesis Rehabilitation Hospital</t>
  </si>
  <si>
    <t>010080300</t>
  </si>
  <si>
    <t>George E. Weems Memorial Hosp</t>
  </si>
  <si>
    <t>010144300</t>
  </si>
  <si>
    <t>Glades General Hospital</t>
  </si>
  <si>
    <t>010152400</t>
  </si>
  <si>
    <t>Good Samaritan Hospital</t>
  </si>
  <si>
    <t>010212100</t>
  </si>
  <si>
    <t>Grady General Hospital</t>
  </si>
  <si>
    <t>011761700</t>
  </si>
  <si>
    <t>Gulf Coast Community Hospital</t>
  </si>
  <si>
    <t>012032400</t>
  </si>
  <si>
    <t>H L Moffitt Cancer Center</t>
  </si>
  <si>
    <t>011975000</t>
  </si>
  <si>
    <t>H.H. Raulerson</t>
  </si>
  <si>
    <t>010184200</t>
  </si>
  <si>
    <t>Halifax Medical Center</t>
  </si>
  <si>
    <t>010135400</t>
  </si>
  <si>
    <t>Health Central</t>
  </si>
  <si>
    <t>010268700</t>
  </si>
  <si>
    <t>HealthSouth Rehab - Dothan</t>
  </si>
  <si>
    <t>010270900</t>
  </si>
  <si>
    <t>HealthSouth Rehab Hosp - Miami</t>
  </si>
  <si>
    <t>012038300</t>
  </si>
  <si>
    <t>HealthSouth Rehab Hosp Sarasota</t>
  </si>
  <si>
    <t>010175300</t>
  </si>
  <si>
    <t>HealthSouth Rehab Hosp-Largo</t>
  </si>
  <si>
    <t>012042100</t>
  </si>
  <si>
    <t>HealthSouth Rehab Hosp-Sea Pines</t>
  </si>
  <si>
    <t>012027800</t>
  </si>
  <si>
    <t>HealthSouth Rehab Hosp-Sunrise</t>
  </si>
  <si>
    <t>012033200</t>
  </si>
  <si>
    <t>HealthSouth Rehab Hosp-Tallahassee</t>
  </si>
  <si>
    <t>012034100</t>
  </si>
  <si>
    <t>HealthSouth Rehab Hosp-Treasure Coast</t>
  </si>
  <si>
    <t>010188500</t>
  </si>
  <si>
    <t>Healthmark Regional Medical Center</t>
  </si>
  <si>
    <t>010275000</t>
  </si>
  <si>
    <t>Healthsouth Emerald Coast Hospital</t>
  </si>
  <si>
    <t>010355100</t>
  </si>
  <si>
    <t>Healthsouth Hospital of Spring Hill</t>
  </si>
  <si>
    <t>012005700</t>
  </si>
  <si>
    <t>Healthsouth Larkin Hospital-Miami</t>
  </si>
  <si>
    <t>010356000</t>
  </si>
  <si>
    <t>Healthsouth Ridgelake Hospital</t>
  </si>
  <si>
    <t>010228800</t>
  </si>
  <si>
    <t>Heart of Florida Hospital</t>
  </si>
  <si>
    <t>010161300</t>
  </si>
  <si>
    <t>Helen Ellis Memorial Hospital</t>
  </si>
  <si>
    <t>010086200</t>
  </si>
  <si>
    <t>Hendry Regional Medical Center</t>
  </si>
  <si>
    <t>010041200</t>
  </si>
  <si>
    <t>Hialeah Hospital</t>
  </si>
  <si>
    <t>010089700</t>
  </si>
  <si>
    <t>Highlands Regional Medical Center</t>
  </si>
  <si>
    <t>010008100</t>
  </si>
  <si>
    <t>Holmes Regional Medical Center</t>
  </si>
  <si>
    <t>010018800</t>
  </si>
  <si>
    <t>Holy Cross Hospital, Inc.</t>
  </si>
  <si>
    <t>010226100</t>
  </si>
  <si>
    <t>Homestead Hospital</t>
  </si>
  <si>
    <t>010821900</t>
  </si>
  <si>
    <t>Imperial Point Hospital</t>
  </si>
  <si>
    <t>010104400</t>
  </si>
  <si>
    <t>Indian River Memorial Hospital</t>
  </si>
  <si>
    <t>010106100</t>
  </si>
  <si>
    <t>010042100</t>
  </si>
  <si>
    <t>Jackson Memorial Hospital</t>
  </si>
  <si>
    <t>010173700</t>
  </si>
  <si>
    <t>Jay Hospital</t>
  </si>
  <si>
    <t>012029400</t>
  </si>
  <si>
    <t>Jupiter Hospital</t>
  </si>
  <si>
    <t>010234200</t>
  </si>
  <si>
    <t>Kindred Hospital (Tampa)</t>
  </si>
  <si>
    <t>011993800</t>
  </si>
  <si>
    <t>Kindred Hospital - Coral Gables</t>
  </si>
  <si>
    <t>010019600</t>
  </si>
  <si>
    <t>010267900</t>
  </si>
  <si>
    <t>Kindred Hospital - North Florida</t>
  </si>
  <si>
    <t>000417000</t>
  </si>
  <si>
    <t>Kindred Hospital - Palm Beaches</t>
  </si>
  <si>
    <t>010230000</t>
  </si>
  <si>
    <t>Kindred Hospital Central Tampa</t>
  </si>
  <si>
    <t>010353500</t>
  </si>
  <si>
    <t>Kindred Hospital Ocala</t>
  </si>
  <si>
    <t>010191500</t>
  </si>
  <si>
    <t>Kindred Hospital-Hollywood</t>
  </si>
  <si>
    <t>001681500</t>
  </si>
  <si>
    <t>Kindred Hospital-Melbourne</t>
  </si>
  <si>
    <t>010276800</t>
  </si>
  <si>
    <t>Kindred Hospital-St. Petersburg</t>
  </si>
  <si>
    <t>011021300</t>
  </si>
  <si>
    <t>L.W. Blake Memorial Hospital</t>
  </si>
  <si>
    <t>010822700</t>
  </si>
  <si>
    <t>Lake Butler Hospital</t>
  </si>
  <si>
    <t>011976800</t>
  </si>
  <si>
    <t>Lake City Medical Center</t>
  </si>
  <si>
    <t>010166400</t>
  </si>
  <si>
    <t>Lake Wales Hospital Association</t>
  </si>
  <si>
    <t>010164800</t>
  </si>
  <si>
    <t>Lakeland Regional Medical Center</t>
  </si>
  <si>
    <t>010342000</t>
  </si>
  <si>
    <t>Lakewood Ranch Medical Center</t>
  </si>
  <si>
    <t>011974100</t>
  </si>
  <si>
    <t>Largo Medical Center</t>
  </si>
  <si>
    <t>011969500</t>
  </si>
  <si>
    <t>Lawnwood Regional Medical Center</t>
  </si>
  <si>
    <t>010110900</t>
  </si>
  <si>
    <t>Lee Memorial Hospital</t>
  </si>
  <si>
    <t>010107900</t>
  </si>
  <si>
    <t>Leesburg Regional Medical Center</t>
  </si>
  <si>
    <t>010111700</t>
  </si>
  <si>
    <t>Lehigh Regional Medical Center</t>
  </si>
  <si>
    <t>010119200</t>
  </si>
  <si>
    <t>Lower Florida Keys Hospital</t>
  </si>
  <si>
    <t>010115000</t>
  </si>
  <si>
    <t>Madison County Memorial Hospital</t>
  </si>
  <si>
    <t>010116800</t>
  </si>
  <si>
    <t>Manatee Memorial Hospital</t>
  </si>
  <si>
    <t>010121400</t>
  </si>
  <si>
    <t>Mariners Hospital</t>
  </si>
  <si>
    <t>010118400</t>
  </si>
  <si>
    <t>Martin Memorial Hospital</t>
  </si>
  <si>
    <t>010072200</t>
  </si>
  <si>
    <t>Mayo Clinic Florida</t>
  </si>
  <si>
    <t>010154100</t>
  </si>
  <si>
    <t>Mease Hospital Clinic</t>
  </si>
  <si>
    <t>012008100</t>
  </si>
  <si>
    <t>Mease Hospital Countryside</t>
  </si>
  <si>
    <t>010176100</t>
  </si>
  <si>
    <t>Memorial Hospital</t>
  </si>
  <si>
    <t>010020000</t>
  </si>
  <si>
    <t>010252100</t>
  </si>
  <si>
    <t>Memorial Hospital - West</t>
  </si>
  <si>
    <t>010187700</t>
  </si>
  <si>
    <t>Memorial Hospital - West Volusia</t>
  </si>
  <si>
    <t>010345400</t>
  </si>
  <si>
    <t>Memorial Hospital Miramar</t>
  </si>
  <si>
    <t>011279800</t>
  </si>
  <si>
    <t>Memorial Hospital of Tampa</t>
  </si>
  <si>
    <t>010193100</t>
  </si>
  <si>
    <t>Memorial Medical Center</t>
  </si>
  <si>
    <t>010060900</t>
  </si>
  <si>
    <t>Miami Childrens Hospital</t>
  </si>
  <si>
    <t>010216400</t>
  </si>
  <si>
    <t>Mizell Memorial Hospital</t>
  </si>
  <si>
    <t>010158300</t>
  </si>
  <si>
    <t>Morton F. Plant Hospital</t>
  </si>
  <si>
    <t>010046300</t>
  </si>
  <si>
    <t>Mt. Sinai Medical Center</t>
  </si>
  <si>
    <t>010117600</t>
  </si>
  <si>
    <t>Munroe Regional Medical Center</t>
  </si>
  <si>
    <t>010031500</t>
  </si>
  <si>
    <t>Naples Community Hospital</t>
  </si>
  <si>
    <t>010150800</t>
  </si>
  <si>
    <t>North Bay Medical Center</t>
  </si>
  <si>
    <t>010021800</t>
  </si>
  <si>
    <t>North Broward Medical Center</t>
  </si>
  <si>
    <t>010862600</t>
  </si>
  <si>
    <t>North Florida Regional Hospital</t>
  </si>
  <si>
    <t>010126500</t>
  </si>
  <si>
    <t>North Okaloosa Medical Center</t>
  </si>
  <si>
    <t>010049800</t>
  </si>
  <si>
    <t>Northshore Medical Center</t>
  </si>
  <si>
    <t>011519300</t>
  </si>
  <si>
    <t>Northside Hospital</t>
  </si>
  <si>
    <t>010190700</t>
  </si>
  <si>
    <t>Northwest Community Hospital</t>
  </si>
  <si>
    <t>010459100</t>
  </si>
  <si>
    <t>Northwest Regional Hospital</t>
  </si>
  <si>
    <t>012007300</t>
  </si>
  <si>
    <t>Oak Hill Community Hospital</t>
  </si>
  <si>
    <t>010988600</t>
  </si>
  <si>
    <t>Ocala Regional Medical Center</t>
  </si>
  <si>
    <t>011174100</t>
  </si>
  <si>
    <t>Orange Park Medical Center</t>
  </si>
  <si>
    <t>010133800</t>
  </si>
  <si>
    <t>Orlando Regional Medical Center</t>
  </si>
  <si>
    <t>010186900</t>
  </si>
  <si>
    <t>Ormond Beach Memorial Hospital</t>
  </si>
  <si>
    <t>003297500</t>
  </si>
  <si>
    <t>Palm Bay Hospital</t>
  </si>
  <si>
    <t>010210500</t>
  </si>
  <si>
    <t>Palm Beach Gardens Medical Center</t>
  </si>
  <si>
    <t>010053600</t>
  </si>
  <si>
    <t>Palm Springs General Hospital</t>
  </si>
  <si>
    <t>010460400</t>
  </si>
  <si>
    <t>Palmetto General Hospital</t>
  </si>
  <si>
    <t>012011100</t>
  </si>
  <si>
    <t>Palms of Pasadena Hospital</t>
  </si>
  <si>
    <t>010010200</t>
  </si>
  <si>
    <t>Parrish Medical Center</t>
  </si>
  <si>
    <t>010959200</t>
  </si>
  <si>
    <t>Pasco Community Hospital</t>
  </si>
  <si>
    <t>010028500</t>
  </si>
  <si>
    <t>Peace River Regional Medical Center</t>
  </si>
  <si>
    <t>010222900</t>
  </si>
  <si>
    <t>Pembroke Pines Hospital</t>
  </si>
  <si>
    <t>011351400</t>
  </si>
  <si>
    <t>Putnam Community Hospital</t>
  </si>
  <si>
    <t>010323300</t>
  </si>
  <si>
    <t>Sacred Heart Hosp - Emerald Coast</t>
  </si>
  <si>
    <t>002012700</t>
  </si>
  <si>
    <t>Sacred Heart Hosp. - Gulf</t>
  </si>
  <si>
    <t>010076500</t>
  </si>
  <si>
    <t>Sacred Heart Hospital</t>
  </si>
  <si>
    <t>010174500</t>
  </si>
  <si>
    <t>Santa Rosa Hospital</t>
  </si>
  <si>
    <t>012001400</t>
  </si>
  <si>
    <t>Sebastian Hospital</t>
  </si>
  <si>
    <t>010339000</t>
  </si>
  <si>
    <t>Select Specialty Hospital - Orlando</t>
  </si>
  <si>
    <t>010337300</t>
  </si>
  <si>
    <t>Select Specialty Hospital Miami</t>
  </si>
  <si>
    <t>010343800</t>
  </si>
  <si>
    <t>Select Specialty Hospital Panama City</t>
  </si>
  <si>
    <t>011998900</t>
  </si>
  <si>
    <t>Seven Rivers Community Hospital</t>
  </si>
  <si>
    <t>010033100</t>
  </si>
  <si>
    <t>Shands At Lake Shore</t>
  </si>
  <si>
    <t>010067600</t>
  </si>
  <si>
    <t>Shands Jacksonville Med Cntr</t>
  </si>
  <si>
    <t>010003000</t>
  </si>
  <si>
    <t>Shands Teaching Hospital</t>
  </si>
  <si>
    <t>010179600</t>
  </si>
  <si>
    <t>Shands at Live Oak</t>
  </si>
  <si>
    <t>010007200</t>
  </si>
  <si>
    <t>Shands at Starke</t>
  </si>
  <si>
    <t>002576600</t>
  </si>
  <si>
    <t>Shriners Hospital for Children</t>
  </si>
  <si>
    <t>010328400</t>
  </si>
  <si>
    <t>010247400</t>
  </si>
  <si>
    <t>South Baldwin Hospital</t>
  </si>
  <si>
    <t>011994600</t>
  </si>
  <si>
    <t>South Bay Hospital</t>
  </si>
  <si>
    <t>010098600</t>
  </si>
  <si>
    <t>South Florida Baptist</t>
  </si>
  <si>
    <t>010207500</t>
  </si>
  <si>
    <t>South Georgia Medical Center</t>
  </si>
  <si>
    <t>010108700</t>
  </si>
  <si>
    <t>South Lake Memorial Hospital</t>
  </si>
  <si>
    <t>010058700</t>
  </si>
  <si>
    <t>South Miami Hospital</t>
  </si>
  <si>
    <t>010206700</t>
  </si>
  <si>
    <t>Southeast Alabama General</t>
  </si>
  <si>
    <t>010255500</t>
  </si>
  <si>
    <t>Southeast Georgia Medical Center</t>
  </si>
  <si>
    <t>011134100</t>
  </si>
  <si>
    <t>Southwest Florida Regional Medical</t>
  </si>
  <si>
    <t>010377200</t>
  </si>
  <si>
    <t>Specialty Hospital - Gainesville</t>
  </si>
  <si>
    <t>010647000</t>
  </si>
  <si>
    <t>Specialty Hospital - Jacksonville</t>
  </si>
  <si>
    <t>010376400</t>
  </si>
  <si>
    <t>Specialty Hospital - Palm Beach</t>
  </si>
  <si>
    <t>010368300</t>
  </si>
  <si>
    <t>Specialty Hospital - Pensacola</t>
  </si>
  <si>
    <t>010374800</t>
  </si>
  <si>
    <t>Specialty Hospital - Tallahassee</t>
  </si>
  <si>
    <t>012022700</t>
  </si>
  <si>
    <t>St Anthonys Hospital</t>
  </si>
  <si>
    <t>010346200</t>
  </si>
  <si>
    <t>St. Cloud Regional Center</t>
  </si>
  <si>
    <t>010240700</t>
  </si>
  <si>
    <t>St. John's Rehabilitation Hospital</t>
  </si>
  <si>
    <t>St. Joseph's Hospital</t>
  </si>
  <si>
    <t>010373000</t>
  </si>
  <si>
    <t>010148600</t>
  </si>
  <si>
    <t>St. Mary's Hospital</t>
  </si>
  <si>
    <t>012010300</t>
  </si>
  <si>
    <t>St. Petersburg General Hospital</t>
  </si>
  <si>
    <t>010073100</t>
  </si>
  <si>
    <t>St. Vincent's Hospital</t>
  </si>
  <si>
    <t>012002200</t>
  </si>
  <si>
    <t>St.Catherine's Rehab Hosp</t>
  </si>
  <si>
    <t>011997100</t>
  </si>
  <si>
    <t>St.Lucie Medical Center</t>
  </si>
  <si>
    <t>010113300</t>
  </si>
  <si>
    <t>Tallahassee Memorial Rgnl Med Cntr</t>
  </si>
  <si>
    <t>010099400</t>
  </si>
  <si>
    <t>Tampa General Hospital</t>
  </si>
  <si>
    <t>010317900</t>
  </si>
  <si>
    <t>The Villages Regional Hospital</t>
  </si>
  <si>
    <t>011984900</t>
  </si>
  <si>
    <t>Town and Country Hospital</t>
  </si>
  <si>
    <t>010114100</t>
  </si>
  <si>
    <t>Tri-County Hospital Williston</t>
  </si>
  <si>
    <t>010281401</t>
  </si>
  <si>
    <t>U.S.A Children's &amp; Women's Hospital</t>
  </si>
  <si>
    <t>000949600</t>
  </si>
  <si>
    <t>UCHLTACH at  Connerton</t>
  </si>
  <si>
    <t>010094300</t>
  </si>
  <si>
    <t>Univ Community Hosp Carrollwood</t>
  </si>
  <si>
    <t>010102800</t>
  </si>
  <si>
    <t>Univ Community Hosp-Tampa</t>
  </si>
  <si>
    <t>011280100</t>
  </si>
  <si>
    <t>University Hospital &amp; Medical Center</t>
  </si>
  <si>
    <t>010047100</t>
  </si>
  <si>
    <t>University of Miami Hospital</t>
  </si>
  <si>
    <t>010281400</t>
  </si>
  <si>
    <t>University of South AL Med Cntr</t>
  </si>
  <si>
    <t>011973300</t>
  </si>
  <si>
    <t>Venice Hospital</t>
  </si>
  <si>
    <t>003158800</t>
  </si>
  <si>
    <t>Viera Hospital</t>
  </si>
  <si>
    <t>010182600</t>
  </si>
  <si>
    <t>Volusia Medical Center</t>
  </si>
  <si>
    <t>010213000</t>
  </si>
  <si>
    <t>Wellington Regional Medical Center</t>
  </si>
  <si>
    <t>012024300</t>
  </si>
  <si>
    <t>011321200</t>
  </si>
  <si>
    <t>West Florida Regional Med Cntr</t>
  </si>
  <si>
    <t>010170200</t>
  </si>
  <si>
    <t>West Gables Rehabilitation</t>
  </si>
  <si>
    <t>003226500</t>
  </si>
  <si>
    <t>West Kendall</t>
  </si>
  <si>
    <t>010062500</t>
  </si>
  <si>
    <t>Westchester General Hospital</t>
  </si>
  <si>
    <t>011230500</t>
  </si>
  <si>
    <t>Westside Regional Medical Center</t>
  </si>
  <si>
    <t>010169900</t>
  </si>
  <si>
    <t>Winter Haven Hospital</t>
  </si>
  <si>
    <t>010199100</t>
  </si>
  <si>
    <t>Wiregrass Hospital</t>
  </si>
  <si>
    <t>010320900</t>
  </si>
  <si>
    <t>Wuesthoff Medical Center Melbourne</t>
  </si>
  <si>
    <t>010011100</t>
  </si>
  <si>
    <t>Wuesthoff Memorial Hospital</t>
  </si>
  <si>
    <t>Provider Medicaid ID</t>
  </si>
  <si>
    <t>Provider Name</t>
  </si>
  <si>
    <t>Provider Cost-to-Charge Ratio</t>
  </si>
  <si>
    <t>Provider Average Per-Discharge Automatic IGT Payment</t>
  </si>
  <si>
    <t>Liver &amp;/or Intest Transpl</t>
  </si>
  <si>
    <t>Heart &amp;/or Lung Transpl</t>
  </si>
  <si>
    <t>Bone Marrow Transpl</t>
  </si>
  <si>
    <t>Trach, MV 96+ Hrs, w Ext Proc</t>
  </si>
  <si>
    <t>Trach, MV 96+ Hrs, w/o Ext Proc</t>
  </si>
  <si>
    <t>Pancreas Transpl</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</si>
  <si>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</si>
  <si>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</si>
  <si>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</si>
  <si>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</si>
  <si>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</si>
  <si>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</si>
  <si>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</si>
  <si>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</si>
  <si>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</si>
  <si>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</si>
  <si>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</si>
  <si>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</si>
  <si>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</si>
  <si>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</si>
  <si>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</si>
  <si>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</si>
  <si>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</si>
  <si>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</si>
  <si>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</si>
  <si>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</si>
  <si>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</si>
  <si>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</si>
  <si>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</si>
  <si>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</si>
  <si>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</si>
  <si>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</si>
  <si>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</si>
  <si>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</si>
  <si>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</si>
  <si>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</si>
  <si>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</si>
  <si>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</si>
  <si>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</si>
  <si>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</si>
  <si>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</si>
  <si>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</si>
  <si>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</si>
  <si>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</si>
  <si>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</si>
  <si>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</si>
  <si>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</si>
  <si>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</si>
  <si>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</si>
  <si>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</si>
  <si>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</si>
  <si>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</si>
  <si>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</si>
  <si>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</si>
  <si>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</si>
  <si>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</si>
  <si>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</si>
  <si>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</si>
  <si>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</si>
  <si>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</si>
  <si>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</si>
  <si>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</si>
  <si>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</si>
  <si>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</si>
  <si>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</si>
  <si>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</si>
  <si>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</si>
  <si>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</si>
  <si>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</si>
  <si>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</si>
  <si>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</si>
  <si>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</si>
  <si>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</si>
  <si>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</si>
  <si>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</si>
  <si>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</si>
  <si>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</si>
  <si>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</si>
  <si>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</si>
  <si>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</si>
  <si>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</si>
  <si>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</si>
  <si>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</si>
  <si>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</si>
  <si>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</si>
  <si>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</si>
  <si>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</si>
  <si>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</si>
  <si>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</si>
  <si>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</si>
  <si>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</si>
  <si>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</si>
  <si>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</si>
  <si>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</si>
  <si>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</si>
  <si>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</si>
  <si>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</si>
  <si>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</si>
  <si>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</si>
  <si>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</si>
  <si>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</si>
  <si>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</si>
  <si>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</si>
  <si>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</si>
  <si>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</si>
  <si>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</si>
  <si>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</si>
  <si>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</si>
  <si>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</si>
  <si>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</si>
  <si>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</si>
  <si>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</si>
  <si>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</si>
  <si>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</si>
  <si>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</si>
  <si>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</si>
  <si>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</si>
  <si>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</si>
  <si>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</si>
  <si>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</si>
  <si>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</si>
  <si>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</si>
  <si>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</si>
  <si>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</si>
  <si>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</si>
  <si>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</si>
  <si>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</si>
  <si>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</si>
  <si>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</si>
  <si>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</si>
  <si>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</si>
  <si>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</si>
  <si>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</si>
  <si>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</si>
  <si>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</si>
  <si>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</si>
  <si>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</si>
  <si>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</si>
  <si>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</si>
  <si>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</si>
  <si>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</si>
  <si>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</si>
  <si>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</si>
  <si>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</si>
  <si>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</si>
  <si>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</si>
  <si>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</si>
  <si>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</si>
  <si>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</si>
  <si>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</si>
  <si>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</si>
  <si>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</si>
  <si>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</si>
  <si>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</si>
  <si>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</si>
  <si>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</si>
  <si>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</si>
  <si>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</si>
  <si>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</si>
  <si>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</si>
  <si>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</si>
  <si>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</si>
  <si>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</si>
  <si>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</si>
  <si>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</si>
  <si>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</si>
  <si>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</si>
  <si>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</si>
  <si>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</si>
  <si>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</si>
  <si>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</si>
  <si>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</si>
  <si>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</si>
  <si>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</si>
  <si>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</si>
  <si>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</si>
  <si>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</si>
  <si>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Kidney Transpl</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</si>
  <si>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</si>
  <si>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</si>
  <si>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</si>
  <si>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</si>
  <si>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</si>
  <si>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</si>
  <si>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</si>
  <si>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</si>
  <si>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</si>
  <si>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</si>
  <si>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</si>
  <si>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</si>
  <si>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</si>
  <si>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</si>
  <si>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</si>
  <si>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</si>
  <si>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</si>
  <si>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</si>
  <si>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</si>
  <si>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</si>
  <si>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</si>
  <si>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</si>
  <si>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</si>
  <si>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</si>
  <si>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</si>
  <si>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</si>
  <si>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</si>
  <si>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</si>
  <si>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</si>
  <si>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</si>
  <si>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</si>
  <si>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</si>
  <si>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</si>
  <si>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</si>
  <si>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</si>
  <si>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</si>
  <si>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</si>
  <si>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</si>
  <si>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</si>
  <si>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</si>
  <si>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</si>
  <si>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</si>
  <si>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</si>
  <si>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</si>
  <si>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</si>
  <si>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</si>
  <si>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</si>
  <si>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</si>
  <si>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</si>
  <si>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</si>
  <si>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</si>
  <si>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</si>
  <si>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</si>
  <si>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</si>
  <si>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</si>
  <si>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</si>
  <si>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</si>
  <si>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</si>
  <si>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</si>
  <si>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</si>
  <si>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</si>
  <si>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</si>
  <si>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</si>
  <si>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</si>
  <si>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</si>
  <si>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</si>
  <si>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</si>
  <si>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</si>
  <si>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</si>
  <si>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</si>
  <si>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</si>
  <si>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</si>
  <si>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</si>
  <si>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</si>
  <si>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</si>
  <si>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</si>
  <si>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</si>
  <si>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</si>
  <si>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</si>
  <si>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</si>
  <si>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</si>
  <si>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</si>
  <si>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</si>
  <si>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</si>
  <si>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</si>
  <si>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</si>
  <si>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</si>
  <si>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</si>
  <si>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</si>
  <si>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</si>
  <si>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</si>
  <si>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</si>
  <si>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</si>
  <si>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</si>
  <si>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</si>
  <si>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</si>
  <si>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</si>
  <si>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</si>
  <si>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</si>
  <si>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</si>
  <si>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</si>
  <si>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</si>
  <si>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</si>
  <si>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</si>
  <si>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</si>
  <si>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</si>
  <si>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</si>
  <si>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</si>
  <si>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</si>
  <si>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</si>
  <si>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</si>
  <si>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</si>
  <si>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</si>
  <si>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</si>
  <si>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</si>
  <si>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</si>
  <si>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</si>
  <si>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</si>
  <si>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</si>
  <si>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</si>
  <si>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</si>
  <si>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</si>
  <si>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</si>
  <si>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</si>
  <si>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</si>
  <si>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</si>
  <si>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</si>
  <si>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</si>
  <si>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</si>
  <si>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</si>
  <si>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</si>
  <si>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</si>
  <si>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</si>
  <si>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</si>
  <si>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</si>
  <si>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</si>
  <si>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</si>
  <si>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</si>
  <si>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t>Medicaid copayment</t>
  </si>
  <si>
    <t>DRG relative weight--re-centered for FL Medicaid</t>
  </si>
  <si>
    <t>Used for non-covered days adjustment</t>
  </si>
  <si>
    <t>0011</t>
  </si>
  <si>
    <t>0012</t>
  </si>
  <si>
    <t>0013</t>
  </si>
  <si>
    <t>0014</t>
  </si>
  <si>
    <t>0021</t>
  </si>
  <si>
    <t>0022</t>
  </si>
  <si>
    <t>0023</t>
  </si>
  <si>
    <t>0024</t>
  </si>
  <si>
    <t>0031</t>
  </si>
  <si>
    <t>0032</t>
  </si>
  <si>
    <t>0033</t>
  </si>
  <si>
    <t>0034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</si>
  <si>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</si>
  <si>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</si>
  <si>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</si>
  <si>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</si>
  <si>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</si>
  <si>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</si>
  <si>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</si>
  <si>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</si>
  <si>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</si>
  <si>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</si>
  <si>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</si>
  <si>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</si>
  <si>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</si>
  <si>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</si>
  <si>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</si>
  <si>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</si>
  <si>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</si>
  <si>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</si>
  <si>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</si>
  <si>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</si>
  <si>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</si>
  <si>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</si>
  <si>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</si>
  <si>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</si>
  <si>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</si>
  <si>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</si>
  <si>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</si>
  <si>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</si>
  <si>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</si>
  <si>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</si>
  <si>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</si>
  <si>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</si>
  <si>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</si>
  <si>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</si>
  <si>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</si>
  <si>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</si>
  <si>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</si>
  <si>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</si>
  <si>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</si>
  <si>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</si>
  <si>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</si>
  <si>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</si>
  <si>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</si>
  <si>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</si>
  <si>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</si>
  <si>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</si>
  <si>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</si>
  <si>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</si>
  <si>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</si>
  <si>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</si>
  <si>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</si>
  <si>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</si>
  <si>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</si>
  <si>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</si>
  <si>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</si>
  <si>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</si>
  <si>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</si>
  <si>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</si>
  <si>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</si>
  <si>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</si>
  <si>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</si>
  <si>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</si>
  <si>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</si>
  <si>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</si>
  <si>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</si>
  <si>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</si>
  <si>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</si>
  <si>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</si>
  <si>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</si>
  <si>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</si>
  <si>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</si>
  <si>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</si>
  <si>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</si>
  <si>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</si>
  <si>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</si>
  <si>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</si>
  <si>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</si>
  <si>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</si>
  <si>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</si>
  <si>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</si>
  <si>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</si>
  <si>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</si>
  <si>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</si>
  <si>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</si>
  <si>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</si>
  <si>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</si>
  <si>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</si>
  <si>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</si>
  <si>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</si>
  <si>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</si>
  <si>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</si>
  <si>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</si>
  <si>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</si>
  <si>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</si>
  <si>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</si>
  <si>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</si>
  <si>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</si>
  <si>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</si>
  <si>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</si>
  <si>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</si>
  <si>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</si>
  <si>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</si>
  <si>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</si>
  <si>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</si>
  <si>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</si>
  <si>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</si>
  <si>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</si>
  <si>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</si>
  <si>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</si>
  <si>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</si>
  <si>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</si>
  <si>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</si>
  <si>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</si>
  <si>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</si>
  <si>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</si>
  <si>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</si>
  <si>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</si>
  <si>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</si>
  <si>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</si>
  <si>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</si>
  <si>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</si>
  <si>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</si>
  <si>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</si>
  <si>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</si>
  <si>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</si>
  <si>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</si>
  <si>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</si>
  <si>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</si>
  <si>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</si>
  <si>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</si>
  <si>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</si>
  <si>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</si>
  <si>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</si>
  <si>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</si>
  <si>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</si>
  <si>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</si>
  <si>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</si>
  <si>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</si>
  <si>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</si>
  <si>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</si>
  <si>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</si>
  <si>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</si>
  <si>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</si>
  <si>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</si>
  <si>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</si>
  <si>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</si>
  <si>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</si>
  <si>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</si>
  <si>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</si>
  <si>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</si>
  <si>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</si>
  <si>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</si>
  <si>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</si>
  <si>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</si>
  <si>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</si>
  <si>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</si>
  <si>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</si>
  <si>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</si>
  <si>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</si>
  <si>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</si>
  <si>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</si>
  <si>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</si>
  <si>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</si>
  <si>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</si>
  <si>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</si>
  <si>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</si>
  <si>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</si>
  <si>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</si>
  <si>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</si>
  <si>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</si>
  <si>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</si>
  <si>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</si>
  <si>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</si>
  <si>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</si>
  <si>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</si>
  <si>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</si>
  <si>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</si>
  <si>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</si>
  <si>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</si>
  <si>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</si>
  <si>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</si>
  <si>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</si>
  <si>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</si>
  <si>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</si>
  <si>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</si>
  <si>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</si>
  <si>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</si>
  <si>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</si>
  <si>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</si>
  <si>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</si>
  <si>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</si>
  <si>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</si>
  <si>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</si>
  <si>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</si>
  <si>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</si>
  <si>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</si>
  <si>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</si>
  <si>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</si>
  <si>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</si>
  <si>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</si>
  <si>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</si>
  <si>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</si>
  <si>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</si>
  <si>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</si>
  <si>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</si>
  <si>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</si>
  <si>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</si>
  <si>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</si>
  <si>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</si>
  <si>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</si>
  <si>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</si>
  <si>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</si>
  <si>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</si>
  <si>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</si>
  <si>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</si>
  <si>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</si>
  <si>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</si>
  <si>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</si>
  <si>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</si>
  <si>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</si>
  <si>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</si>
  <si>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</si>
  <si>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</si>
  <si>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</si>
  <si>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</si>
  <si>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</si>
  <si>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</si>
  <si>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</si>
  <si>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</si>
  <si>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</si>
  <si>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</si>
  <si>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</si>
  <si>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</si>
  <si>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</si>
  <si>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</si>
  <si>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</si>
  <si>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</si>
  <si>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</si>
  <si>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</si>
  <si>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</si>
  <si>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</si>
  <si>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</si>
  <si>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</si>
  <si>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</si>
  <si>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</si>
  <si>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</si>
  <si>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</si>
  <si>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</si>
  <si>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</si>
  <si>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</si>
  <si>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</si>
  <si>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</si>
  <si>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</si>
  <si>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</si>
  <si>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</si>
  <si>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</si>
  <si>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</si>
  <si>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</si>
  <si>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</si>
  <si>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</si>
  <si>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</si>
  <si>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</si>
  <si>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</si>
  <si>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</si>
  <si>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</si>
  <si>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</si>
  <si>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</si>
  <si>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</si>
  <si>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</si>
  <si>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</si>
  <si>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</si>
  <si>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</si>
  <si>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</si>
  <si>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</si>
  <si>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</si>
  <si>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</si>
  <si>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</si>
  <si>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</si>
  <si>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</si>
  <si>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</si>
  <si>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</si>
  <si>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</si>
  <si>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</si>
  <si>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</si>
  <si>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</si>
  <si>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</si>
  <si>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</si>
  <si>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</si>
  <si>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</si>
  <si>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</si>
  <si>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</si>
  <si>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</si>
  <si>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</si>
  <si>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</si>
  <si>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</si>
  <si>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</si>
  <si>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</si>
  <si>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</si>
  <si>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</si>
  <si>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</si>
  <si>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</si>
  <si>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</si>
  <si>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</si>
  <si>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</si>
  <si>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</si>
  <si>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</si>
  <si>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</si>
  <si>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</si>
  <si>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</si>
  <si>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</si>
  <si>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</si>
  <si>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</si>
  <si>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</si>
  <si>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</si>
  <si>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</si>
  <si>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</si>
  <si>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</si>
  <si>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</si>
  <si>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</si>
  <si>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</si>
  <si>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</si>
  <si>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</si>
  <si>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</si>
  <si>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</si>
  <si>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</si>
  <si>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</si>
  <si>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</si>
  <si>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</si>
  <si>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</si>
  <si>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</si>
  <si>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</si>
  <si>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</si>
  <si>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</si>
  <si>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</si>
  <si>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</si>
  <si>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</si>
  <si>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</si>
  <si>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</si>
  <si>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</si>
  <si>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</si>
  <si>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</si>
  <si>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</si>
  <si>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</si>
  <si>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</si>
  <si>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</si>
  <si>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</si>
  <si>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</si>
  <si>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</si>
  <si>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</si>
  <si>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</si>
  <si>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</si>
  <si>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</si>
  <si>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</si>
  <si>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</si>
  <si>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</si>
  <si>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</si>
  <si>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</si>
  <si>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</si>
  <si>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</si>
  <si>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</si>
  <si>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</si>
  <si>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</si>
  <si>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</si>
  <si>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</si>
  <si>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</si>
  <si>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</si>
  <si>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</si>
  <si>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</si>
  <si>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</si>
  <si>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</si>
  <si>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</si>
  <si>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</si>
  <si>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</si>
  <si>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</si>
  <si>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</si>
  <si>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</si>
  <si>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</si>
  <si>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</si>
  <si>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</si>
  <si>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</si>
  <si>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</si>
  <si>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</si>
  <si>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</si>
  <si>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</si>
  <si>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</si>
  <si>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</si>
  <si>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</si>
  <si>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</si>
  <si>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</si>
  <si>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</si>
  <si>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</si>
  <si>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</si>
  <si>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</si>
  <si>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</si>
  <si>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</si>
  <si>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</si>
  <si>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</si>
  <si>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</si>
  <si>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</si>
  <si>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</si>
  <si>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</si>
  <si>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</si>
  <si>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</si>
  <si>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</si>
  <si>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</si>
  <si>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</si>
  <si>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</si>
  <si>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</si>
  <si>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</si>
  <si>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</si>
  <si>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</si>
  <si>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</si>
  <si>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</si>
  <si>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</si>
  <si>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</si>
  <si>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</si>
  <si>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</si>
  <si>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</si>
  <si>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</si>
  <si>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</si>
  <si>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</si>
  <si>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</si>
  <si>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</si>
  <si>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</si>
  <si>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</si>
  <si>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</si>
  <si>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</si>
  <si>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</si>
  <si>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</si>
  <si>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</si>
  <si>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</si>
  <si>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</si>
  <si>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</si>
  <si>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</si>
  <si>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</si>
  <si>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</si>
  <si>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</si>
  <si>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</si>
  <si>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</si>
  <si>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</si>
  <si>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</si>
  <si>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</si>
  <si>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</si>
  <si>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</si>
  <si>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</si>
  <si>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</si>
  <si>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</si>
  <si>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</si>
  <si>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</si>
  <si>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</si>
  <si>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</si>
  <si>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</si>
  <si>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</si>
  <si>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</si>
  <si>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</si>
  <si>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</si>
  <si>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</si>
  <si>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</si>
  <si>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</si>
  <si>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</si>
  <si>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</si>
  <si>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</si>
  <si>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</si>
  <si>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</si>
  <si>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</si>
  <si>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</si>
  <si>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</si>
  <si>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</si>
  <si>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</si>
  <si>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</si>
  <si>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</si>
  <si>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</si>
  <si>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</si>
  <si>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</si>
  <si>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</si>
  <si>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</si>
  <si>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</si>
  <si>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</si>
  <si>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</si>
  <si>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</si>
  <si>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</si>
  <si>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</si>
  <si>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</si>
  <si>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</si>
  <si>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</si>
  <si>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</si>
  <si>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</si>
  <si>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</si>
  <si>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</si>
  <si>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</si>
  <si>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</si>
  <si>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</si>
  <si>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</si>
  <si>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</si>
  <si>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</si>
  <si>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</si>
  <si>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</si>
  <si>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</si>
  <si>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</si>
  <si>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</si>
  <si>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</si>
  <si>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</si>
  <si>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</si>
  <si>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</si>
  <si>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</si>
  <si>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</si>
  <si>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</si>
  <si>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</si>
  <si>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</si>
  <si>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</si>
  <si>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</si>
  <si>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</si>
  <si>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</si>
  <si>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</si>
  <si>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</si>
  <si>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</si>
  <si>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</si>
  <si>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</si>
  <si>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</si>
  <si>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</si>
  <si>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</si>
  <si>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</si>
  <si>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</si>
  <si>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</si>
  <si>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</si>
  <si>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</si>
  <si>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</si>
  <si>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</si>
  <si>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</si>
  <si>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</si>
  <si>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</si>
  <si>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</si>
  <si>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</si>
  <si>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</si>
  <si>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</si>
  <si>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</si>
  <si>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</si>
  <si>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</si>
  <si>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</si>
  <si>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</si>
  <si>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</si>
  <si>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</si>
  <si>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</si>
  <si>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</si>
  <si>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</si>
  <si>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</si>
  <si>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</si>
  <si>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</si>
  <si>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</si>
  <si>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</si>
  <si>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</si>
  <si>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</si>
  <si>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</si>
  <si>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</si>
  <si>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</si>
  <si>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</si>
  <si>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</si>
  <si>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</si>
  <si>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</si>
  <si>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</si>
  <si>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</si>
  <si>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</si>
  <si>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</si>
  <si>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</si>
  <si>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</si>
  <si>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</si>
  <si>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</si>
  <si>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</si>
  <si>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</si>
  <si>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</si>
  <si>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</si>
  <si>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</si>
  <si>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</si>
  <si>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</si>
  <si>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</si>
  <si>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</si>
  <si>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</si>
  <si>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</si>
  <si>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</si>
  <si>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</si>
  <si>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</si>
  <si>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</si>
  <si>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</si>
  <si>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</si>
  <si>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</si>
  <si>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</si>
  <si>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</si>
  <si>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</si>
  <si>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</si>
  <si>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</si>
  <si>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</si>
  <si>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</si>
  <si>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</si>
  <si>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</si>
  <si>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</si>
  <si>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</si>
  <si>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</si>
  <si>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</si>
  <si>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</si>
  <si>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</si>
  <si>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</si>
  <si>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</si>
  <si>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</si>
  <si>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</si>
  <si>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</si>
  <si>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</si>
  <si>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</si>
  <si>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</si>
  <si>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</si>
  <si>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</si>
  <si>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</si>
  <si>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</si>
  <si>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</si>
  <si>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</si>
  <si>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</si>
  <si>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</si>
  <si>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</si>
  <si>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</si>
  <si>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</si>
  <si>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</si>
  <si>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</si>
  <si>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</si>
  <si>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</si>
  <si>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</si>
  <si>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</si>
  <si>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</si>
  <si>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</si>
  <si>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</si>
  <si>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</si>
  <si>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</si>
  <si>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</si>
  <si>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</si>
  <si>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</si>
  <si>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</si>
  <si>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</si>
  <si>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</si>
  <si>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</si>
  <si>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</si>
  <si>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</si>
  <si>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</si>
  <si>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</si>
  <si>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</si>
  <si>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</si>
  <si>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</si>
  <si>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</si>
  <si>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</si>
  <si>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</si>
  <si>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</si>
  <si>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</si>
  <si>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</si>
  <si>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</si>
  <si>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</si>
  <si>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</si>
  <si>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</si>
  <si>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</si>
  <si>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</si>
  <si>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</si>
  <si>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</si>
  <si>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</si>
  <si>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</si>
  <si>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</si>
  <si>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</si>
  <si>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</si>
  <si>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</si>
  <si>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</si>
  <si>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</si>
  <si>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</si>
  <si>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</si>
  <si>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</si>
  <si>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</si>
  <si>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</si>
  <si>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</si>
  <si>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</si>
  <si>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</si>
  <si>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</si>
  <si>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</si>
  <si>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</si>
  <si>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</si>
  <si>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</si>
  <si>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</si>
  <si>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</si>
  <si>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</si>
  <si>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</si>
  <si>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</si>
  <si>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</si>
  <si>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</si>
  <si>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</si>
  <si>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</si>
  <si>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</si>
  <si>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</si>
  <si>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</si>
  <si>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</si>
  <si>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</si>
  <si>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</si>
  <si>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</si>
  <si>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</si>
  <si>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</si>
  <si>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</si>
  <si>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</si>
  <si>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</si>
  <si>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</si>
  <si>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</si>
  <si>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</si>
  <si>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</si>
  <si>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</si>
  <si>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</si>
  <si>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</si>
  <si>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</si>
  <si>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</si>
  <si>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</si>
  <si>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</si>
  <si>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</si>
  <si>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</si>
  <si>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</si>
  <si>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</si>
  <si>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</si>
  <si>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</si>
  <si>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</si>
  <si>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</si>
  <si>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</si>
  <si>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</si>
  <si>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</si>
  <si>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</si>
  <si>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</si>
  <si>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</si>
  <si>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</si>
  <si>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</si>
  <si>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</si>
  <si>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</si>
  <si>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</si>
  <si>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</si>
  <si>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</si>
  <si>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</si>
  <si>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</si>
  <si>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</si>
  <si>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</si>
  <si>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</si>
  <si>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</si>
  <si>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</si>
  <si>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</si>
  <si>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</si>
  <si>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</si>
  <si>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</si>
  <si>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</si>
  <si>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</si>
  <si>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</si>
  <si>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</si>
  <si>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</si>
  <si>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</si>
  <si>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</si>
  <si>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</si>
  <si>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</si>
  <si>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</si>
  <si>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</si>
  <si>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</si>
  <si>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</si>
  <si>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</si>
  <si>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</si>
  <si>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</si>
  <si>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</si>
  <si>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</si>
  <si>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</si>
  <si>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</si>
  <si>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</si>
  <si>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</si>
  <si>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</si>
  <si>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</si>
  <si>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</si>
  <si>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</si>
  <si>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</si>
  <si>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</si>
  <si>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</si>
  <si>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</si>
  <si>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</si>
  <si>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</si>
  <si>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</si>
  <si>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</si>
  <si>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</si>
  <si>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</si>
  <si>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</si>
  <si>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</si>
  <si>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</si>
  <si>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</si>
  <si>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</si>
  <si>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</si>
  <si>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</si>
  <si>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</si>
  <si>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</si>
  <si>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</si>
  <si>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</si>
  <si>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</si>
  <si>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</si>
  <si>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</si>
  <si>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</si>
  <si>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</si>
  <si>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</si>
  <si>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</si>
  <si>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</si>
  <si>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</si>
  <si>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</si>
  <si>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</si>
  <si>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</si>
  <si>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</si>
  <si>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</si>
  <si>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</si>
  <si>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</si>
  <si>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</si>
  <si>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</si>
  <si>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</si>
  <si>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</si>
  <si>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</si>
  <si>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</si>
  <si>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</si>
  <si>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</si>
  <si>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</si>
  <si>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</si>
  <si>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</si>
  <si>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</si>
  <si>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</si>
  <si>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</si>
  <si>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</si>
  <si>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</si>
  <si>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</si>
  <si>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</si>
  <si>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</si>
  <si>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</si>
  <si>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</si>
  <si>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</si>
  <si>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</si>
  <si>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</si>
  <si>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</si>
  <si>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</si>
  <si>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</si>
  <si>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</si>
  <si>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</si>
  <si>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</si>
  <si>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</si>
  <si>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</si>
  <si>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</si>
  <si>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</si>
  <si>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</si>
  <si>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</si>
  <si>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</si>
  <si>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</si>
  <si>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</si>
  <si>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</si>
  <si>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</si>
  <si>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</si>
  <si>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</si>
  <si>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</si>
  <si>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</si>
  <si>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</si>
  <si>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</si>
  <si>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</si>
  <si>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</si>
  <si>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</si>
  <si>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</si>
  <si>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</si>
  <si>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</si>
  <si>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</si>
  <si>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</si>
  <si>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</si>
  <si>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</si>
  <si>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</si>
  <si>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</si>
  <si>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</si>
  <si>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</si>
  <si>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</si>
  <si>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</si>
  <si>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</si>
  <si>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</si>
  <si>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</si>
  <si>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</si>
  <si>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</si>
  <si>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</si>
  <si>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</si>
  <si>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</si>
  <si>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</si>
  <si>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</si>
  <si>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</si>
  <si>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</si>
  <si>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</si>
  <si>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</si>
  <si>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</si>
  <si>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</si>
  <si>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</si>
  <si>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</si>
  <si>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</si>
  <si>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</si>
  <si>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</si>
  <si>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</si>
  <si>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</si>
  <si>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</si>
  <si>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</si>
  <si>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</si>
  <si>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</si>
  <si>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</si>
  <si>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</si>
  <si>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</si>
  <si>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</si>
  <si>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</si>
  <si>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</si>
  <si>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</si>
  <si>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</si>
  <si>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</si>
  <si>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</si>
  <si>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</si>
  <si>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</si>
  <si>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</si>
  <si>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</si>
  <si>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</si>
  <si>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</si>
  <si>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</si>
  <si>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</si>
  <si>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</si>
  <si>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</si>
  <si>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</si>
  <si>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</si>
  <si>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</si>
  <si>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</si>
  <si>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</si>
  <si>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</si>
  <si>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</si>
  <si>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</si>
  <si>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</si>
  <si>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</si>
  <si>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</si>
  <si>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</si>
  <si>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</si>
  <si>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</si>
  <si>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</si>
  <si>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</si>
  <si>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</si>
  <si>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</si>
  <si>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</si>
  <si>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</si>
  <si>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</si>
  <si>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</si>
  <si>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</si>
  <si>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</si>
  <si>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</si>
  <si>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</si>
  <si>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</si>
  <si>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</si>
  <si>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</si>
  <si>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</si>
  <si>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</si>
  <si>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</si>
  <si>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</si>
  <si>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</si>
  <si>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</si>
  <si>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</si>
  <si>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</si>
  <si>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</si>
  <si>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</si>
  <si>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</si>
  <si>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</si>
  <si>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</si>
  <si>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</si>
  <si>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</si>
  <si>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</si>
  <si>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</si>
  <si>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</si>
  <si>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</si>
  <si>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</si>
  <si>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</si>
  <si>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</si>
  <si>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</si>
  <si>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</si>
  <si>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</si>
  <si>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</si>
  <si>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</si>
  <si>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</si>
  <si>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</si>
  <si>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</si>
  <si>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</si>
  <si>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</si>
  <si>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</si>
  <si>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</si>
  <si>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</si>
  <si>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</si>
  <si>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</si>
  <si>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</si>
  <si>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</si>
  <si>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</si>
  <si>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</si>
  <si>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</si>
  <si>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</si>
  <si>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</si>
  <si>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</si>
  <si>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</si>
  <si>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</si>
  <si>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</si>
  <si>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</si>
  <si>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</si>
  <si>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</si>
  <si>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</si>
  <si>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</si>
  <si>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</si>
  <si>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</si>
  <si>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</si>
  <si>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</si>
  <si>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</si>
  <si>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</si>
  <si>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</si>
  <si>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</si>
  <si>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</si>
  <si>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</si>
  <si>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</si>
  <si>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</si>
  <si>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</si>
  <si>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</si>
  <si>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</si>
  <si>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</si>
  <si>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</si>
  <si>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</si>
  <si>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</si>
  <si>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</si>
  <si>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</si>
  <si>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</si>
  <si>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</si>
  <si>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</si>
  <si>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</si>
  <si>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</si>
  <si>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</si>
  <si>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</si>
  <si>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</si>
  <si>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</si>
  <si>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</si>
  <si>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</si>
  <si>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</si>
  <si>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</si>
  <si>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</si>
  <si>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</si>
  <si>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</si>
  <si>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</si>
  <si>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</si>
  <si>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</si>
  <si>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</si>
  <si>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</si>
  <si>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</si>
  <si>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</si>
  <si>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</si>
  <si>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</si>
  <si>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</si>
  <si>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</si>
  <si>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</si>
  <si>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</si>
  <si>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</si>
  <si>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</si>
  <si>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</si>
  <si>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</si>
  <si>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</si>
  <si>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</si>
  <si>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</si>
  <si>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</si>
  <si>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</si>
  <si>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</si>
  <si>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</si>
  <si>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</si>
  <si>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</si>
  <si>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</si>
  <si>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</si>
  <si>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</si>
  <si>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</si>
  <si>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</si>
  <si>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</si>
  <si>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</si>
  <si>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</si>
  <si>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</si>
  <si>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</si>
  <si>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</si>
  <si>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</si>
  <si>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</si>
  <si>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</si>
  <si>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</si>
  <si>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</si>
  <si>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</si>
  <si>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</si>
  <si>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</si>
  <si>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</si>
  <si>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</si>
  <si>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</si>
  <si>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</si>
  <si>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</si>
  <si>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</si>
  <si>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</si>
  <si>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</si>
  <si>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</si>
  <si>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</si>
  <si>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</si>
  <si>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</si>
  <si>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</si>
  <si>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</si>
  <si>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</si>
  <si>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</si>
  <si>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</si>
  <si>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</si>
  <si>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</si>
  <si>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</si>
  <si>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</si>
  <si>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</si>
  <si>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</si>
  <si>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</si>
  <si>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</si>
  <si>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</si>
  <si>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</si>
  <si>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</si>
  <si>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</si>
  <si>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</si>
  <si>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</si>
  <si>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</si>
  <si>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</si>
  <si>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</si>
  <si>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</si>
  <si>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</si>
  <si>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</si>
  <si>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</si>
  <si>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</si>
  <si>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</si>
  <si>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</si>
  <si>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</si>
  <si>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</si>
  <si>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</si>
  <si>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</si>
  <si>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</si>
  <si>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</si>
  <si>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</si>
  <si>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</si>
  <si>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</si>
  <si>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</si>
  <si>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</si>
  <si>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</si>
  <si>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</si>
  <si>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</si>
  <si>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</si>
  <si>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</si>
  <si>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</si>
  <si>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</si>
  <si>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</si>
  <si>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</si>
  <si>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</si>
  <si>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</si>
  <si>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</si>
  <si>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</si>
  <si>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</si>
  <si>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</si>
  <si>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</si>
  <si>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</si>
  <si>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</si>
  <si>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</si>
  <si>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</si>
  <si>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</si>
  <si>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</si>
  <si>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</si>
  <si>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</si>
  <si>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</si>
  <si>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</si>
  <si>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</si>
  <si>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</si>
  <si>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</si>
  <si>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</si>
  <si>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</si>
  <si>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</si>
  <si>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</si>
  <si>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</si>
  <si>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</si>
  <si>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</si>
  <si>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</si>
  <si>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</si>
  <si>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</si>
  <si>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</si>
  <si>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</si>
  <si>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</si>
  <si>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</si>
  <si>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</si>
  <si>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</si>
  <si>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</si>
  <si>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</si>
  <si>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</si>
  <si>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</si>
  <si>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</si>
  <si>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</si>
  <si>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</si>
  <si>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</si>
  <si>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</si>
  <si>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</si>
  <si>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</si>
  <si>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</si>
  <si>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</si>
  <si>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</si>
  <si>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</si>
  <si>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</si>
  <si>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</si>
  <si>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</si>
  <si>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</si>
  <si>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</si>
  <si>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</si>
  <si>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</si>
  <si>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</si>
  <si>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</si>
  <si>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</si>
  <si>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</si>
  <si>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</si>
  <si>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</si>
  <si>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</si>
  <si>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</si>
  <si>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</si>
  <si>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</si>
  <si>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</si>
  <si>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</si>
  <si>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</si>
  <si>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</si>
  <si>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</si>
  <si>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</si>
  <si>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</si>
  <si>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</si>
  <si>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</si>
  <si>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</si>
  <si>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</si>
  <si>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</si>
  <si>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</si>
  <si>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</si>
  <si>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</si>
  <si>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</si>
  <si>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</si>
  <si>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</si>
  <si>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</si>
  <si>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</si>
  <si>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</si>
  <si>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</si>
  <si>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</si>
  <si>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</si>
  <si>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</si>
  <si>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</si>
  <si>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</si>
  <si>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</si>
  <si>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</si>
  <si>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</si>
  <si>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</si>
  <si>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</si>
  <si>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</si>
  <si>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</si>
  <si>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</si>
  <si>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</si>
  <si>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</si>
  <si>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</si>
  <si>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</si>
  <si>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</si>
  <si>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</si>
  <si>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E7</t>
  </si>
  <si>
    <t>General Comments</t>
  </si>
  <si>
    <t xml:space="preserve">Also referred to as "covered charges."  Generally this equals hospital billed amount because there are rarely non-covered charges on a claim.  But technically, this field equals Field Locator 47 minus Field Locator 48 on the UB-04 paper claim form.  </t>
  </si>
  <si>
    <t>E8</t>
  </si>
  <si>
    <t>E9</t>
  </si>
  <si>
    <t>E10</t>
  </si>
  <si>
    <t>E11</t>
  </si>
  <si>
    <t>E14</t>
  </si>
  <si>
    <t>E15</t>
  </si>
  <si>
    <t xml:space="preserve">The length of stay equals discharge date minus admit date, unless discharge date equals admit date, in which case length of stay is 1.  A DRG payment is intended as payment for a complete hospital stay.  All stays priced through the DRG calculator are assumed to be complete hospital stays.  Also, the day of discharge is not a covered day.  </t>
  </si>
  <si>
    <t>Transfer status</t>
  </si>
  <si>
    <t>Patient age in years</t>
  </si>
  <si>
    <t xml:space="preserve">This is a numerical value.  If the patient is less than one year old, a value of zero should be entered.  This field is only used in the determination of whether or not an age adjustor is applicable to the claim.  If the age is less than the age cut-off (shown in cell E21) then the age adjustor stored with the DRG code is applicable. </t>
  </si>
  <si>
    <t>APR-DRG code</t>
  </si>
  <si>
    <t>004087600</t>
  </si>
  <si>
    <t>Nemours Children's Hospital</t>
  </si>
  <si>
    <t>005456800</t>
  </si>
  <si>
    <t>010003001</t>
  </si>
  <si>
    <t>010003002</t>
  </si>
  <si>
    <t>010003003</t>
  </si>
  <si>
    <t>010003004</t>
  </si>
  <si>
    <t>010011103</t>
  </si>
  <si>
    <t>010012901</t>
  </si>
  <si>
    <t>010012905</t>
  </si>
  <si>
    <t>Kindred Hospital - Ft. Lauderdale</t>
  </si>
  <si>
    <t>010021803</t>
  </si>
  <si>
    <t>010027702</t>
  </si>
  <si>
    <t>010042101</t>
  </si>
  <si>
    <t>010042102</t>
  </si>
  <si>
    <t>010042107</t>
  </si>
  <si>
    <t>010042117</t>
  </si>
  <si>
    <t>010042118</t>
  </si>
  <si>
    <t>010042119</t>
  </si>
  <si>
    <t>010042127</t>
  </si>
  <si>
    <t>010042134</t>
  </si>
  <si>
    <t>010042135</t>
  </si>
  <si>
    <t>010042136</t>
  </si>
  <si>
    <t>010042142</t>
  </si>
  <si>
    <t>010046322</t>
  </si>
  <si>
    <t>010049807</t>
  </si>
  <si>
    <t>010064102</t>
  </si>
  <si>
    <t>010073102</t>
  </si>
  <si>
    <t>010074902</t>
  </si>
  <si>
    <t>010074903</t>
  </si>
  <si>
    <t>010087101</t>
  </si>
  <si>
    <t>010090102</t>
  </si>
  <si>
    <t>010097802</t>
  </si>
  <si>
    <t>010097806</t>
  </si>
  <si>
    <t>010099412</t>
  </si>
  <si>
    <t>010099413</t>
  </si>
  <si>
    <t>010099414</t>
  </si>
  <si>
    <t>010102809</t>
  </si>
  <si>
    <t>010119201</t>
  </si>
  <si>
    <t>010129001</t>
  </si>
  <si>
    <t>010129004</t>
  </si>
  <si>
    <t>010140107</t>
  </si>
  <si>
    <t>010149401</t>
  </si>
  <si>
    <t>010150801</t>
  </si>
  <si>
    <t>010158301</t>
  </si>
  <si>
    <t>010161303</t>
  </si>
  <si>
    <t xml:space="preserve">Florida Hospital - Flagler </t>
  </si>
  <si>
    <t>010260101</t>
  </si>
  <si>
    <t>010271701</t>
  </si>
  <si>
    <t>010314401</t>
  </si>
  <si>
    <t xml:space="preserve">Sister Emmanuel Hospital </t>
  </si>
  <si>
    <t xml:space="preserve">St. Lukes- St. Vincent's Healthcare </t>
  </si>
  <si>
    <t>010821905</t>
  </si>
  <si>
    <t>012000601</t>
  </si>
  <si>
    <t>012032402</t>
  </si>
  <si>
    <t>014042200</t>
  </si>
  <si>
    <t>Long Term Acute Care</t>
  </si>
  <si>
    <t>Free-Standing Rehab</t>
  </si>
  <si>
    <t>Cover Page</t>
  </si>
  <si>
    <t>Structure of the Calculator Spreadsheet</t>
  </si>
  <si>
    <t>Cover</t>
  </si>
  <si>
    <t>Structure</t>
  </si>
  <si>
    <t>DRG Table</t>
  </si>
  <si>
    <t>Provider Adjustor</t>
  </si>
  <si>
    <t>Provider Table</t>
  </si>
  <si>
    <t>Calculator Instructions</t>
  </si>
  <si>
    <t>Interactive Calculator</t>
  </si>
  <si>
    <t>The "Cover" worksheet contains an introduction to the DRG Calculator and offers websites where interested parties can learn more about the Florida Medicaid inpatient DRG pricing method.</t>
  </si>
  <si>
    <t>The "Structure" worksheet contains a synopsis of the information provided in the DRG Calculator spreadsheet.</t>
  </si>
  <si>
    <t>The "Calculator Instructions" worksheet contains a description of the data that must be entered to estimate the Florida Medicaid payment amount for an inpatient hospital stay.  The instructions also describe the calculations being made to determine the payment amount.</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</si>
  <si>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Florida Medicaid payment for that admission will be displayed at the bottom of the Calculator.</t>
  </si>
  <si>
    <t>Parameter</t>
  </si>
  <si>
    <t>Value</t>
  </si>
  <si>
    <t>Non-Participating Provs</t>
  </si>
  <si>
    <t>Instructions for Interactive Calculator</t>
  </si>
  <si>
    <t xml:space="preserve">Allowed amount is also referred to as the "price" or Medicaid benefit amount.  It is the Medicaid payment amount before considering copayments and payments made by other insurers (a.k.a. third party liability).  </t>
  </si>
  <si>
    <t>Information About the Hospital Stay (Entered by the User)</t>
  </si>
  <si>
    <t>Hospitals do not need to submit APR-DRG codes on their claims when billing Florida Medicaid.  However, users of this DRG Calculator must have a way to identify the appropriate APR-DRG code for a hospital stay and enter the DRG code as one of the data fields needed for calculating a Medicaid payment amount.  Many hospitals purchase APR-DRG grouping software from 3M Health Information Systems which allows them to determine the APR-DRG for individual admissions.  If a hospital in Florida does not license this software, 3M makes available a website in which information for an individual admisison can be entered and the website will return the APR-DRG.  Hospitals may contact AHCA at Medicaid_Hospital_Issues@ahca.myflorida.com to obtain log on information for this 3M website.</t>
  </si>
  <si>
    <t>Amount of money paid by another insurance company prior to Medicaid receiving the claim.  This does not include payments by Medicare.  For recipients dually eligible for Medicare and Medicaid for which Medicare is the primary payer, the claim submitted to Medicaid is called a "crossover" claim and Medicaid only pays the sum of Medicare deductible and coinsurance.  Crossover claims do not get paid a DRG payment amount.</t>
  </si>
  <si>
    <t>APR-DRG Information</t>
  </si>
  <si>
    <t>DRG Pricing Calculation</t>
  </si>
  <si>
    <t>Values in this section are retrieved from the worksheet called "DRG Table" based on the DRG code entered in cell E15.</t>
  </si>
  <si>
    <t>Provider Information</t>
  </si>
  <si>
    <t>Average per discharge automatic IGT add on pymt</t>
  </si>
  <si>
    <t>Cost-to-charge ratio</t>
  </si>
  <si>
    <t>Provider policy adjustor</t>
  </si>
  <si>
    <t>Used for look ups to the provider table - 9 digit number, or "Non-Par"</t>
  </si>
  <si>
    <t>Nine-digit Medicaid provider ID.  If the provider does not have a signed agreement to participate in the Florida Medicaid program, such as most hospitals located outside the state of Florida, "Non-Par" should be entered instead of the provider number.  When "Non-Par" is entered, the calculator retrieves provider parameters from the worksheet called, "Non-Participating Provs" instead of from the worksheet called "Provider Table."</t>
  </si>
  <si>
    <t>Used to estimate the hospital's cost of this stay</t>
  </si>
  <si>
    <t>Hospital's annual average FL Medicaid APR-DRG relative weight</t>
  </si>
  <si>
    <t>Used to determine provider policy adjustor</t>
  </si>
  <si>
    <t>Supplemental payment amount before casemix adjustment</t>
  </si>
  <si>
    <t>Transfer Base Payment</t>
  </si>
  <si>
    <t>E39 - E40</t>
  </si>
  <si>
    <t>A Transfer Base Payment is only calculated if the value in cell E10 is "Yes".  This indicates the discharge status is one included in the transfer policy.  The Transfer Base Payment is calculated in a per-diem type of calculation in which the per diem amount is determined using the Pre-Transfer DRG Base Payment and the DRG national average length of stay.</t>
  </si>
  <si>
    <t>If the admission applied to the transfer policy and the Transfer Base Payment is less than the Pre-Transfer DRG Base Payment, then the Transfer Base Payment is used.  In all other cases, the Pre-Transfer DRG Base Payment is used.</t>
  </si>
  <si>
    <t>Pre-Transfer DRG base payment</t>
  </si>
  <si>
    <t>Cost outlier payment</t>
  </si>
  <si>
    <t>Non-covered day adjustment</t>
  </si>
  <si>
    <t>CHARGE CAP ADJUSTMENT</t>
  </si>
  <si>
    <t>Charge cap adjustment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</si>
  <si>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</si>
  <si>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Florida Medicaid DRG pricing method, please see the Florida provider billing manuals, Florida Medicaid State Plan, specifically attachment 4.19-A, the inpatient reimbursement section of the Florida Medicaid website, http://ahca.myflorida.com/Medicaid/cost_reim/index.shtml, and the Florida Medicaid web portal, http://mymedicaid-florida.com.  The handbook named "Hospital Services Coverage and Limitations Handbook" contains the most detailed information about DRG pricing.  In addition, AHCA has made available an email address, Medicaid_Hospital_Issues@ahca.myflorida.com, that can be used to submit questions related to DRG reimbursement.</t>
  </si>
  <si>
    <t>The "DRG Table" worksheet contains a list of the APR-DRG codes and parameters used in pricing individual hospital inpatient stays.  These parameters will be updated each time Florida Medicaid installs a new version of the DRG Grouper.  The current plan is to install a new version of the DRG grouper annually at the beginning of each state fiscal year (July 1).  APR-DRG codes, descriptions, average lengths of stay, and national relative weights are determined by 3M Health Information Systems.  Florida Medicaid, with direction from the Florida Legislature, determines the re-centered relative weight and the service and age policy adjustors.  The service lines are used to identify which specific DRG codes will be assigned service and age policy adjustors.</t>
  </si>
  <si>
    <t>The "Provider Table" worksheet contains a list of all active hospital providers with signed agreements to participate in the Florida Medicaid program.  It also includes each provider's numerical parameters used in the DRG pricing calculation.  The cost-to-charge ratio is calculated using hospital cost reports and is used in outlier calculations.  The provider casemix is the average DRG relative weight for historical claims from each provider and is used in the casemix adjustment of IGT supplemental payments in the DRG pricing calculation.  The provider category is used to determine which provider policy adjustor applies for each provider.  The average per discharge IGT payments are used to calculate IGT supplemental payments for each hospital stay.  The values in this worksheet are anticipated to be recalculated and made effective at the beginning of each state fiscal year - July 1st.</t>
  </si>
  <si>
    <t>The "Non-Participating Provs" worksheet contains the provider-specific values that should be used for providers who have not signed agreements to participate in the Florida Medicaid program.  Generally, these are providers who are not located in the state of Florida.</t>
  </si>
  <si>
    <t>This Calculator is intended to mimick the actual DRG pricing calculations within the Florida Medicaid claims adjudication software application, FMMIS.  However, if there is ever a difference in payment amounts calculated through this spreadsheet versus FMMIS, FMMIS is correct.</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</si>
  <si>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reimbursement amount for the hospital stay.  Allowed amount and reimbursement amount are shown at the bottom of the Calculator and between these fields and the user entered data all the intermediate calculations used to determine the allowed amount are displayed.  </t>
    </r>
  </si>
  <si>
    <t>Amount of payment due from the recipient to the hospital, if applicable.</t>
  </si>
  <si>
    <t>Medicaid payment eligible days</t>
  </si>
  <si>
    <t>This is the number of days payable by Florida Medicaid fee-for-service.  In most cases this will equal the full length of stay.  The Medicaid eligible days are never more than the length of stay.  Some scenarios exist in which the Medicaid eligible days are less than the full length of stay.  These scenarios are, 
     1) Recipient is an undocumented non-citizen (for which only emergency services are reimbursed)
     2) Recipient exhausted his/her 45-day benefit limit prior to admission (in which case only emergency services are reimbursed)  (If a recipient has at least one day of coverage remaining within his/her 45-day benefit limit at the time of admission, then Medicaid eligible days should be set equal to the full length of stay.)
     3) Recipient is under the age of 21 and exhausts his/her managed care benefits during an inpatient admission
     4) Recipient is dually eligible for Medicare and Medicaid and exhausts his/her Medicare Part A benefits during an inpatient admission
     5) Recipient shifts from Medicaid fee-for-service to Medicaid managed care during an inpatient stay
     6) Medical needy recipients who reach their share of cost level during an inpatient hospital stay.
     7) Additional scenarios may also exist in which only a portion of the hospital stay is reimbursable by Medicaid fee-for-service</t>
  </si>
  <si>
    <t>For scenarios 1, 2 and 3, the number of Medicaid eligible days will be determined by the peer review organization (PRO) and recorded in the service authorization.  For scenario 4, the number of eligible days is determined by comparing the date in which Medicare Part A eligibility exhausted to the discharge date.  The date in which Medicare Part A eligibility exhausted is communicated on the claim with occurrence code A3.  For scenarios 5 and 6, Medicaid eligibility data is used to determine the number of fee-for-service eligible days for the stay.</t>
  </si>
  <si>
    <t>Change History</t>
  </si>
  <si>
    <t>Florida Hospital Wesley Chapel</t>
  </si>
  <si>
    <t>Jackson Hospital</t>
  </si>
  <si>
    <t>010036603</t>
  </si>
  <si>
    <t>010064103</t>
  </si>
  <si>
    <t>010110911</t>
  </si>
  <si>
    <t>010156707</t>
  </si>
  <si>
    <t>010281402</t>
  </si>
  <si>
    <t>Univ of South Alabama Hospitals</t>
  </si>
  <si>
    <t>This DRG pricing calculator spreadsheet was prepared by Navigant Healthcare, a consultant for the Agency for Health Care Administration (AHCA).  The basic format of the DRG calculator and the service line mapping in the DRG Table were copied from similar products created by Xerox State Healthcare and were modified by Navigant Healthcare.</t>
  </si>
  <si>
    <t>The "Provider Adjustor" worksheet contains a list of the categories of hospitals who receive provider-specific policy adjustors.  It also lists the specific adjustor values.  Adjustors are multipliers used in the DRG pricing calculation that have the effect of increasing payment (assuming the adjustors are always set greater than 1.0).  The adjustor values are expected to be updated annually at the start of each new state fiscal year, July 1.  The provider category assigned to each individual hospital can be found on the following worksheet, called "Provider Table."</t>
  </si>
  <si>
    <t>This calculator spreadsheet is intended to be helpful to users, but it cannot capture all the editing and pricing complexity of the Florida Medicaid Management Information System (FMMIS).  In cases of difference, the FMMIS claims processing system is correct.</t>
  </si>
  <si>
    <t>1. Average length of stay and casemix relative values were calculated from the Nationwide Inpatient Sample by 3M Health Information Systems for APR-DRG Version 31 which was released on 10/1/2013.</t>
  </si>
  <si>
    <t>4. This DRG pricing calculator file was prepared by Navigant Healthcare.  The service line mapping was copied from a similar mapping created by Xerox State Healthcare and modified by Navigant Healthcare.</t>
  </si>
  <si>
    <r>
      <t>5.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</si>
  <si>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3. The Florida Medicaid relative weight re-centering factor for SFY 2014/2015 is 0.747108.</t>
  </si>
  <si>
    <t>2. Average length of stay is the trimmed arithmetic value.</t>
  </si>
  <si>
    <t>Provider Casemix Adjusted to 2014/2015</t>
  </si>
  <si>
    <t>West Boca Medical Center</t>
  </si>
  <si>
    <t>Bayonet Point/Hudson</t>
  </si>
  <si>
    <t>IF E11 &lt; E20 Then maximum of (E24, E25, E32) Else maximum of (E24, E32)</t>
  </si>
  <si>
    <t>E17 * E23 * E34</t>
  </si>
  <si>
    <t>IF E37="Yes",  then (E35 / E26) * (E8 + 1), else "N/A"</t>
  </si>
  <si>
    <t>IF E37 ="Yes" then [if (E38 &lt; E35), then "Yes" else "No"] Else "N/A"</t>
  </si>
  <si>
    <t xml:space="preserve">IF E39 = "Yes" Then E38 Else E35 </t>
  </si>
  <si>
    <t>E23 / E29</t>
  </si>
  <si>
    <t>E7 * E28</t>
  </si>
  <si>
    <t>IF (E42-E40) &gt; E18 Then "Yes" Else "No"</t>
  </si>
  <si>
    <t>IF E43 = "Yes" Then E42 - E40 Else "N/A"</t>
  </si>
  <si>
    <t>IF E43 = "Yes" Then (E44 - E18) * E19, Else 0</t>
  </si>
  <si>
    <t>E31 * E47</t>
  </si>
  <si>
    <t>Was patient transferred - discharge status = 02, 05, 65, 66, 82, 85, 93, or 94?</t>
  </si>
  <si>
    <t>This spreadsheet is designed to enable interested parties to predict payment under an APR-DRG payment method for inpatient fee-for-service stays covered by Florida Medicaid.  This version of the DRG Calculator applies to hospital admissions within Florida state fiscal year 2014/2015 which encompasses dates from July 1, 2014 through June 30, 2015.    A separate version of the DRG Calculator exists for admissions within state fiscal year 2013/2014.</t>
  </si>
  <si>
    <t xml:space="preserve">This is a "Yes/No" field indicating whether or not the patient was transferred from one acute care hospital to another.  Acute-to-acute transfers are identified by patient discharge status values "02", "05", "65", "66", "82", "85", "93", and "94".  </t>
  </si>
  <si>
    <t xml:space="preserve">Four digit number consisting of a 3-digit base DRG code followed by a 1-digit severity of illness.  No hyphen or other separator should be entered between the base DRG and the severity of illness.  When determining the applicable APR-DRG code for an admission, users should take care to ensure the version of APR-DRG grouping they employ matches the version used by Florida Medicaid.  Florida Medicaid plans to install a new version of APR-DRGs at the beginning of each state fiscal year, July 1.  New versions of APR-DRG grouping software are released each year coinciding with the start of the federal fiscal year, October 1.  As a result, there will be a nine month delay between new releases of APR-DRG grouping software and installation of these new releases by Florida Medicaid.
For newborns, Florida Medicaid intends to use birthweight option 5, "Coded with default" which indicates birthweight of a newborn is communicated through diagnosis codes.  If no diagnosis code indicating birthweight is included with the claim, then normal, full birthweight will be assumed (2,500 grams or greater).
The HAC version utilized by Florida Medicaid will match the DRG code version.  In state fiscal year 2014/2015, both equal version 31.0. </t>
  </si>
  <si>
    <t>E22 - E26</t>
  </si>
  <si>
    <t>E28 - E32</t>
  </si>
  <si>
    <t>If the hospital is participating in the Florida Medicaid program, then its Medicaid ID will be in the worksheet called "Provider Table" and values in this section are retrieved from the worksheet PRovider Table" based on the provider ID entered in cell E14.  If the hospital does not have a signed agreement to participate in the Florida Medicaid program (such as most out-of-state providers), then "Non-Par" should be entered in cell E14 and the values in cells E28 - E32 will be retrieved from the worksheet called "Non-Participating Provs."</t>
  </si>
  <si>
    <t>This is the maximum of the service, age and provider policy adjustors applicable to this admission.  If the recipient's age at admission is less than the age cutoff included in cell E20, then the age adjustor is assumed to equal 1.0, which means no adjustment.</t>
  </si>
  <si>
    <t xml:space="preserve">This value is used in further calculations unless it gets overridden by the Transfer Base Payment in cell E38.  </t>
  </si>
  <si>
    <t>E37 - E38</t>
  </si>
  <si>
    <t>E42 - E45</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</si>
  <si>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and the IGT supplemental payment.</t>
  </si>
  <si>
    <t xml:space="preserve">For hospitals that receive automatic IGT payments, the IGT payments are made as supplemental payments in addition to the DRG payment for each inpatient admission.  In these cells, the IGT payment is casemix adjusted which increases payment above the hospital's average if the DRG relative weight for the admission is above the hospital's annual average (identified in cell E29) and decreases payment below the hospital's average if the DRG relative weight for the admission is below the hospital's annual average.  </t>
  </si>
  <si>
    <t>E65</t>
  </si>
  <si>
    <t>Payment amount is the final payment for the claim and equals allowed amount minus copay and other insurer payments.</t>
  </si>
  <si>
    <t xml:space="preserve">     2014-05-04 - New version of DRG Calculator for state fiscal year (SFY) 2014/2015 effective from July 1, 2014 through June 30, 2015.  Version 31 DRG relative weights added (in place of version 30).  DRG base rate, policy adjustors, and cost outlier parameters updated to the values specified in the General Appropriations Act (GAA) for Medicaid hospital inpatient fee-for-service for SFY 2014/2015.  References to self-funded IGT payments were removed in this version because self-funded IGT funds will be distributed through periodic supplemental payments outside of claim payments in SFY 2014/2015.  Calculation of outlier payment changed to be independent of IGT payments.  Also, non-covered day adjustment and charge cap adjustment no longer affect IGT payment.  Cost-to-charge ratios listed in this version are those calculated from hospital cost reports received by AHCA by April 15, 2013.  The cost-to-charge ratios will be updated using cost reports received by AHCA by April 15, 2014 prior to the start of fiscal year 2014/2015.</t>
  </si>
  <si>
    <t>Pre-charge cap DRG Payment</t>
  </si>
  <si>
    <t>IF E50 = "Yes" Then (E9 / E8) Else 1.0</t>
  </si>
  <si>
    <t>E40 * E51</t>
  </si>
  <si>
    <t>E45 * E51</t>
  </si>
  <si>
    <t>E52 + E53</t>
  </si>
  <si>
    <t>IF E54 &gt; E7 Then "Yes" Else "No"</t>
  </si>
  <si>
    <t>IF E56 = "Yes" Then E7 / E54 Else 1.0</t>
  </si>
  <si>
    <t>E52 * E57</t>
  </si>
  <si>
    <t>E53 * E57</t>
  </si>
  <si>
    <t>E58 + E59</t>
  </si>
  <si>
    <t>E47 - E48</t>
  </si>
  <si>
    <t>E50 - E54</t>
  </si>
  <si>
    <t>E56 - E60</t>
  </si>
  <si>
    <t>E62</t>
  </si>
  <si>
    <t>(E60 + E48) rounded to two decimal places</t>
  </si>
  <si>
    <t>IF (E62-E63-E64) &gt; 0, then E62-E63-E64, else 0</t>
  </si>
  <si>
    <t>ADD-ON IGT PAYMENT</t>
  </si>
  <si>
    <t>Automatic IGT add-on payment</t>
  </si>
  <si>
    <t>IGT supplemental payment</t>
  </si>
  <si>
    <t>The full-stay DRG payment gets reduced if there are any days of the stay not payable by Medicaid fee-for-service.  This is determined by comparing Medicaid Eligible Days in cell E9 to the length of stay in cell E8.  If the number of Medicaid Eligible Days is less, then the non-covered day adjustment applies.  The non-covered day adjustment is applied only to the two parts of the DRG payment - DRG Base Paymenta and Outlier Payment.  Reasons why some days of a hospital stay might not be covered by Medicaid fee-for-service are included with the description of cell E9 above.</t>
  </si>
  <si>
    <t>A charge cap adjustment applies only if the DRG payment calculated through cell E54 is greater than the submitted charges.  If total payment is greater than the submitted charges, then both parts of the DRG payment - DRG Base Payment and Outlier Payment get reduced so that total DRG payment equals submitted charges.</t>
  </si>
  <si>
    <t>HealthSouth Rehab Hosp-Marion Cnty</t>
  </si>
  <si>
    <t>008369200</t>
  </si>
  <si>
    <t>010099401</t>
  </si>
  <si>
    <t xml:space="preserve">     2014-06-19 - Updated the cost-to-charge ratios in the Provider Table.  Added a couple new in-state hospitals to the Provider Table.</t>
  </si>
  <si>
    <t>Healthsouth Rehab Hosp of Martin County</t>
  </si>
  <si>
    <t>St. Vincent's Med Cntr - Clay County</t>
  </si>
  <si>
    <t>009587500</t>
  </si>
  <si>
    <t>009701300</t>
  </si>
  <si>
    <t xml:space="preserve">     2014-06-24 - Updated the cost-to-charge ratio for Miami Children's Hospital and statewide average CCR</t>
  </si>
  <si>
    <t xml:space="preserve">     2014-07-21 - Added Poinciana Medical Center to the Provider Table.</t>
  </si>
  <si>
    <t>Poinciana Medical Center</t>
  </si>
  <si>
    <t>009268300</t>
  </si>
  <si>
    <t>Note: The parameters used in this spreadsheet are those specified in the state fiscal year 2014-15 General Appropriations Act (GAA) for Medicaid hospital inpatient fee-for-service.  The per discharge IGT payments included in this spreadsheet were calculated from total per-claim IGT disbursements defined in the GAA.   The DRG pricing parameters in this spreadsheet match those implemented in the Medicaid claims processing system effective July 1, 2014.  The provider cost-to-charge ratios listed in the Provider Table are updated values from cost reports received by AHCA by April 15, 2014.  
Cost outlier calculations are slightly different for SFY 2014/2015 than the formulas used in SFY 2013/2014.  Also, non-covered day and charge cap payment reductions no longer affect IGT payment.  In addition, self-funded IGT payments have been removed from the DRG calculator as they will be made outside of claim payments in SFY 2014/2015.</t>
  </si>
  <si>
    <t xml:space="preserve">     2014-03-01 - Reduced base rate by 5%, effective for 3/1/2015 through 6/30/2015.  Change is result of measured DRG casemix being higher than predicted casemix.</t>
  </si>
  <si>
    <t>Calculator Version: March 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</si>
</sst>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_(* #,##0.0_);_(* \(#,##0.0\);_(* &quot;-&quot;??_);_(@_)"/>
    <numFmt numFmtId="168" formatCode="0.0_);[Red]\(0.0\)"/>
    <numFmt numFmtId="169" formatCode="0.000"/>
    <numFmt numFmtId="170" formatCode="0.0000"/>
    <numFmt numFmtId="171" formatCode="#,##0.0000_);\(#,##0.0000\)"/>
    <numFmt numFmtId="172" formatCode="#,##0.000"/>
    <numFmt numFmtId="173" formatCode="0.00000"/>
    <numFmt numFmtId="174" formatCode="0.000%"/>
    <numFmt numFmtId="175" formatCode="0.000000"/>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s>
  <fills count="6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9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indexed="64"/>
      </bottom>
      <diagonal/>
    </border>
    <border>
      <left style="thin">
        <color auto="1"/>
      </left>
      <right/>
      <top/>
      <bottom style="thin">
        <color auto="1"/>
      </bottom>
      <diagonal/>
    </border>
    <border>
      <left/>
      <right style="thin">
        <color indexed="22"/>
      </right>
      <top style="thin">
        <color indexed="64"/>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s>
  <cellStyleXfs count="848">
    <xf numFmtId="0" fontId="0" fillId="0" borderId="0"/>
    <xf numFmtId="43" fontId="5"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44" fontId="5"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44" fontId="16" fillId="0" borderId="0" applyFont="0" applyFill="0" applyBorder="0" applyAlignment="0" applyProtection="0"/>
    <xf numFmtId="44" fontId="10" fillId="0" borderId="0" applyFont="0" applyFill="0" applyBorder="0" applyAlignment="0" applyProtection="0"/>
    <xf numFmtId="44" fontId="17" fillId="0" borderId="0" applyFont="0" applyFill="0" applyBorder="0" applyAlignment="0" applyProtection="0"/>
    <xf numFmtId="44" fontId="5" fillId="0" borderId="0" applyFont="0" applyFill="0" applyBorder="0" applyAlignment="0" applyProtection="0"/>
    <xf numFmtId="0" fontId="16" fillId="0" borderId="0"/>
    <xf numFmtId="0" fontId="8" fillId="0" borderId="0"/>
    <xf numFmtId="0" fontId="17" fillId="0" borderId="0"/>
    <xf numFmtId="0" fontId="5" fillId="0" borderId="0"/>
    <xf numFmtId="0" fontId="6" fillId="0" borderId="0"/>
    <xf numFmtId="0" fontId="6" fillId="0" borderId="0"/>
    <xf numFmtId="9" fontId="5"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43" fontId="26" fillId="0" borderId="0" applyFont="0" applyFill="0" applyBorder="0" applyAlignment="0" applyProtection="0"/>
    <xf numFmtId="0" fontId="4"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32" fillId="0" borderId="0"/>
    <xf numFmtId="9" fontId="5" fillId="0" borderId="0" applyFont="0" applyFill="0" applyBorder="0" applyAlignment="0" applyProtection="0"/>
    <xf numFmtId="0" fontId="3" fillId="0" borderId="0"/>
    <xf numFmtId="0" fontId="56" fillId="40" borderId="0" applyNumberFormat="0" applyBorder="0" applyAlignment="0" applyProtection="0"/>
    <xf numFmtId="0" fontId="2" fillId="17" borderId="0" applyNumberFormat="0" applyBorder="0" applyAlignment="0" applyProtection="0"/>
    <xf numFmtId="0" fontId="56" fillId="40" borderId="0" applyNumberFormat="0" applyBorder="0" applyAlignment="0" applyProtection="0"/>
    <xf numFmtId="0" fontId="6" fillId="40" borderId="0" applyNumberFormat="0" applyBorder="0" applyAlignment="0" applyProtection="0"/>
    <xf numFmtId="0" fontId="56" fillId="41" borderId="0" applyNumberFormat="0" applyBorder="0" applyAlignment="0" applyProtection="0"/>
    <xf numFmtId="0" fontId="2" fillId="21" borderId="0" applyNumberFormat="0" applyBorder="0" applyAlignment="0" applyProtection="0"/>
    <xf numFmtId="0" fontId="56" fillId="41" borderId="0" applyNumberFormat="0" applyBorder="0" applyAlignment="0" applyProtection="0"/>
    <xf numFmtId="0" fontId="6" fillId="41" borderId="0" applyNumberFormat="0" applyBorder="0" applyAlignment="0" applyProtection="0"/>
    <xf numFmtId="0" fontId="56" fillId="42" borderId="0" applyNumberFormat="0" applyBorder="0" applyAlignment="0" applyProtection="0"/>
    <xf numFmtId="0" fontId="2" fillId="25" borderId="0" applyNumberFormat="0" applyBorder="0" applyAlignment="0" applyProtection="0"/>
    <xf numFmtId="0" fontId="56" fillId="42" borderId="0" applyNumberFormat="0" applyBorder="0" applyAlignment="0" applyProtection="0"/>
    <xf numFmtId="0" fontId="6" fillId="42" borderId="0" applyNumberFormat="0" applyBorder="0" applyAlignment="0" applyProtection="0"/>
    <xf numFmtId="0" fontId="56" fillId="43" borderId="0" applyNumberFormat="0" applyBorder="0" applyAlignment="0" applyProtection="0"/>
    <xf numFmtId="0" fontId="2" fillId="29" borderId="0" applyNumberFormat="0" applyBorder="0" applyAlignment="0" applyProtection="0"/>
    <xf numFmtId="0" fontId="56" fillId="43" borderId="0" applyNumberFormat="0" applyBorder="0" applyAlignment="0" applyProtection="0"/>
    <xf numFmtId="0" fontId="6" fillId="43" borderId="0" applyNumberFormat="0" applyBorder="0" applyAlignment="0" applyProtection="0"/>
    <xf numFmtId="0" fontId="2" fillId="29" borderId="0" applyNumberFormat="0" applyBorder="0" applyAlignment="0" applyProtection="0"/>
    <xf numFmtId="0" fontId="56" fillId="44" borderId="0" applyNumberFormat="0" applyBorder="0" applyAlignment="0" applyProtection="0"/>
    <xf numFmtId="0" fontId="2" fillId="33" borderId="0" applyNumberFormat="0" applyBorder="0" applyAlignment="0" applyProtection="0"/>
    <xf numFmtId="0" fontId="56" fillId="44" borderId="0" applyNumberFormat="0" applyBorder="0" applyAlignment="0" applyProtection="0"/>
    <xf numFmtId="0" fontId="6" fillId="44" borderId="0" applyNumberFormat="0" applyBorder="0" applyAlignment="0" applyProtection="0"/>
    <xf numFmtId="0" fontId="56" fillId="45" borderId="0" applyNumberFormat="0" applyBorder="0" applyAlignment="0" applyProtection="0"/>
    <xf numFmtId="0" fontId="2" fillId="37" borderId="0" applyNumberFormat="0" applyBorder="0" applyAlignment="0" applyProtection="0"/>
    <xf numFmtId="0" fontId="56" fillId="45" borderId="0" applyNumberFormat="0" applyBorder="0" applyAlignment="0" applyProtection="0"/>
    <xf numFmtId="0" fontId="6" fillId="45" borderId="0" applyNumberFormat="0" applyBorder="0" applyAlignment="0" applyProtection="0"/>
    <xf numFmtId="0" fontId="56" fillId="46" borderId="0" applyNumberFormat="0" applyBorder="0" applyAlignment="0" applyProtection="0"/>
    <xf numFmtId="0" fontId="2" fillId="18" borderId="0" applyNumberFormat="0" applyBorder="0" applyAlignment="0" applyProtection="0"/>
    <xf numFmtId="0" fontId="56" fillId="46" borderId="0" applyNumberFormat="0" applyBorder="0" applyAlignment="0" applyProtection="0"/>
    <xf numFmtId="0" fontId="6" fillId="46" borderId="0" applyNumberFormat="0" applyBorder="0" applyAlignment="0" applyProtection="0"/>
    <xf numFmtId="0" fontId="56" fillId="47" borderId="0" applyNumberFormat="0" applyBorder="0" applyAlignment="0" applyProtection="0"/>
    <xf numFmtId="0" fontId="2" fillId="22" borderId="0" applyNumberFormat="0" applyBorder="0" applyAlignment="0" applyProtection="0"/>
    <xf numFmtId="0" fontId="56" fillId="47" borderId="0" applyNumberFormat="0" applyBorder="0" applyAlignment="0" applyProtection="0"/>
    <xf numFmtId="0" fontId="6" fillId="47" borderId="0" applyNumberFormat="0" applyBorder="0" applyAlignment="0" applyProtection="0"/>
    <xf numFmtId="0" fontId="56" fillId="48" borderId="0" applyNumberFormat="0" applyBorder="0" applyAlignment="0" applyProtection="0"/>
    <xf numFmtId="0" fontId="2" fillId="26" borderId="0" applyNumberFormat="0" applyBorder="0" applyAlignment="0" applyProtection="0"/>
    <xf numFmtId="0" fontId="56" fillId="48" borderId="0" applyNumberFormat="0" applyBorder="0" applyAlignment="0" applyProtection="0"/>
    <xf numFmtId="0" fontId="6" fillId="48" borderId="0" applyNumberFormat="0" applyBorder="0" applyAlignment="0" applyProtection="0"/>
    <xf numFmtId="0" fontId="56" fillId="43" borderId="0" applyNumberFormat="0" applyBorder="0" applyAlignment="0" applyProtection="0"/>
    <xf numFmtId="0" fontId="2" fillId="30" borderId="0" applyNumberFormat="0" applyBorder="0" applyAlignment="0" applyProtection="0"/>
    <xf numFmtId="0" fontId="56" fillId="43" borderId="0" applyNumberFormat="0" applyBorder="0" applyAlignment="0" applyProtection="0"/>
    <xf numFmtId="0" fontId="6" fillId="43" borderId="0" applyNumberFormat="0" applyBorder="0" applyAlignment="0" applyProtection="0"/>
    <xf numFmtId="0" fontId="56" fillId="46" borderId="0" applyNumberFormat="0" applyBorder="0" applyAlignment="0" applyProtection="0"/>
    <xf numFmtId="0" fontId="2" fillId="34" borderId="0" applyNumberFormat="0" applyBorder="0" applyAlignment="0" applyProtection="0"/>
    <xf numFmtId="0" fontId="56" fillId="46" borderId="0" applyNumberFormat="0" applyBorder="0" applyAlignment="0" applyProtection="0"/>
    <xf numFmtId="0" fontId="6" fillId="46" borderId="0" applyNumberFormat="0" applyBorder="0" applyAlignment="0" applyProtection="0"/>
    <xf numFmtId="0" fontId="56" fillId="49" borderId="0" applyNumberFormat="0" applyBorder="0" applyAlignment="0" applyProtection="0"/>
    <xf numFmtId="0" fontId="2" fillId="38" borderId="0" applyNumberFormat="0" applyBorder="0" applyAlignment="0" applyProtection="0"/>
    <xf numFmtId="0" fontId="56" fillId="49" borderId="0" applyNumberFormat="0" applyBorder="0" applyAlignment="0" applyProtection="0"/>
    <xf numFmtId="0" fontId="6" fillId="49" borderId="0" applyNumberFormat="0" applyBorder="0" applyAlignment="0" applyProtection="0"/>
    <xf numFmtId="0" fontId="59" fillId="50" borderId="0" applyNumberFormat="0" applyBorder="0" applyAlignment="0" applyProtection="0"/>
    <xf numFmtId="0" fontId="48" fillId="19" borderId="0" applyNumberFormat="0" applyBorder="0" applyAlignment="0" applyProtection="0"/>
    <xf numFmtId="0" fontId="59" fillId="50" borderId="0" applyNumberFormat="0" applyBorder="0" applyAlignment="0" applyProtection="0"/>
    <xf numFmtId="0" fontId="15" fillId="50" borderId="0" applyNumberFormat="0" applyBorder="0" applyAlignment="0" applyProtection="0"/>
    <xf numFmtId="0" fontId="59" fillId="47" borderId="0" applyNumberFormat="0" applyBorder="0" applyAlignment="0" applyProtection="0"/>
    <xf numFmtId="0" fontId="48" fillId="23" borderId="0" applyNumberFormat="0" applyBorder="0" applyAlignment="0" applyProtection="0"/>
    <xf numFmtId="0" fontId="59" fillId="47" borderId="0" applyNumberFormat="0" applyBorder="0" applyAlignment="0" applyProtection="0"/>
    <xf numFmtId="0" fontId="15" fillId="47" borderId="0" applyNumberFormat="0" applyBorder="0" applyAlignment="0" applyProtection="0"/>
    <xf numFmtId="0" fontId="59" fillId="48" borderId="0" applyNumberFormat="0" applyBorder="0" applyAlignment="0" applyProtection="0"/>
    <xf numFmtId="0" fontId="48" fillId="27" borderId="0" applyNumberFormat="0" applyBorder="0" applyAlignment="0" applyProtection="0"/>
    <xf numFmtId="0" fontId="59" fillId="48" borderId="0" applyNumberFormat="0" applyBorder="0" applyAlignment="0" applyProtection="0"/>
    <xf numFmtId="0" fontId="15" fillId="48" borderId="0" applyNumberFormat="0" applyBorder="0" applyAlignment="0" applyProtection="0"/>
    <xf numFmtId="0" fontId="59" fillId="51" borderId="0" applyNumberFormat="0" applyBorder="0" applyAlignment="0" applyProtection="0"/>
    <xf numFmtId="0" fontId="48" fillId="31" borderId="0" applyNumberFormat="0" applyBorder="0" applyAlignment="0" applyProtection="0"/>
    <xf numFmtId="0" fontId="59" fillId="51" borderId="0" applyNumberFormat="0" applyBorder="0" applyAlignment="0" applyProtection="0"/>
    <xf numFmtId="0" fontId="15" fillId="51" borderId="0" applyNumberFormat="0" applyBorder="0" applyAlignment="0" applyProtection="0"/>
    <xf numFmtId="0" fontId="59" fillId="52" borderId="0" applyNumberFormat="0" applyBorder="0" applyAlignment="0" applyProtection="0"/>
    <xf numFmtId="0" fontId="48" fillId="35" borderId="0" applyNumberFormat="0" applyBorder="0" applyAlignment="0" applyProtection="0"/>
    <xf numFmtId="0" fontId="59" fillId="52" borderId="0" applyNumberFormat="0" applyBorder="0" applyAlignment="0" applyProtection="0"/>
    <xf numFmtId="0" fontId="15" fillId="52" borderId="0" applyNumberFormat="0" applyBorder="0" applyAlignment="0" applyProtection="0"/>
    <xf numFmtId="0" fontId="59" fillId="53" borderId="0" applyNumberFormat="0" applyBorder="0" applyAlignment="0" applyProtection="0"/>
    <xf numFmtId="0" fontId="48" fillId="39" borderId="0" applyNumberFormat="0" applyBorder="0" applyAlignment="0" applyProtection="0"/>
    <xf numFmtId="0" fontId="59" fillId="53" borderId="0" applyNumberFormat="0" applyBorder="0" applyAlignment="0" applyProtection="0"/>
    <xf numFmtId="0" fontId="15" fillId="53" borderId="0" applyNumberFormat="0" applyBorder="0" applyAlignment="0" applyProtection="0"/>
    <xf numFmtId="0" fontId="59" fillId="54" borderId="0" applyNumberFormat="0" applyBorder="0" applyAlignment="0" applyProtection="0"/>
    <xf numFmtId="0" fontId="48" fillId="16" borderId="0" applyNumberFormat="0" applyBorder="0" applyAlignment="0" applyProtection="0"/>
    <xf numFmtId="0" fontId="59" fillId="54" borderId="0" applyNumberFormat="0" applyBorder="0" applyAlignment="0" applyProtection="0"/>
    <xf numFmtId="0" fontId="15" fillId="54" borderId="0" applyNumberFormat="0" applyBorder="0" applyAlignment="0" applyProtection="0"/>
    <xf numFmtId="0" fontId="59" fillId="55" borderId="0" applyNumberFormat="0" applyBorder="0" applyAlignment="0" applyProtection="0"/>
    <xf numFmtId="0" fontId="48" fillId="20" borderId="0" applyNumberFormat="0" applyBorder="0" applyAlignment="0" applyProtection="0"/>
    <xf numFmtId="0" fontId="59" fillId="55" borderId="0" applyNumberFormat="0" applyBorder="0" applyAlignment="0" applyProtection="0"/>
    <xf numFmtId="0" fontId="15" fillId="55" borderId="0" applyNumberFormat="0" applyBorder="0" applyAlignment="0" applyProtection="0"/>
    <xf numFmtId="0" fontId="59" fillId="56" borderId="0" applyNumberFormat="0" applyBorder="0" applyAlignment="0" applyProtection="0"/>
    <xf numFmtId="0" fontId="48" fillId="24" borderId="0" applyNumberFormat="0" applyBorder="0" applyAlignment="0" applyProtection="0"/>
    <xf numFmtId="0" fontId="59" fillId="56" borderId="0" applyNumberFormat="0" applyBorder="0" applyAlignment="0" applyProtection="0"/>
    <xf numFmtId="0" fontId="15" fillId="56" borderId="0" applyNumberFormat="0" applyBorder="0" applyAlignment="0" applyProtection="0"/>
    <xf numFmtId="0" fontId="59" fillId="51" borderId="0" applyNumberFormat="0" applyBorder="0" applyAlignment="0" applyProtection="0"/>
    <xf numFmtId="0" fontId="48" fillId="28" borderId="0" applyNumberFormat="0" applyBorder="0" applyAlignment="0" applyProtection="0"/>
    <xf numFmtId="0" fontId="59" fillId="51" borderId="0" applyNumberFormat="0" applyBorder="0" applyAlignment="0" applyProtection="0"/>
    <xf numFmtId="0" fontId="15" fillId="51" borderId="0" applyNumberFormat="0" applyBorder="0" applyAlignment="0" applyProtection="0"/>
    <xf numFmtId="0" fontId="48" fillId="28" borderId="0" applyNumberFormat="0" applyBorder="0" applyAlignment="0" applyProtection="0"/>
    <xf numFmtId="0" fontId="59" fillId="52" borderId="0" applyNumberFormat="0" applyBorder="0" applyAlignment="0" applyProtection="0"/>
    <xf numFmtId="0" fontId="48" fillId="32" borderId="0" applyNumberFormat="0" applyBorder="0" applyAlignment="0" applyProtection="0"/>
    <xf numFmtId="0" fontId="59" fillId="52" borderId="0" applyNumberFormat="0" applyBorder="0" applyAlignment="0" applyProtection="0"/>
    <xf numFmtId="0" fontId="15" fillId="52" borderId="0" applyNumberFormat="0" applyBorder="0" applyAlignment="0" applyProtection="0"/>
    <xf numFmtId="0" fontId="59" fillId="57" borderId="0" applyNumberFormat="0" applyBorder="0" applyAlignment="0" applyProtection="0"/>
    <xf numFmtId="0" fontId="48" fillId="36" borderId="0" applyNumberFormat="0" applyBorder="0" applyAlignment="0" applyProtection="0"/>
    <xf numFmtId="0" fontId="59" fillId="57" borderId="0" applyNumberFormat="0" applyBorder="0" applyAlignment="0" applyProtection="0"/>
    <xf numFmtId="0" fontId="15" fillId="57" borderId="0" applyNumberFormat="0" applyBorder="0" applyAlignment="0" applyProtection="0"/>
    <xf numFmtId="0" fontId="60" fillId="41" borderId="0" applyNumberFormat="0" applyBorder="0" applyAlignment="0" applyProtection="0"/>
    <xf numFmtId="0" fontId="38" fillId="10" borderId="0" applyNumberFormat="0" applyBorder="0" applyAlignment="0" applyProtection="0"/>
    <xf numFmtId="0" fontId="60" fillId="41" borderId="0" applyNumberFormat="0" applyBorder="0" applyAlignment="0" applyProtection="0"/>
    <xf numFmtId="0" fontId="73" fillId="41" borderId="0" applyNumberFormat="0" applyBorder="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42" fillId="13" borderId="58"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61" fillId="58" borderId="67" applyNumberFormat="0" applyAlignment="0" applyProtection="0"/>
    <xf numFmtId="0" fontId="74" fillId="58" borderId="67" applyNumberFormat="0" applyAlignment="0" applyProtection="0"/>
    <xf numFmtId="0" fontId="74" fillId="58" borderId="67" applyNumberFormat="0" applyAlignment="0" applyProtection="0"/>
    <xf numFmtId="0" fontId="74" fillId="58" borderId="67" applyNumberFormat="0" applyAlignment="0" applyProtection="0"/>
    <xf numFmtId="0" fontId="62" fillId="59" borderId="68" applyNumberFormat="0" applyAlignment="0" applyProtection="0"/>
    <xf numFmtId="0" fontId="44" fillId="14" borderId="61" applyNumberFormat="0" applyAlignment="0" applyProtection="0"/>
    <xf numFmtId="0" fontId="62" fillId="59" borderId="68" applyNumberFormat="0" applyAlignment="0" applyProtection="0"/>
    <xf numFmtId="0" fontId="11" fillId="59" borderId="68" applyNumberFormat="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2"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10"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27"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10"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56" fillId="0" borderId="0" applyFont="0" applyFill="0" applyBorder="0" applyAlignment="0" applyProtection="0"/>
    <xf numFmtId="44" fontId="2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86" fillId="0" borderId="79">
      <alignment horizontal="left"/>
    </xf>
    <xf numFmtId="0" fontId="63" fillId="0" borderId="0" applyNumberFormat="0" applyFill="0" applyBorder="0" applyAlignment="0" applyProtection="0"/>
    <xf numFmtId="0" fontId="46"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64" fillId="42" borderId="0" applyNumberFormat="0" applyBorder="0" applyAlignment="0" applyProtection="0"/>
    <xf numFmtId="0" fontId="37" fillId="9" borderId="0" applyNumberFormat="0" applyBorder="0" applyAlignment="0" applyProtection="0"/>
    <xf numFmtId="0" fontId="64" fillId="42" borderId="0" applyNumberFormat="0" applyBorder="0" applyAlignment="0" applyProtection="0"/>
    <xf numFmtId="0" fontId="76" fillId="42" borderId="0" applyNumberFormat="0" applyBorder="0" applyAlignment="0" applyProtection="0"/>
    <xf numFmtId="0" fontId="65" fillId="0" borderId="69" applyNumberFormat="0" applyFill="0" applyAlignment="0" applyProtection="0"/>
    <xf numFmtId="0" fontId="34" fillId="0" borderId="55" applyNumberFormat="0" applyFill="0" applyAlignment="0" applyProtection="0"/>
    <xf numFmtId="0" fontId="65" fillId="0" borderId="69" applyNumberFormat="0" applyFill="0" applyAlignment="0" applyProtection="0"/>
    <xf numFmtId="0" fontId="77" fillId="0" borderId="69" applyNumberFormat="0" applyFill="0" applyAlignment="0" applyProtection="0"/>
    <xf numFmtId="0" fontId="66" fillId="0" borderId="70" applyNumberFormat="0" applyFill="0" applyAlignment="0" applyProtection="0"/>
    <xf numFmtId="0" fontId="35" fillId="0" borderId="56" applyNumberFormat="0" applyFill="0" applyAlignment="0" applyProtection="0"/>
    <xf numFmtId="0" fontId="66" fillId="0" borderId="70" applyNumberFormat="0" applyFill="0" applyAlignment="0" applyProtection="0"/>
    <xf numFmtId="0" fontId="78" fillId="0" borderId="70" applyNumberFormat="0" applyFill="0" applyAlignment="0" applyProtection="0"/>
    <xf numFmtId="0" fontId="67" fillId="0" borderId="71" applyNumberFormat="0" applyFill="0" applyAlignment="0" applyProtection="0"/>
    <xf numFmtId="0" fontId="36" fillId="0" borderId="57" applyNumberFormat="0" applyFill="0" applyAlignment="0" applyProtection="0"/>
    <xf numFmtId="0" fontId="67" fillId="0" borderId="71" applyNumberFormat="0" applyFill="0" applyAlignment="0" applyProtection="0"/>
    <xf numFmtId="0" fontId="79" fillId="0" borderId="71" applyNumberFormat="0" applyFill="0" applyAlignment="0" applyProtection="0"/>
    <xf numFmtId="0" fontId="67" fillId="0" borderId="0" applyNumberFormat="0" applyFill="0" applyBorder="0" applyAlignment="0" applyProtection="0"/>
    <xf numFmtId="0" fontId="36" fillId="0" borderId="0" applyNumberFormat="0" applyFill="0" applyBorder="0" applyAlignment="0" applyProtection="0"/>
    <xf numFmtId="0" fontId="67" fillId="0" borderId="0" applyNumberFormat="0" applyFill="0" applyBorder="0" applyAlignment="0" applyProtection="0"/>
    <xf numFmtId="0" fontId="79"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xf numFmtId="0" fontId="53"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40" fillId="12" borderId="58"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68" fillId="45" borderId="67" applyNumberFormat="0" applyAlignment="0" applyProtection="0"/>
    <xf numFmtId="0" fontId="80" fillId="45" borderId="67" applyNumberFormat="0" applyAlignment="0" applyProtection="0"/>
    <xf numFmtId="0" fontId="80" fillId="45" borderId="67" applyNumberFormat="0" applyAlignment="0" applyProtection="0"/>
    <xf numFmtId="0" fontId="80" fillId="45" borderId="67" applyNumberFormat="0" applyAlignment="0" applyProtection="0"/>
    <xf numFmtId="0" fontId="69" fillId="0" borderId="72" applyNumberFormat="0" applyFill="0" applyAlignment="0" applyProtection="0"/>
    <xf numFmtId="0" fontId="43" fillId="0" borderId="60" applyNumberFormat="0" applyFill="0" applyAlignment="0" applyProtection="0"/>
    <xf numFmtId="0" fontId="69" fillId="0" borderId="72" applyNumberFormat="0" applyFill="0" applyAlignment="0" applyProtection="0"/>
    <xf numFmtId="0" fontId="81" fillId="0" borderId="72" applyNumberFormat="0" applyFill="0" applyAlignment="0" applyProtection="0"/>
    <xf numFmtId="0" fontId="70" fillId="60" borderId="0" applyNumberFormat="0" applyBorder="0" applyAlignment="0" applyProtection="0"/>
    <xf numFmtId="0" fontId="39" fillId="11" borderId="0" applyNumberFormat="0" applyBorder="0" applyAlignment="0" applyProtection="0"/>
    <xf numFmtId="0" fontId="70" fillId="60" borderId="0" applyNumberFormat="0" applyBorder="0" applyAlignment="0" applyProtection="0"/>
    <xf numFmtId="0" fontId="82" fillId="6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0" borderId="0"/>
    <xf numFmtId="0" fontId="2" fillId="0" borderId="0"/>
    <xf numFmtId="0" fontId="2" fillId="0" borderId="0"/>
    <xf numFmtId="0" fontId="56" fillId="0" borderId="0"/>
    <xf numFmtId="0" fontId="85" fillId="0" borderId="0"/>
    <xf numFmtId="0" fontId="85" fillId="0" borderId="0"/>
    <xf numFmtId="0" fontId="31" fillId="0" borderId="0"/>
    <xf numFmtId="0" fontId="5" fillId="0" borderId="0"/>
    <xf numFmtId="0" fontId="85" fillId="0" borderId="0"/>
    <xf numFmtId="0" fontId="5" fillId="0" borderId="0"/>
    <xf numFmtId="0" fontId="18" fillId="0" borderId="0"/>
    <xf numFmtId="0" fontId="2" fillId="0" borderId="0"/>
    <xf numFmtId="0" fontId="18" fillId="0" borderId="0"/>
    <xf numFmtId="0" fontId="2" fillId="0" borderId="0"/>
    <xf numFmtId="0" fontId="5" fillId="0" borderId="0"/>
    <xf numFmtId="0" fontId="2" fillId="0" borderId="0"/>
    <xf numFmtId="0" fontId="5" fillId="0" borderId="0"/>
    <xf numFmtId="0" fontId="17" fillId="0" borderId="0"/>
    <xf numFmtId="0" fontId="2" fillId="0" borderId="0"/>
    <xf numFmtId="0" fontId="5" fillId="0" borderId="0"/>
    <xf numFmtId="0" fontId="2" fillId="0" borderId="0"/>
    <xf numFmtId="0" fontId="57" fillId="0" borderId="0"/>
    <xf numFmtId="0" fontId="52" fillId="0" borderId="0"/>
    <xf numFmtId="0" fontId="2" fillId="0" borderId="0"/>
    <xf numFmtId="0" fontId="5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56" fillId="0" borderId="0"/>
    <xf numFmtId="0" fontId="5" fillId="0" borderId="0"/>
    <xf numFmtId="0" fontId="5" fillId="0" borderId="0"/>
    <xf numFmtId="0" fontId="56" fillId="0" borderId="0"/>
    <xf numFmtId="0" fontId="6" fillId="0" borderId="0"/>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15" borderId="62"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6" fillId="61" borderId="73" applyNumberFormat="0" applyFont="0" applyAlignment="0" applyProtection="0"/>
    <xf numFmtId="0" fontId="5" fillId="61" borderId="73" applyNumberFormat="0" applyFont="0" applyAlignment="0" applyProtection="0"/>
    <xf numFmtId="0" fontId="5" fillId="61" borderId="73" applyNumberFormat="0" applyFont="0" applyAlignment="0" applyProtection="0"/>
    <xf numFmtId="0" fontId="5" fillId="61" borderId="73" applyNumberFormat="0" applyFon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41" fillId="13" borderId="59"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71" fillId="58" borderId="74" applyNumberFormat="0" applyAlignment="0" applyProtection="0"/>
    <xf numFmtId="0" fontId="83" fillId="58" borderId="74" applyNumberFormat="0" applyAlignment="0" applyProtection="0"/>
    <xf numFmtId="0" fontId="83" fillId="58" borderId="74" applyNumberFormat="0" applyAlignment="0" applyProtection="0"/>
    <xf numFmtId="9" fontId="5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 fillId="0" borderId="0" applyFont="0" applyFill="0" applyBorder="0" applyAlignment="0" applyProtection="0"/>
    <xf numFmtId="9" fontId="52" fillId="0" borderId="0" applyFont="0" applyFill="0" applyBorder="0" applyAlignment="0" applyProtection="0"/>
    <xf numFmtId="9" fontId="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10" fillId="0" borderId="0" applyFont="0" applyFill="0" applyBorder="0" applyAlignment="0" applyProtection="0"/>
    <xf numFmtId="9" fontId="56"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6" fillId="0" borderId="0" applyFont="0" applyFill="0" applyBorder="0" applyAlignment="0" applyProtection="0"/>
    <xf numFmtId="41" fontId="6" fillId="0" borderId="80">
      <alignment horizontal="left"/>
    </xf>
    <xf numFmtId="0" fontId="54" fillId="0" borderId="0" applyNumberFormat="0" applyFill="0" applyBorder="0" applyAlignment="0" applyProtection="0"/>
    <xf numFmtId="0" fontId="33" fillId="0" borderId="0" applyNumberFormat="0" applyFill="0" applyBorder="0" applyAlignment="0" applyProtection="0"/>
    <xf numFmtId="0" fontId="54" fillId="0" borderId="0" applyNumberFormat="0" applyFill="0" applyBorder="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47" fillId="0" borderId="63"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5" fillId="0" borderId="75" applyNumberFormat="0" applyFill="0" applyAlignment="0" applyProtection="0"/>
    <xf numFmtId="0" fontId="55" fillId="0" borderId="75" applyNumberFormat="0" applyFill="0" applyAlignment="0" applyProtection="0"/>
    <xf numFmtId="0" fontId="55" fillId="0" borderId="75" applyNumberFormat="0" applyFill="0" applyAlignment="0" applyProtection="0"/>
    <xf numFmtId="0" fontId="72" fillId="0" borderId="0" applyNumberFormat="0" applyFill="0" applyBorder="0" applyAlignment="0" applyProtection="0"/>
    <xf numFmtId="0" fontId="45" fillId="0" borderId="0" applyNumberFormat="0" applyFill="0" applyBorder="0" applyAlignment="0" applyProtection="0"/>
    <xf numFmtId="0" fontId="72" fillId="0" borderId="0" applyNumberFormat="0" applyFill="0" applyBorder="0" applyAlignment="0" applyProtection="0"/>
    <xf numFmtId="0" fontId="84" fillId="0" borderId="0" applyNumberFormat="0" applyFill="0" applyBorder="0" applyAlignment="0" applyProtection="0"/>
    <xf numFmtId="0" fontId="1" fillId="0" borderId="0"/>
    <xf numFmtId="0" fontId="1" fillId="0" borderId="0"/>
  </cellStyleXfs>
  <cellXfs count="344">
    <xf numFmtId="0" fontId="0" fillId="0" borderId="0" xfId="0"/>
    <xf numFmtId="0" fontId="5" fillId="0" borderId="37" xfId="0" applyFont="1" applyFill="1" applyBorder="1"/>
    <xf numFmtId="169" fontId="0" fillId="0" borderId="39" xfId="0" applyNumberFormat="1" applyBorder="1"/>
    <xf numFmtId="0" fontId="5" fillId="0" borderId="37" xfId="0" applyFont="1" applyFill="1" applyBorder="1" applyAlignment="1">
      <alignment horizontal="left"/>
    </xf>
    <xf numFmtId="0" fontId="5" fillId="0" borderId="48" xfId="0" applyFont="1" applyFill="1" applyBorder="1"/>
    <xf numFmtId="169" fontId="0" fillId="0" borderId="43" xfId="0" applyNumberFormat="1" applyBorder="1"/>
    <xf numFmtId="0" fontId="25" fillId="0" borderId="0" xfId="0" applyFont="1" applyBorder="1"/>
    <xf numFmtId="0" fontId="25" fillId="0" borderId="3" xfId="0" applyFont="1" applyBorder="1"/>
    <xf numFmtId="0" fontId="25" fillId="0" borderId="0" xfId="0" applyFont="1"/>
    <xf numFmtId="0" fontId="30" fillId="4" borderId="15" xfId="0" applyFont="1" applyFill="1" applyBorder="1" applyAlignment="1">
      <alignment horizontal="center" wrapText="1"/>
    </xf>
    <xf numFmtId="0" fontId="30" fillId="4" borderId="16" xfId="0" applyFont="1" applyFill="1" applyBorder="1" applyAlignment="1">
      <alignment horizontal="center" wrapText="1"/>
    </xf>
    <xf numFmtId="0" fontId="25" fillId="0" borderId="0" xfId="0" applyFont="1" applyBorder="1" applyAlignment="1">
      <alignment horizontal="left" vertical="center"/>
    </xf>
    <xf numFmtId="0" fontId="27" fillId="0" borderId="1" xfId="17" applyFont="1" applyFill="1" applyBorder="1" applyAlignment="1">
      <alignment horizontal="left" vertical="center"/>
    </xf>
    <xf numFmtId="43" fontId="27" fillId="0" borderId="1" xfId="1" applyFont="1" applyFill="1" applyBorder="1" applyAlignment="1">
      <alignment horizontal="left" vertical="center"/>
    </xf>
    <xf numFmtId="166" fontId="27" fillId="0" borderId="1" xfId="1" applyNumberFormat="1" applyFont="1" applyFill="1" applyBorder="1" applyAlignment="1">
      <alignment horizontal="left" vertical="center"/>
    </xf>
    <xf numFmtId="0" fontId="27" fillId="0" borderId="49" xfId="16" applyFont="1" applyFill="1" applyBorder="1" applyAlignment="1">
      <alignment horizontal="left" vertical="center"/>
    </xf>
    <xf numFmtId="0" fontId="27" fillId="0" borderId="8" xfId="16" applyFont="1" applyFill="1" applyBorder="1" applyAlignment="1">
      <alignment horizontal="left" vertical="center"/>
    </xf>
    <xf numFmtId="0" fontId="25" fillId="0" borderId="3" xfId="0" applyFont="1" applyBorder="1" applyAlignment="1">
      <alignment horizontal="left" vertical="center"/>
    </xf>
    <xf numFmtId="0" fontId="25" fillId="0" borderId="1" xfId="0" applyFont="1" applyBorder="1" applyAlignment="1">
      <alignment horizontal="left" vertical="center"/>
    </xf>
    <xf numFmtId="0" fontId="27" fillId="0" borderId="0" xfId="17" applyFont="1" applyFill="1" applyBorder="1" applyAlignment="1">
      <alignment horizontal="left" vertical="center"/>
    </xf>
    <xf numFmtId="43" fontId="27" fillId="0" borderId="0" xfId="1" applyFont="1" applyFill="1" applyBorder="1" applyAlignment="1">
      <alignment horizontal="left" vertical="center"/>
    </xf>
    <xf numFmtId="166" fontId="27" fillId="0" borderId="0" xfId="1" applyNumberFormat="1" applyFont="1" applyFill="1" applyBorder="1" applyAlignment="1">
      <alignment horizontal="left" vertical="center"/>
    </xf>
    <xf numFmtId="0" fontId="27" fillId="0" borderId="50" xfId="16" applyFont="1" applyFill="1" applyBorder="1" applyAlignment="1">
      <alignment horizontal="left" vertical="center"/>
    </xf>
    <xf numFmtId="0" fontId="27" fillId="0" borderId="9" xfId="16" applyFont="1" applyFill="1" applyBorder="1" applyAlignment="1">
      <alignment horizontal="left" vertical="center"/>
    </xf>
    <xf numFmtId="0" fontId="27" fillId="0" borderId="5" xfId="17" applyFont="1" applyFill="1" applyBorder="1" applyAlignment="1">
      <alignment horizontal="left" vertical="center"/>
    </xf>
    <xf numFmtId="43" fontId="27" fillId="0" borderId="5" xfId="1" applyFont="1" applyFill="1" applyBorder="1" applyAlignment="1">
      <alignment horizontal="left" vertical="center"/>
    </xf>
    <xf numFmtId="166" fontId="27" fillId="0" borderId="5" xfId="1" applyNumberFormat="1" applyFont="1" applyFill="1" applyBorder="1" applyAlignment="1">
      <alignment horizontal="left" vertical="center"/>
    </xf>
    <xf numFmtId="0" fontId="27" fillId="0" borderId="51" xfId="16" applyFont="1" applyFill="1" applyBorder="1" applyAlignment="1">
      <alignment horizontal="left" vertical="center"/>
    </xf>
    <xf numFmtId="0" fontId="27" fillId="0" borderId="10" xfId="16" applyFont="1" applyFill="1" applyBorder="1" applyAlignment="1">
      <alignment horizontal="left" vertical="center"/>
    </xf>
    <xf numFmtId="0" fontId="25" fillId="0" borderId="5" xfId="0" applyFont="1" applyBorder="1" applyAlignment="1">
      <alignment horizontal="left" vertical="center"/>
    </xf>
    <xf numFmtId="0" fontId="27" fillId="0" borderId="52" xfId="16" applyFont="1" applyFill="1" applyBorder="1" applyAlignment="1">
      <alignment horizontal="left" vertical="center"/>
    </xf>
    <xf numFmtId="0" fontId="27" fillId="0" borderId="11" xfId="16" applyFont="1" applyFill="1" applyBorder="1" applyAlignment="1">
      <alignment horizontal="left" vertical="center"/>
    </xf>
    <xf numFmtId="0" fontId="25" fillId="0" borderId="0" xfId="0" applyFont="1" applyAlignment="1">
      <alignment horizontal="left" vertical="center"/>
    </xf>
    <xf numFmtId="0" fontId="27" fillId="0" borderId="53" xfId="16" applyFont="1" applyFill="1" applyBorder="1" applyAlignment="1">
      <alignment horizontal="left" vertical="center"/>
    </xf>
    <xf numFmtId="0" fontId="27" fillId="0" borderId="12" xfId="16" applyFont="1" applyFill="1" applyBorder="1" applyAlignment="1">
      <alignment horizontal="left" vertical="center"/>
    </xf>
    <xf numFmtId="0" fontId="27" fillId="0" borderId="1" xfId="16" applyFont="1" applyFill="1" applyBorder="1" applyAlignment="1">
      <alignment horizontal="left" vertical="center"/>
    </xf>
    <xf numFmtId="0" fontId="27" fillId="0" borderId="2" xfId="16" applyFont="1" applyFill="1" applyBorder="1" applyAlignment="1">
      <alignment horizontal="left" vertical="center"/>
    </xf>
    <xf numFmtId="0" fontId="27" fillId="0" borderId="0" xfId="16" applyFont="1" applyFill="1" applyBorder="1" applyAlignment="1">
      <alignment horizontal="left" vertical="center"/>
    </xf>
    <xf numFmtId="0" fontId="27" fillId="0" borderId="4" xfId="16" applyFont="1" applyFill="1" applyBorder="1" applyAlignment="1">
      <alignment horizontal="left" vertical="center"/>
    </xf>
    <xf numFmtId="0" fontId="27" fillId="0" borderId="5" xfId="16" applyFont="1" applyFill="1" applyBorder="1" applyAlignment="1">
      <alignment horizontal="left" vertical="center"/>
    </xf>
    <xf numFmtId="0" fontId="27" fillId="0" borderId="6" xfId="16" applyFont="1" applyFill="1" applyBorder="1" applyAlignment="1">
      <alignment horizontal="left" vertical="center"/>
    </xf>
    <xf numFmtId="167" fontId="25" fillId="0" borderId="0" xfId="1" applyNumberFormat="1" applyFont="1" applyBorder="1" applyAlignment="1">
      <alignment vertical="top"/>
    </xf>
    <xf numFmtId="0" fontId="27" fillId="0" borderId="7" xfId="16" applyFont="1" applyFill="1" applyBorder="1" applyAlignment="1">
      <alignment horizontal="left" vertical="center"/>
    </xf>
    <xf numFmtId="39" fontId="27" fillId="0" borderId="0" xfId="1" applyNumberFormat="1" applyFont="1" applyFill="1" applyBorder="1" applyAlignment="1">
      <alignment horizontal="center" vertical="center"/>
    </xf>
    <xf numFmtId="39" fontId="27" fillId="0" borderId="39" xfId="1" applyNumberFormat="1" applyFont="1" applyFill="1" applyBorder="1" applyAlignment="1">
      <alignment horizontal="center" vertical="center"/>
    </xf>
    <xf numFmtId="39" fontId="27" fillId="0" borderId="5" xfId="1" applyNumberFormat="1" applyFont="1" applyFill="1" applyBorder="1" applyAlignment="1">
      <alignment horizontal="center" vertical="center"/>
    </xf>
    <xf numFmtId="39" fontId="27" fillId="0" borderId="6" xfId="1" applyNumberFormat="1" applyFont="1" applyFill="1" applyBorder="1" applyAlignment="1">
      <alignment horizontal="center" vertical="center"/>
    </xf>
    <xf numFmtId="39" fontId="27" fillId="0" borderId="1" xfId="1" applyNumberFormat="1" applyFont="1" applyFill="1" applyBorder="1" applyAlignment="1">
      <alignment horizontal="center" vertical="center"/>
    </xf>
    <xf numFmtId="39" fontId="27" fillId="0" borderId="2" xfId="1" applyNumberFormat="1" applyFont="1" applyFill="1" applyBorder="1" applyAlignment="1">
      <alignment horizontal="center" vertical="center"/>
    </xf>
    <xf numFmtId="0" fontId="28" fillId="0" borderId="0" xfId="0" applyFont="1" applyAlignment="1">
      <alignment wrapText="1"/>
    </xf>
    <xf numFmtId="0" fontId="30" fillId="4" borderId="29" xfId="26" applyFont="1" applyFill="1" applyBorder="1" applyAlignment="1">
      <alignment wrapText="1"/>
    </xf>
    <xf numFmtId="44" fontId="30" fillId="4" borderId="29" xfId="5" applyFont="1" applyFill="1" applyBorder="1" applyAlignment="1">
      <alignment wrapText="1"/>
    </xf>
    <xf numFmtId="44" fontId="31" fillId="0" borderId="0" xfId="5" applyFont="1"/>
    <xf numFmtId="49" fontId="25" fillId="0" borderId="0" xfId="0" applyNumberFormat="1" applyFont="1"/>
    <xf numFmtId="2" fontId="27" fillId="0" borderId="0" xfId="1" applyNumberFormat="1" applyFont="1" applyFill="1" applyBorder="1" applyAlignment="1">
      <alignment horizontal="center" vertical="center"/>
    </xf>
    <xf numFmtId="2" fontId="27" fillId="0" borderId="5" xfId="1" applyNumberFormat="1" applyFont="1" applyFill="1" applyBorder="1" applyAlignment="1">
      <alignment horizontal="center" vertical="center"/>
    </xf>
    <xf numFmtId="2" fontId="27" fillId="0" borderId="39" xfId="1" applyNumberFormat="1" applyFont="1" applyFill="1" applyBorder="1" applyAlignment="1">
      <alignment horizontal="center" vertical="center"/>
    </xf>
    <xf numFmtId="2" fontId="27" fillId="0" borderId="6" xfId="1" applyNumberFormat="1" applyFont="1" applyFill="1" applyBorder="1" applyAlignment="1">
      <alignment horizontal="center" vertical="center"/>
    </xf>
    <xf numFmtId="0" fontId="5" fillId="0" borderId="0" xfId="0" applyFont="1" applyFill="1" applyAlignment="1" applyProtection="1">
      <alignment wrapText="1"/>
      <protection locked="0"/>
    </xf>
    <xf numFmtId="0" fontId="5" fillId="0" borderId="0" xfId="0" applyFont="1" applyFill="1" applyProtection="1">
      <protection locked="0"/>
    </xf>
    <xf numFmtId="0" fontId="22" fillId="0" borderId="0" xfId="0" applyFont="1" applyFill="1" applyAlignment="1" applyProtection="1">
      <alignment wrapText="1"/>
      <protection locked="0"/>
    </xf>
    <xf numFmtId="0" fontId="21" fillId="0" borderId="0" xfId="0" applyFont="1" applyFill="1" applyAlignment="1" applyProtection="1">
      <alignment wrapText="1"/>
      <protection locked="0"/>
    </xf>
    <xf numFmtId="7" fontId="22" fillId="5" borderId="0" xfId="0" applyNumberFormat="1" applyFont="1" applyFill="1" applyBorder="1" applyAlignment="1" applyProtection="1">
      <alignment horizontal="center" vertical="center"/>
      <protection locked="0"/>
    </xf>
    <xf numFmtId="0" fontId="5" fillId="6" borderId="0" xfId="0" applyFont="1" applyFill="1" applyAlignment="1" applyProtection="1">
      <alignment horizontal="center"/>
      <protection locked="0"/>
    </xf>
    <xf numFmtId="37" fontId="22" fillId="5" borderId="0" xfId="1" applyNumberFormat="1" applyFont="1" applyFill="1" applyBorder="1" applyAlignment="1" applyProtection="1">
      <alignment horizontal="center" vertical="center"/>
      <protection locked="0"/>
    </xf>
    <xf numFmtId="0" fontId="22" fillId="5" borderId="0" xfId="0" applyFont="1" applyFill="1" applyBorder="1" applyAlignment="1" applyProtection="1">
      <alignment horizontal="center" vertical="center"/>
      <protection locked="0"/>
    </xf>
    <xf numFmtId="0" fontId="5" fillId="0" borderId="0" xfId="0" applyFont="1" applyFill="1" applyAlignment="1" applyProtection="1">
      <alignment horizontal="center"/>
      <protection locked="0"/>
    </xf>
    <xf numFmtId="165" fontId="22" fillId="5" borderId="0" xfId="5" applyNumberFormat="1" applyFont="1" applyFill="1" applyBorder="1" applyAlignment="1" applyProtection="1">
      <alignment horizontal="center" vertical="center"/>
      <protection locked="0"/>
    </xf>
    <xf numFmtId="49" fontId="22" fillId="5" borderId="0" xfId="5" applyNumberFormat="1" applyFont="1" applyFill="1" applyBorder="1" applyAlignment="1" applyProtection="1">
      <alignment horizontal="center" vertical="center"/>
      <protection locked="0"/>
    </xf>
    <xf numFmtId="0" fontId="22" fillId="2" borderId="0" xfId="0" applyFont="1" applyFill="1" applyBorder="1" applyAlignment="1" applyProtection="1">
      <alignment horizontal="left" vertical="center" wrapText="1"/>
      <protection locked="0"/>
    </xf>
    <xf numFmtId="0" fontId="18" fillId="0" borderId="0" xfId="0" applyFont="1" applyFill="1" applyProtection="1">
      <protection locked="0"/>
    </xf>
    <xf numFmtId="7" fontId="22" fillId="2" borderId="0" xfId="0" applyNumberFormat="1" applyFont="1" applyFill="1" applyBorder="1" applyAlignment="1" applyProtection="1">
      <alignment horizontal="left" vertical="center"/>
      <protection locked="0"/>
    </xf>
    <xf numFmtId="7" fontId="22" fillId="2" borderId="0" xfId="0" applyNumberFormat="1" applyFont="1" applyFill="1" applyBorder="1" applyAlignment="1" applyProtection="1">
      <alignment horizontal="left" vertical="center" wrapText="1"/>
      <protection locked="0"/>
    </xf>
    <xf numFmtId="0" fontId="12" fillId="0" borderId="0" xfId="0" applyFont="1" applyFill="1" applyProtection="1">
      <protection locked="0"/>
    </xf>
    <xf numFmtId="0" fontId="5" fillId="0" borderId="0" xfId="0" applyFont="1" applyAlignment="1" applyProtection="1">
      <alignment horizontal="left"/>
      <protection locked="0"/>
    </xf>
    <xf numFmtId="0" fontId="5" fillId="0" borderId="0" xfId="0" applyFont="1" applyProtection="1">
      <protection locked="0"/>
    </xf>
    <xf numFmtId="7" fontId="5" fillId="0" borderId="0" xfId="0" applyNumberFormat="1" applyFont="1" applyAlignment="1" applyProtection="1">
      <alignment horizontal="center"/>
      <protection locked="0"/>
    </xf>
    <xf numFmtId="0" fontId="5" fillId="0" borderId="0" xfId="0" applyFont="1" applyAlignment="1" applyProtection="1">
      <alignment wrapText="1"/>
      <protection locked="0"/>
    </xf>
    <xf numFmtId="0" fontId="5" fillId="0" borderId="0" xfId="0" applyFont="1" applyAlignment="1" applyProtection="1">
      <alignment horizontal="center"/>
      <protection locked="0"/>
    </xf>
    <xf numFmtId="7" fontId="18" fillId="6" borderId="0" xfId="5" applyNumberFormat="1" applyFont="1" applyFill="1" applyBorder="1" applyAlignment="1" applyProtection="1">
      <alignment horizontal="center" vertical="center" wrapText="1"/>
    </xf>
    <xf numFmtId="5" fontId="18" fillId="6" borderId="0" xfId="5" applyNumberFormat="1" applyFont="1" applyFill="1" applyBorder="1" applyAlignment="1" applyProtection="1">
      <alignment horizontal="center" vertical="center" wrapText="1"/>
    </xf>
    <xf numFmtId="9" fontId="18" fillId="6" borderId="0" xfId="18" applyFont="1" applyFill="1" applyBorder="1" applyAlignment="1" applyProtection="1">
      <alignment horizontal="center" vertical="center" wrapText="1"/>
    </xf>
    <xf numFmtId="1" fontId="18" fillId="6" borderId="0" xfId="18" applyNumberFormat="1" applyFont="1" applyFill="1" applyBorder="1" applyAlignment="1" applyProtection="1">
      <alignment horizontal="center" vertical="center" wrapText="1"/>
    </xf>
    <xf numFmtId="0" fontId="11" fillId="7" borderId="13"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171" fontId="5" fillId="0" borderId="0" xfId="1" applyNumberFormat="1" applyFont="1" applyFill="1" applyBorder="1" applyAlignment="1" applyProtection="1">
      <alignment horizontal="center" vertical="center"/>
    </xf>
    <xf numFmtId="169" fontId="5" fillId="6"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xf>
    <xf numFmtId="165" fontId="5" fillId="0" borderId="0" xfId="5" applyNumberFormat="1" applyFont="1" applyFill="1" applyBorder="1" applyAlignment="1" applyProtection="1">
      <alignment horizontal="center" vertical="center"/>
    </xf>
    <xf numFmtId="0" fontId="19" fillId="7" borderId="13" xfId="0" applyFont="1" applyFill="1" applyBorder="1" applyAlignment="1" applyProtection="1">
      <alignment horizontal="center" vertical="center"/>
    </xf>
    <xf numFmtId="172" fontId="5" fillId="2" borderId="0" xfId="5" applyNumberFormat="1" applyFont="1" applyFill="1" applyBorder="1" applyAlignment="1" applyProtection="1">
      <alignment horizontal="center" vertical="center"/>
    </xf>
    <xf numFmtId="165" fontId="5" fillId="2" borderId="0" xfId="5" applyNumberFormat="1" applyFont="1" applyFill="1" applyBorder="1" applyAlignment="1" applyProtection="1">
      <alignment horizontal="center" vertical="center"/>
    </xf>
    <xf numFmtId="0" fontId="19" fillId="7" borderId="0"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7" fontId="5" fillId="2" borderId="0" xfId="0" applyNumberFormat="1" applyFont="1" applyFill="1" applyBorder="1" applyAlignment="1" applyProtection="1">
      <alignment horizontal="center" vertical="center"/>
    </xf>
    <xf numFmtId="165" fontId="5" fillId="2" borderId="0" xfId="0" applyNumberFormat="1" applyFont="1" applyFill="1" applyBorder="1" applyAlignment="1" applyProtection="1">
      <alignment horizontal="center" vertical="center"/>
    </xf>
    <xf numFmtId="0" fontId="11" fillId="7" borderId="0" xfId="0" applyFont="1" applyFill="1" applyBorder="1" applyAlignment="1" applyProtection="1">
      <alignment horizontal="center" vertical="center"/>
    </xf>
    <xf numFmtId="165" fontId="18" fillId="2" borderId="0" xfId="0" applyNumberFormat="1" applyFont="1" applyFill="1" applyBorder="1" applyAlignment="1" applyProtection="1">
      <alignment horizontal="center" vertical="center"/>
    </xf>
    <xf numFmtId="165" fontId="11" fillId="4" borderId="17" xfId="0" applyNumberFormat="1" applyFont="1" applyFill="1" applyBorder="1" applyAlignment="1" applyProtection="1">
      <alignment horizontal="center" vertical="center"/>
    </xf>
    <xf numFmtId="49" fontId="25" fillId="0" borderId="0" xfId="0" applyNumberFormat="1" applyFont="1" applyBorder="1"/>
    <xf numFmtId="49" fontId="27" fillId="0" borderId="35" xfId="17" applyNumberFormat="1" applyFont="1" applyFill="1" applyBorder="1" applyAlignment="1">
      <alignment horizontal="left" vertical="center"/>
    </xf>
    <xf numFmtId="49" fontId="27" fillId="0" borderId="0" xfId="17" applyNumberFormat="1" applyFont="1" applyFill="1" applyBorder="1" applyAlignment="1">
      <alignment horizontal="left" vertical="center"/>
    </xf>
    <xf numFmtId="49" fontId="27" fillId="0" borderId="42" xfId="17" applyNumberFormat="1" applyFont="1" applyFill="1" applyBorder="1" applyAlignment="1">
      <alignment horizontal="left" vertical="center"/>
    </xf>
    <xf numFmtId="49" fontId="22" fillId="5" borderId="0" xfId="0" applyNumberFormat="1" applyFont="1" applyFill="1" applyBorder="1" applyAlignment="1" applyProtection="1">
      <alignment horizontal="center" vertical="center"/>
      <protection locked="0"/>
    </xf>
    <xf numFmtId="0" fontId="28" fillId="6" borderId="81" xfId="0" applyFont="1" applyFill="1" applyBorder="1" applyAlignment="1">
      <alignment horizontal="center"/>
    </xf>
    <xf numFmtId="0" fontId="28" fillId="6" borderId="82" xfId="0" applyFont="1" applyFill="1" applyBorder="1" applyAlignment="1">
      <alignment horizontal="center"/>
    </xf>
    <xf numFmtId="49" fontId="27" fillId="0" borderId="0" xfId="0" applyNumberFormat="1" applyFont="1" applyAlignment="1">
      <alignment horizontal="center"/>
    </xf>
    <xf numFmtId="0" fontId="27" fillId="0" borderId="0" xfId="0" applyFont="1"/>
    <xf numFmtId="0" fontId="31" fillId="0" borderId="0" xfId="0" applyFont="1"/>
    <xf numFmtId="0" fontId="5" fillId="62" borderId="0" xfId="29" applyFill="1" applyBorder="1" applyAlignment="1">
      <alignment wrapText="1"/>
    </xf>
    <xf numFmtId="0" fontId="5" fillId="62" borderId="39" xfId="29" applyFill="1" applyBorder="1" applyAlignment="1">
      <alignment wrapText="1"/>
    </xf>
    <xf numFmtId="0" fontId="5" fillId="62" borderId="37" xfId="29" applyFill="1" applyBorder="1" applyAlignment="1">
      <alignment wrapText="1"/>
    </xf>
    <xf numFmtId="0" fontId="5" fillId="62" borderId="37" xfId="29" applyFont="1" applyFill="1" applyBorder="1" applyAlignment="1">
      <alignment horizontal="left" wrapText="1"/>
    </xf>
    <xf numFmtId="0" fontId="5" fillId="62" borderId="0" xfId="29" applyFill="1" applyBorder="1" applyAlignment="1">
      <alignment horizontal="left" wrapText="1"/>
    </xf>
    <xf numFmtId="0" fontId="5" fillId="62" borderId="39" xfId="29" applyFill="1" applyBorder="1" applyAlignment="1">
      <alignment horizontal="left" wrapText="1"/>
    </xf>
    <xf numFmtId="0" fontId="25" fillId="0" borderId="0" xfId="0" applyFont="1"/>
    <xf numFmtId="173" fontId="0" fillId="0" borderId="39" xfId="0" applyNumberFormat="1" applyBorder="1"/>
    <xf numFmtId="165" fontId="0" fillId="0" borderId="39" xfId="5" applyNumberFormat="1" applyFont="1" applyBorder="1"/>
    <xf numFmtId="169" fontId="0" fillId="0" borderId="39" xfId="0" applyNumberFormat="1" applyBorder="1" applyAlignment="1">
      <alignment horizontal="right"/>
    </xf>
    <xf numFmtId="174" fontId="5" fillId="0" borderId="0" xfId="0" applyNumberFormat="1" applyFont="1" applyFill="1" applyBorder="1" applyAlignment="1" applyProtection="1">
      <alignment horizontal="center" vertical="center"/>
    </xf>
    <xf numFmtId="0" fontId="28" fillId="6" borderId="92" xfId="0" applyFont="1" applyFill="1" applyBorder="1" applyAlignment="1">
      <alignment horizontal="center"/>
    </xf>
    <xf numFmtId="0" fontId="25" fillId="0" borderId="37" xfId="0" applyFont="1" applyBorder="1" applyAlignment="1">
      <alignment horizontal="center" vertical="center"/>
    </xf>
    <xf numFmtId="0" fontId="25" fillId="0" borderId="0" xfId="0" applyFont="1" applyBorder="1" applyAlignment="1">
      <alignment vertical="center"/>
    </xf>
    <xf numFmtId="0" fontId="25" fillId="0" borderId="39" xfId="0" applyFont="1" applyBorder="1" applyAlignment="1">
      <alignment wrapText="1"/>
    </xf>
    <xf numFmtId="0" fontId="25" fillId="0" borderId="39" xfId="0" applyFont="1" applyBorder="1" applyAlignment="1">
      <alignment horizontal="left" wrapText="1"/>
    </xf>
    <xf numFmtId="0" fontId="25" fillId="0" borderId="39" xfId="0" applyFont="1" applyBorder="1"/>
    <xf numFmtId="0" fontId="25" fillId="0" borderId="37" xfId="0" applyFont="1" applyBorder="1" applyAlignment="1">
      <alignment horizontal="center"/>
    </xf>
    <xf numFmtId="0" fontId="25" fillId="0" borderId="0" xfId="0" applyFont="1" applyBorder="1" applyAlignment="1">
      <alignment vertical="center" wrapText="1"/>
    </xf>
    <xf numFmtId="0" fontId="25" fillId="0" borderId="48" xfId="0" applyFont="1" applyBorder="1" applyAlignment="1">
      <alignment horizontal="center" vertical="center"/>
    </xf>
    <xf numFmtId="0" fontId="25" fillId="0" borderId="42" xfId="0" applyFont="1" applyBorder="1" applyAlignment="1">
      <alignment vertical="center"/>
    </xf>
    <xf numFmtId="0" fontId="25" fillId="0" borderId="43" xfId="0" applyFont="1" applyBorder="1" applyAlignment="1">
      <alignment wrapText="1"/>
    </xf>
    <xf numFmtId="1" fontId="5" fillId="3" borderId="37" xfId="0" applyNumberFormat="1" applyFont="1" applyFill="1" applyBorder="1" applyAlignment="1" applyProtection="1">
      <alignment horizontal="left" vertical="center"/>
    </xf>
    <xf numFmtId="1" fontId="5" fillId="3" borderId="34" xfId="0" applyNumberFormat="1" applyFont="1" applyFill="1" applyBorder="1" applyAlignment="1" applyProtection="1">
      <alignment horizontal="left" vertical="center"/>
    </xf>
    <xf numFmtId="0" fontId="5" fillId="3" borderId="35" xfId="0" applyFont="1" applyFill="1" applyBorder="1" applyAlignment="1" applyProtection="1">
      <alignment horizontal="center" vertical="center"/>
    </xf>
    <xf numFmtId="164" fontId="6" fillId="3" borderId="35" xfId="1" applyNumberFormat="1" applyFont="1" applyFill="1" applyBorder="1" applyAlignment="1" applyProtection="1">
      <alignment horizontal="center" vertical="center"/>
    </xf>
    <xf numFmtId="0" fontId="5" fillId="3" borderId="36" xfId="0" applyFont="1" applyFill="1" applyBorder="1" applyAlignment="1" applyProtection="1">
      <alignment horizontal="center" vertical="center" wrapText="1"/>
    </xf>
    <xf numFmtId="0" fontId="20" fillId="4" borderId="0" xfId="0" applyFont="1" applyFill="1" applyBorder="1" applyAlignment="1" applyProtection="1">
      <alignment vertical="center"/>
    </xf>
    <xf numFmtId="0" fontId="21" fillId="4" borderId="18"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164" fontId="22" fillId="4" borderId="0" xfId="1" applyNumberFormat="1" applyFont="1" applyFill="1" applyBorder="1" applyAlignment="1" applyProtection="1">
      <alignment horizontal="left" vertical="center"/>
    </xf>
    <xf numFmtId="0" fontId="21" fillId="4" borderId="39" xfId="0" applyFont="1" applyFill="1" applyBorder="1" applyAlignment="1" applyProtection="1">
      <alignment horizontal="center" vertical="center" wrapText="1"/>
    </xf>
    <xf numFmtId="0" fontId="19" fillId="7" borderId="19" xfId="0" applyFont="1" applyFill="1" applyBorder="1" applyAlignment="1" applyProtection="1">
      <alignment horizontal="left" vertical="center"/>
    </xf>
    <xf numFmtId="0" fontId="11" fillId="7" borderId="13" xfId="0" applyFont="1" applyFill="1" applyBorder="1" applyAlignment="1" applyProtection="1">
      <alignment horizontal="left" vertical="center"/>
    </xf>
    <xf numFmtId="0" fontId="5" fillId="7" borderId="22" xfId="0" applyFont="1" applyFill="1" applyBorder="1" applyAlignment="1" applyProtection="1">
      <alignment horizontal="center" vertical="center"/>
    </xf>
    <xf numFmtId="164" fontId="15" fillId="7" borderId="13" xfId="1" applyNumberFormat="1" applyFont="1" applyFill="1" applyBorder="1" applyAlignment="1" applyProtection="1">
      <alignment horizontal="left" vertical="center"/>
    </xf>
    <xf numFmtId="0" fontId="5" fillId="7" borderId="40" xfId="0" applyFont="1" applyFill="1" applyBorder="1" applyAlignment="1" applyProtection="1">
      <alignment horizontal="left" vertical="center" wrapText="1"/>
    </xf>
    <xf numFmtId="0" fontId="5" fillId="2" borderId="18"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164" fontId="15" fillId="0" borderId="17" xfId="1" applyNumberFormat="1" applyFont="1" applyBorder="1" applyAlignment="1" applyProtection="1">
      <alignment horizontal="left" vertical="center"/>
    </xf>
    <xf numFmtId="0" fontId="5" fillId="2" borderId="39" xfId="0" applyFont="1" applyFill="1" applyBorder="1" applyAlignment="1" applyProtection="1">
      <alignment horizontal="left" vertical="center" wrapText="1"/>
    </xf>
    <xf numFmtId="164" fontId="15" fillId="0" borderId="13" xfId="1" applyNumberFormat="1" applyFont="1" applyBorder="1" applyAlignment="1" applyProtection="1">
      <alignment horizontal="left" vertical="center"/>
    </xf>
    <xf numFmtId="164" fontId="15" fillId="0" borderId="0" xfId="1" applyNumberFormat="1" applyFont="1" applyBorder="1" applyAlignment="1" applyProtection="1">
      <alignment horizontal="left" vertical="center"/>
    </xf>
    <xf numFmtId="164" fontId="15" fillId="2" borderId="0" xfId="1" applyNumberFormat="1" applyFont="1" applyFill="1" applyBorder="1" applyAlignment="1" applyProtection="1">
      <alignment horizontal="left" vertical="center"/>
    </xf>
    <xf numFmtId="0" fontId="19" fillId="7" borderId="13" xfId="0" applyFont="1" applyFill="1" applyBorder="1" applyAlignment="1" applyProtection="1">
      <alignment horizontal="left" vertical="center"/>
    </xf>
    <xf numFmtId="0" fontId="19" fillId="7" borderId="17" xfId="0" applyFont="1" applyFill="1" applyBorder="1" applyAlignment="1" applyProtection="1">
      <alignment horizontal="center" vertical="center" wrapText="1"/>
    </xf>
    <xf numFmtId="164" fontId="19" fillId="7" borderId="13" xfId="1" applyNumberFormat="1" applyFont="1" applyFill="1" applyBorder="1" applyAlignment="1" applyProtection="1">
      <alignment horizontal="left" vertical="center"/>
    </xf>
    <xf numFmtId="0" fontId="19" fillId="7" borderId="40" xfId="0" applyFont="1" applyFill="1" applyBorder="1" applyAlignment="1" applyProtection="1">
      <alignment horizontal="left" vertical="center" wrapText="1"/>
    </xf>
    <xf numFmtId="164" fontId="5" fillId="2" borderId="0" xfId="1" applyNumberFormat="1" applyFont="1" applyFill="1" applyBorder="1" applyAlignment="1" applyProtection="1">
      <alignment horizontal="left" vertical="center"/>
    </xf>
    <xf numFmtId="0" fontId="5" fillId="0" borderId="39" xfId="0" applyFont="1" applyFill="1" applyBorder="1" applyAlignment="1" applyProtection="1">
      <alignment horizontal="left" vertical="center" wrapText="1"/>
    </xf>
    <xf numFmtId="164" fontId="18" fillId="7" borderId="13" xfId="1" applyNumberFormat="1" applyFont="1" applyFill="1" applyBorder="1" applyAlignment="1" applyProtection="1">
      <alignment horizontal="left" vertical="center"/>
    </xf>
    <xf numFmtId="0" fontId="18" fillId="7" borderId="40" xfId="0" applyFont="1" applyFill="1" applyBorder="1" applyAlignment="1" applyProtection="1">
      <alignment horizontal="left" vertical="center" wrapText="1"/>
    </xf>
    <xf numFmtId="165" fontId="5" fillId="2" borderId="39" xfId="5" quotePrefix="1" applyNumberFormat="1" applyFont="1" applyFill="1" applyBorder="1" applyAlignment="1" applyProtection="1">
      <alignment horizontal="left" vertical="center"/>
    </xf>
    <xf numFmtId="0" fontId="19" fillId="7" borderId="18" xfId="0" applyFont="1" applyFill="1" applyBorder="1" applyAlignment="1" applyProtection="1">
      <alignment horizontal="left" vertical="center"/>
    </xf>
    <xf numFmtId="0" fontId="19" fillId="7" borderId="0" xfId="0" applyFont="1" applyFill="1" applyBorder="1" applyAlignment="1" applyProtection="1">
      <alignment horizontal="left" vertical="center"/>
    </xf>
    <xf numFmtId="164" fontId="18" fillId="7" borderId="0" xfId="1" applyNumberFormat="1" applyFont="1" applyFill="1" applyBorder="1" applyAlignment="1" applyProtection="1">
      <alignment horizontal="left" vertical="center"/>
    </xf>
    <xf numFmtId="0" fontId="18" fillId="7" borderId="39" xfId="0" applyFont="1" applyFill="1" applyBorder="1" applyAlignment="1" applyProtection="1">
      <alignment horizontal="left" vertical="center" wrapText="1"/>
    </xf>
    <xf numFmtId="0" fontId="18" fillId="2" borderId="18"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164" fontId="18" fillId="2" borderId="0" xfId="1" applyNumberFormat="1" applyFont="1" applyFill="1" applyBorder="1" applyAlignment="1" applyProtection="1">
      <alignment horizontal="left" vertical="center"/>
    </xf>
    <xf numFmtId="0" fontId="18" fillId="2" borderId="39" xfId="0" applyFont="1" applyFill="1" applyBorder="1" applyAlignment="1" applyProtection="1">
      <alignment horizontal="left" vertical="center" wrapText="1"/>
    </xf>
    <xf numFmtId="7" fontId="5" fillId="2" borderId="39" xfId="0" applyNumberFormat="1" applyFont="1" applyFill="1" applyBorder="1" applyAlignment="1" applyProtection="1">
      <alignment horizontal="left" vertical="center" wrapText="1"/>
    </xf>
    <xf numFmtId="7" fontId="5" fillId="2" borderId="39" xfId="0" quotePrefix="1" applyNumberFormat="1" applyFont="1" applyFill="1" applyBorder="1" applyAlignment="1" applyProtection="1">
      <alignment horizontal="left" vertical="center" wrapText="1"/>
    </xf>
    <xf numFmtId="165" fontId="5" fillId="2" borderId="39" xfId="0" quotePrefix="1" applyNumberFormat="1" applyFont="1" applyFill="1" applyBorder="1" applyAlignment="1" applyProtection="1">
      <alignment horizontal="left" vertical="center" wrapText="1"/>
    </xf>
    <xf numFmtId="7" fontId="5" fillId="2" borderId="39" xfId="0" quotePrefix="1" applyNumberFormat="1" applyFont="1" applyFill="1" applyBorder="1" applyAlignment="1" applyProtection="1">
      <alignment vertical="center" wrapText="1"/>
    </xf>
    <xf numFmtId="0" fontId="12" fillId="7" borderId="18" xfId="0" applyFont="1" applyFill="1" applyBorder="1" applyAlignment="1" applyProtection="1">
      <alignment horizontal="left" vertical="center"/>
    </xf>
    <xf numFmtId="0" fontId="11" fillId="7" borderId="0" xfId="0" applyFont="1" applyFill="1" applyBorder="1" applyAlignment="1" applyProtection="1">
      <alignment horizontal="left" vertical="center"/>
    </xf>
    <xf numFmtId="164" fontId="15" fillId="7" borderId="0" xfId="1" applyNumberFormat="1" applyFont="1" applyFill="1" applyBorder="1" applyAlignment="1" applyProtection="1">
      <alignment horizontal="left" vertical="center"/>
    </xf>
    <xf numFmtId="0" fontId="5" fillId="7" borderId="39" xfId="0" applyFont="1" applyFill="1" applyBorder="1" applyAlignment="1" applyProtection="1">
      <alignment horizontal="left" vertical="center" wrapText="1"/>
    </xf>
    <xf numFmtId="0" fontId="5" fillId="2" borderId="18" xfId="0" applyFont="1" applyFill="1" applyBorder="1" applyProtection="1"/>
    <xf numFmtId="0" fontId="5" fillId="2" borderId="0" xfId="0" applyFont="1" applyFill="1" applyBorder="1" applyProtection="1"/>
    <xf numFmtId="165" fontId="18" fillId="2" borderId="39" xfId="0" applyNumberFormat="1" applyFont="1" applyFill="1" applyBorder="1" applyAlignment="1" applyProtection="1">
      <alignment horizontal="left" vertical="center" wrapText="1"/>
    </xf>
    <xf numFmtId="165" fontId="5" fillId="2" borderId="39" xfId="0" applyNumberFormat="1" applyFont="1" applyFill="1" applyBorder="1" applyAlignment="1" applyProtection="1">
      <alignment horizontal="left" vertical="center" wrapText="1"/>
    </xf>
    <xf numFmtId="0" fontId="5" fillId="2" borderId="20" xfId="0" applyFont="1" applyFill="1" applyBorder="1" applyAlignment="1" applyProtection="1">
      <alignment horizontal="left" vertical="center"/>
    </xf>
    <xf numFmtId="0" fontId="5" fillId="2" borderId="17" xfId="0" applyFont="1" applyFill="1" applyBorder="1" applyAlignment="1" applyProtection="1">
      <alignment horizontal="left" vertical="center"/>
    </xf>
    <xf numFmtId="164" fontId="15" fillId="2" borderId="17" xfId="1" applyNumberFormat="1" applyFont="1" applyFill="1" applyBorder="1" applyAlignment="1" applyProtection="1">
      <alignment horizontal="left" vertical="center"/>
    </xf>
    <xf numFmtId="165" fontId="18" fillId="2" borderId="41" xfId="0" applyNumberFormat="1" applyFont="1" applyFill="1" applyBorder="1" applyAlignment="1" applyProtection="1">
      <alignment horizontal="left" vertical="center" wrapText="1"/>
    </xf>
    <xf numFmtId="170" fontId="5" fillId="0" borderId="0" xfId="0" applyNumberFormat="1" applyFont="1" applyFill="1" applyBorder="1" applyAlignment="1" applyProtection="1">
      <alignment horizontal="center" vertical="center"/>
    </xf>
    <xf numFmtId="175" fontId="5" fillId="2" borderId="0" xfId="0" applyNumberFormat="1" applyFont="1" applyFill="1" applyBorder="1" applyAlignment="1" applyProtection="1">
      <alignment horizontal="center" vertical="center"/>
    </xf>
    <xf numFmtId="175" fontId="5" fillId="2" borderId="0" xfId="18" applyNumberFormat="1" applyFont="1" applyFill="1" applyBorder="1" applyAlignment="1" applyProtection="1">
      <alignment horizontal="center" vertical="center"/>
    </xf>
    <xf numFmtId="0" fontId="31" fillId="0" borderId="0" xfId="847" applyFont="1"/>
    <xf numFmtId="166" fontId="25" fillId="0" borderId="3" xfId="0" applyNumberFormat="1" applyFont="1" applyBorder="1" applyAlignment="1">
      <alignment horizontal="left" vertical="center"/>
    </xf>
    <xf numFmtId="49" fontId="30" fillId="4" borderId="54" xfId="26" applyNumberFormat="1" applyFont="1" applyFill="1" applyBorder="1" applyAlignment="1">
      <alignment horizontal="center" wrapText="1"/>
    </xf>
    <xf numFmtId="0" fontId="5" fillId="2" borderId="18" xfId="0" applyFont="1" applyFill="1" applyBorder="1" applyAlignment="1" applyProtection="1">
      <alignment horizontal="left" vertical="center" wrapText="1"/>
    </xf>
    <xf numFmtId="49" fontId="27" fillId="0" borderId="0" xfId="0" applyNumberFormat="1" applyFont="1" applyBorder="1" applyAlignment="1">
      <alignment horizontal="center"/>
    </xf>
    <xf numFmtId="0" fontId="27" fillId="0" borderId="0" xfId="0" applyFont="1" applyBorder="1"/>
    <xf numFmtId="0" fontId="31" fillId="0" borderId="0" xfId="0" applyFont="1" applyBorder="1"/>
    <xf numFmtId="44" fontId="31" fillId="0" borderId="0" xfId="5" applyFont="1" applyBorder="1"/>
    <xf numFmtId="169" fontId="30" fillId="4" borderId="29" xfId="26" applyNumberFormat="1" applyFont="1" applyFill="1" applyBorder="1" applyAlignment="1">
      <alignment horizontal="center" wrapText="1"/>
    </xf>
    <xf numFmtId="173" fontId="27" fillId="0" borderId="0" xfId="0" applyNumberFormat="1" applyFont="1" applyAlignment="1">
      <alignment horizontal="center"/>
    </xf>
    <xf numFmtId="173" fontId="25" fillId="0" borderId="0" xfId="0" applyNumberFormat="1" applyFont="1" applyAlignment="1">
      <alignment horizontal="center"/>
    </xf>
    <xf numFmtId="173" fontId="27" fillId="0" borderId="0" xfId="0" applyNumberFormat="1" applyFont="1" applyBorder="1" applyAlignment="1">
      <alignment horizontal="center"/>
    </xf>
    <xf numFmtId="173" fontId="31" fillId="0" borderId="0" xfId="0" applyNumberFormat="1" applyFont="1" applyAlignment="1">
      <alignment horizontal="center"/>
    </xf>
    <xf numFmtId="0" fontId="25" fillId="0" borderId="0" xfId="0" applyFont="1" applyAlignment="1">
      <alignment horizontal="center"/>
    </xf>
    <xf numFmtId="170" fontId="31" fillId="0" borderId="0" xfId="26" applyNumberFormat="1" applyFont="1" applyAlignment="1">
      <alignment horizontal="center"/>
    </xf>
    <xf numFmtId="170" fontId="25" fillId="0" borderId="0" xfId="0" applyNumberFormat="1" applyFont="1" applyAlignment="1">
      <alignment horizontal="center"/>
    </xf>
    <xf numFmtId="170" fontId="31" fillId="0" borderId="0" xfId="26" applyNumberFormat="1" applyFont="1" applyBorder="1" applyAlignment="1">
      <alignment horizontal="center"/>
    </xf>
    <xf numFmtId="169" fontId="25" fillId="0" borderId="0" xfId="0" applyNumberFormat="1" applyFont="1" applyAlignment="1">
      <alignment horizontal="center"/>
    </xf>
    <xf numFmtId="15" fontId="5" fillId="6" borderId="37" xfId="29" quotePrefix="1" applyNumberFormat="1" applyFont="1" applyFill="1" applyBorder="1" applyAlignment="1">
      <alignment horizontal="left" vertical="center" wrapText="1"/>
    </xf>
    <xf numFmtId="15" fontId="5" fillId="6" borderId="0" xfId="29" quotePrefix="1" applyNumberFormat="1" applyFont="1" applyFill="1" applyBorder="1" applyAlignment="1">
      <alignment horizontal="left" vertical="center" wrapText="1"/>
    </xf>
    <xf numFmtId="15" fontId="5" fillId="6" borderId="39" xfId="29" quotePrefix="1" applyNumberFormat="1" applyFont="1" applyFill="1" applyBorder="1" applyAlignment="1">
      <alignment horizontal="left" vertical="center" wrapText="1"/>
    </xf>
    <xf numFmtId="0" fontId="51" fillId="4" borderId="78" xfId="29" applyFont="1" applyFill="1" applyBorder="1" applyAlignment="1">
      <alignment horizontal="left" vertical="center"/>
    </xf>
    <xf numFmtId="0" fontId="51" fillId="4" borderId="76" xfId="29" applyFont="1" applyFill="1" applyBorder="1" applyAlignment="1">
      <alignment horizontal="left" vertical="center"/>
    </xf>
    <xf numFmtId="0" fontId="51" fillId="4" borderId="77" xfId="29" applyFont="1" applyFill="1" applyBorder="1" applyAlignment="1">
      <alignment horizontal="left" vertical="center"/>
    </xf>
    <xf numFmtId="15" fontId="12" fillId="6" borderId="37" xfId="29" quotePrefix="1" applyNumberFormat="1" applyFont="1" applyFill="1" applyBorder="1" applyAlignment="1">
      <alignment horizontal="left" vertical="center" wrapText="1"/>
    </xf>
    <xf numFmtId="0" fontId="12" fillId="6" borderId="0" xfId="29" applyFont="1" applyFill="1" applyBorder="1" applyAlignment="1">
      <alignment horizontal="left" vertical="center" wrapText="1"/>
    </xf>
    <xf numFmtId="0" fontId="12" fillId="6" borderId="39" xfId="29" applyFont="1" applyFill="1" applyBorder="1" applyAlignment="1">
      <alignment horizontal="left" vertical="center" wrapText="1"/>
    </xf>
    <xf numFmtId="0" fontId="5" fillId="62" borderId="37" xfId="29" applyFont="1" applyFill="1" applyBorder="1" applyAlignment="1">
      <alignment wrapText="1"/>
    </xf>
    <xf numFmtId="0" fontId="5" fillId="62" borderId="0" xfId="29" applyFill="1" applyBorder="1" applyAlignment="1">
      <alignment wrapText="1"/>
    </xf>
    <xf numFmtId="0" fontId="5" fillId="62" borderId="39" xfId="29" applyFill="1" applyBorder="1" applyAlignment="1">
      <alignment wrapText="1"/>
    </xf>
    <xf numFmtId="0" fontId="5" fillId="62" borderId="37" xfId="29" applyFill="1" applyBorder="1" applyAlignment="1">
      <alignment wrapText="1"/>
    </xf>
    <xf numFmtId="0" fontId="91" fillId="4" borderId="37" xfId="29" applyFont="1" applyFill="1" applyBorder="1" applyAlignment="1">
      <alignment horizontal="left" vertical="center"/>
    </xf>
    <xf numFmtId="0" fontId="51" fillId="4" borderId="0" xfId="29" applyFont="1" applyFill="1" applyBorder="1" applyAlignment="1">
      <alignment horizontal="left" vertical="center"/>
    </xf>
    <xf numFmtId="0" fontId="51" fillId="4" borderId="39" xfId="29" applyFont="1" applyFill="1" applyBorder="1" applyAlignment="1">
      <alignment horizontal="left" vertical="center"/>
    </xf>
    <xf numFmtId="4" fontId="12" fillId="6" borderId="37" xfId="29" quotePrefix="1" applyNumberFormat="1" applyFont="1" applyFill="1" applyBorder="1" applyAlignment="1">
      <alignment horizontal="left" vertical="center" wrapText="1"/>
    </xf>
    <xf numFmtId="4" fontId="12" fillId="6" borderId="0" xfId="29" quotePrefix="1" applyNumberFormat="1" applyFont="1" applyFill="1" applyBorder="1" applyAlignment="1">
      <alignment horizontal="left" vertical="center" wrapText="1"/>
    </xf>
    <xf numFmtId="4" fontId="12" fillId="6" borderId="39" xfId="29" quotePrefix="1" applyNumberFormat="1" applyFont="1" applyFill="1" applyBorder="1" applyAlignment="1">
      <alignment horizontal="left" vertical="center" wrapText="1"/>
    </xf>
    <xf numFmtId="0" fontId="5" fillId="62" borderId="0" xfId="29" applyFont="1" applyFill="1" applyBorder="1" applyAlignment="1">
      <alignment wrapText="1"/>
    </xf>
    <xf numFmtId="0" fontId="5" fillId="62" borderId="39" xfId="29" applyFont="1" applyFill="1" applyBorder="1" applyAlignment="1">
      <alignment wrapText="1"/>
    </xf>
    <xf numFmtId="15" fontId="12" fillId="6" borderId="0" xfId="29" quotePrefix="1" applyNumberFormat="1" applyFont="1" applyFill="1" applyBorder="1" applyAlignment="1">
      <alignment horizontal="left" vertical="center" wrapText="1"/>
    </xf>
    <xf numFmtId="15" fontId="12" fillId="6" borderId="39" xfId="29" quotePrefix="1" applyNumberFormat="1" applyFont="1" applyFill="1" applyBorder="1" applyAlignment="1">
      <alignment horizontal="left" vertical="center" wrapText="1"/>
    </xf>
    <xf numFmtId="4" fontId="5" fillId="6" borderId="37" xfId="29" quotePrefix="1" applyNumberFormat="1" applyFont="1" applyFill="1" applyBorder="1" applyAlignment="1">
      <alignment horizontal="left" vertical="center" wrapText="1"/>
    </xf>
    <xf numFmtId="4" fontId="5" fillId="6" borderId="0" xfId="29" quotePrefix="1" applyNumberFormat="1" applyFont="1" applyFill="1" applyBorder="1" applyAlignment="1">
      <alignment horizontal="left" vertical="center" wrapText="1"/>
    </xf>
    <xf numFmtId="4" fontId="5" fillId="6" borderId="39" xfId="29" quotePrefix="1" applyNumberFormat="1" applyFont="1" applyFill="1" applyBorder="1" applyAlignment="1">
      <alignment horizontal="left" vertical="center" wrapText="1"/>
    </xf>
    <xf numFmtId="168" fontId="49" fillId="62" borderId="48" xfId="29" applyNumberFormat="1" applyFont="1" applyFill="1" applyBorder="1" applyAlignment="1">
      <alignment horizontal="left" wrapText="1"/>
    </xf>
    <xf numFmtId="168" fontId="49" fillId="62" borderId="42" xfId="29" applyNumberFormat="1" applyFont="1" applyFill="1" applyBorder="1" applyAlignment="1">
      <alignment horizontal="left" wrapText="1"/>
    </xf>
    <xf numFmtId="168" fontId="49" fillId="62" borderId="43" xfId="29" applyNumberFormat="1" applyFont="1" applyFill="1" applyBorder="1" applyAlignment="1">
      <alignment horizontal="left" wrapText="1"/>
    </xf>
    <xf numFmtId="0" fontId="5" fillId="62" borderId="37" xfId="29" applyFont="1" applyFill="1" applyBorder="1" applyAlignment="1">
      <alignment horizontal="left" wrapText="1"/>
    </xf>
    <xf numFmtId="0" fontId="5" fillId="62" borderId="0" xfId="29" applyFont="1" applyFill="1" applyBorder="1" applyAlignment="1">
      <alignment horizontal="left" wrapText="1"/>
    </xf>
    <xf numFmtId="0" fontId="5" fillId="62" borderId="39" xfId="29" applyFont="1" applyFill="1" applyBorder="1" applyAlignment="1">
      <alignment horizontal="left" wrapText="1"/>
    </xf>
    <xf numFmtId="0" fontId="5" fillId="62" borderId="0" xfId="29" applyFill="1" applyBorder="1" applyAlignment="1">
      <alignment horizontal="left" wrapText="1"/>
    </xf>
    <xf numFmtId="0" fontId="5" fillId="62" borderId="39" xfId="29" applyFill="1" applyBorder="1" applyAlignment="1">
      <alignment horizontal="left" wrapText="1"/>
    </xf>
    <xf numFmtId="0" fontId="5" fillId="0" borderId="86" xfId="0" applyFont="1" applyBorder="1"/>
    <xf numFmtId="0" fontId="5" fillId="0" borderId="13" xfId="0" applyFont="1" applyBorder="1"/>
    <xf numFmtId="0" fontId="5" fillId="0" borderId="40" xfId="0" applyFont="1" applyBorder="1"/>
    <xf numFmtId="0" fontId="51" fillId="4" borderId="34" xfId="29" applyFont="1" applyFill="1" applyBorder="1" applyAlignment="1">
      <alignment vertical="center"/>
    </xf>
    <xf numFmtId="0" fontId="51" fillId="4" borderId="35" xfId="29" applyFont="1" applyFill="1" applyBorder="1" applyAlignment="1">
      <alignment vertical="center"/>
    </xf>
    <xf numFmtId="0" fontId="51" fillId="4" borderId="36" xfId="29" applyFont="1" applyFill="1" applyBorder="1" applyAlignment="1">
      <alignment vertical="center"/>
    </xf>
    <xf numFmtId="0" fontId="91" fillId="4" borderId="37" xfId="29" applyFont="1" applyFill="1" applyBorder="1" applyAlignment="1">
      <alignment vertical="center"/>
    </xf>
    <xf numFmtId="0" fontId="91" fillId="4" borderId="0" xfId="29" applyFont="1" applyFill="1" applyBorder="1" applyAlignment="1">
      <alignment vertical="center"/>
    </xf>
    <xf numFmtId="0" fontId="91" fillId="4" borderId="39" xfId="29" applyFont="1" applyFill="1" applyBorder="1" applyAlignment="1">
      <alignment vertical="center"/>
    </xf>
    <xf numFmtId="0" fontId="0" fillId="0" borderId="83" xfId="0" applyBorder="1"/>
    <xf numFmtId="0" fontId="0" fillId="0" borderId="84" xfId="0" applyBorder="1"/>
    <xf numFmtId="0" fontId="0" fillId="0" borderId="85" xfId="0" applyBorder="1"/>
    <xf numFmtId="0" fontId="92" fillId="0" borderId="86" xfId="0" applyFont="1" applyBorder="1"/>
    <xf numFmtId="0" fontId="92" fillId="0" borderId="13" xfId="0" applyFont="1" applyBorder="1"/>
    <xf numFmtId="0" fontId="92" fillId="0" borderId="40" xfId="0" applyFont="1" applyBorder="1"/>
    <xf numFmtId="0" fontId="5" fillId="0" borderId="86" xfId="0" applyFont="1" applyBorder="1" applyAlignment="1">
      <alignment wrapText="1"/>
    </xf>
    <xf numFmtId="0" fontId="5" fillId="0" borderId="13" xfId="0" applyFont="1" applyBorder="1" applyAlignment="1">
      <alignment wrapText="1"/>
    </xf>
    <xf numFmtId="0" fontId="5" fillId="0" borderId="40" xfId="0" applyFont="1" applyBorder="1" applyAlignment="1">
      <alignment wrapText="1"/>
    </xf>
    <xf numFmtId="0" fontId="5" fillId="0" borderId="86" xfId="0" applyFont="1" applyFill="1" applyBorder="1" applyAlignment="1">
      <alignment wrapText="1"/>
    </xf>
    <xf numFmtId="0" fontId="5" fillId="0" borderId="13" xfId="0" applyFont="1" applyFill="1" applyBorder="1" applyAlignment="1">
      <alignment wrapText="1"/>
    </xf>
    <xf numFmtId="0" fontId="5" fillId="0" borderId="40" xfId="0" applyFont="1" applyFill="1" applyBorder="1" applyAlignment="1">
      <alignment wrapText="1"/>
    </xf>
    <xf numFmtId="0" fontId="0" fillId="0" borderId="87" xfId="0" applyBorder="1" applyAlignment="1">
      <alignment wrapText="1"/>
    </xf>
    <xf numFmtId="0" fontId="0" fillId="0" borderId="88" xfId="0" applyBorder="1" applyAlignment="1">
      <alignment wrapText="1"/>
    </xf>
    <xf numFmtId="0" fontId="0" fillId="0" borderId="89" xfId="0" applyBorder="1" applyAlignment="1">
      <alignment wrapText="1"/>
    </xf>
    <xf numFmtId="0" fontId="28" fillId="6" borderId="90" xfId="0" applyFont="1" applyFill="1" applyBorder="1" applyAlignment="1">
      <alignment horizontal="left"/>
    </xf>
    <xf numFmtId="0" fontId="28" fillId="6" borderId="17" xfId="0" applyFont="1" applyFill="1" applyBorder="1" applyAlignment="1">
      <alignment horizontal="left"/>
    </xf>
    <xf numFmtId="0" fontId="28" fillId="6" borderId="41" xfId="0" applyFont="1" applyFill="1" applyBorder="1" applyAlignment="1">
      <alignment horizontal="left"/>
    </xf>
    <xf numFmtId="0" fontId="91" fillId="4" borderId="48" xfId="29" applyFont="1" applyFill="1" applyBorder="1" applyAlignment="1">
      <alignment vertical="center"/>
    </xf>
    <xf numFmtId="0" fontId="91" fillId="4" borderId="42" xfId="29" applyFont="1" applyFill="1" applyBorder="1" applyAlignment="1">
      <alignment vertical="center"/>
    </xf>
    <xf numFmtId="0" fontId="91" fillId="4" borderId="43" xfId="29" applyFont="1" applyFill="1" applyBorder="1" applyAlignment="1">
      <alignment vertical="center"/>
    </xf>
    <xf numFmtId="0" fontId="25" fillId="0" borderId="37" xfId="0" applyFont="1" applyBorder="1" applyAlignment="1">
      <alignment horizontal="center" vertical="center"/>
    </xf>
    <xf numFmtId="0" fontId="25" fillId="0" borderId="0" xfId="0" applyFont="1" applyBorder="1" applyAlignment="1">
      <alignment horizontal="left" vertical="center"/>
    </xf>
    <xf numFmtId="0" fontId="28" fillId="0" borderId="34" xfId="0" applyFont="1" applyFill="1" applyBorder="1"/>
    <xf numFmtId="0" fontId="28" fillId="0" borderId="35" xfId="0" applyFont="1" applyFill="1" applyBorder="1"/>
    <xf numFmtId="0" fontId="28" fillId="0" borderId="36" xfId="0" applyFont="1" applyFill="1" applyBorder="1"/>
    <xf numFmtId="0" fontId="28" fillId="6" borderId="37" xfId="0" applyFont="1" applyFill="1" applyBorder="1" applyAlignment="1">
      <alignment horizontal="left"/>
    </xf>
    <xf numFmtId="0" fontId="28" fillId="6" borderId="0" xfId="0" applyFont="1" applyFill="1" applyBorder="1" applyAlignment="1">
      <alignment horizontal="left"/>
    </xf>
    <xf numFmtId="0" fontId="28" fillId="6" borderId="39" xfId="0" applyFont="1" applyFill="1" applyBorder="1" applyAlignment="1">
      <alignment horizontal="left"/>
    </xf>
    <xf numFmtId="0" fontId="25" fillId="0" borderId="91" xfId="0" applyFont="1" applyBorder="1"/>
    <xf numFmtId="0" fontId="25" fillId="0" borderId="22" xfId="0" applyFont="1" applyBorder="1"/>
    <xf numFmtId="0" fontId="25" fillId="0" borderId="38" xfId="0" applyFont="1" applyBorder="1"/>
    <xf numFmtId="0" fontId="25" fillId="0" borderId="90" xfId="0" applyFont="1" applyBorder="1" applyAlignment="1">
      <alignment wrapText="1"/>
    </xf>
    <xf numFmtId="0" fontId="25" fillId="0" borderId="17" xfId="0" applyFont="1" applyBorder="1" applyAlignment="1">
      <alignment wrapText="1"/>
    </xf>
    <xf numFmtId="0" fontId="25" fillId="0" borderId="41" xfId="0" applyFont="1" applyBorder="1" applyAlignment="1">
      <alignment wrapText="1"/>
    </xf>
    <xf numFmtId="0" fontId="25" fillId="0" borderId="86" xfId="0" applyFont="1" applyBorder="1" applyAlignment="1">
      <alignment wrapText="1"/>
    </xf>
    <xf numFmtId="0" fontId="25" fillId="0" borderId="13" xfId="0" applyFont="1" applyBorder="1" applyAlignment="1">
      <alignment wrapText="1"/>
    </xf>
    <xf numFmtId="0" fontId="25" fillId="0" borderId="40" xfId="0" applyFont="1" applyBorder="1" applyAlignment="1">
      <alignment wrapText="1"/>
    </xf>
    <xf numFmtId="0" fontId="13" fillId="4" borderId="21" xfId="0" applyFont="1" applyFill="1" applyBorder="1" applyAlignment="1" applyProtection="1">
      <alignment horizontal="center" vertical="center"/>
    </xf>
    <xf numFmtId="0" fontId="13" fillId="4" borderId="22" xfId="0" applyFont="1" applyFill="1" applyBorder="1" applyAlignment="1" applyProtection="1">
      <alignment horizontal="center" vertical="center"/>
    </xf>
    <xf numFmtId="0" fontId="13" fillId="4" borderId="38" xfId="0" applyFont="1" applyFill="1" applyBorder="1" applyAlignment="1" applyProtection="1">
      <alignment horizontal="center" vertical="center"/>
    </xf>
    <xf numFmtId="0" fontId="11" fillId="4" borderId="18" xfId="0" applyFont="1" applyFill="1" applyBorder="1" applyAlignment="1" applyProtection="1">
      <alignment horizontal="left" vertical="center" wrapText="1"/>
    </xf>
    <xf numFmtId="0" fontId="14" fillId="4" borderId="0" xfId="0" applyFont="1" applyFill="1" applyBorder="1" applyAlignment="1" applyProtection="1">
      <alignment horizontal="left" vertical="center" wrapText="1"/>
    </xf>
    <xf numFmtId="0" fontId="14" fillId="4" borderId="39" xfId="0" applyFont="1" applyFill="1" applyBorder="1" applyAlignment="1" applyProtection="1">
      <alignment horizontal="left" vertical="center" wrapText="1"/>
    </xf>
    <xf numFmtId="15" fontId="21" fillId="4" borderId="31" xfId="0" quotePrefix="1" applyNumberFormat="1" applyFont="1" applyFill="1" applyBorder="1" applyAlignment="1" applyProtection="1">
      <alignment horizontal="center" vertical="center" wrapText="1"/>
    </xf>
    <xf numFmtId="15" fontId="21" fillId="4" borderId="32" xfId="0" quotePrefix="1" applyNumberFormat="1" applyFont="1" applyFill="1" applyBorder="1" applyAlignment="1" applyProtection="1">
      <alignment horizontal="center" vertical="center" wrapText="1"/>
    </xf>
    <xf numFmtId="15" fontId="21" fillId="4" borderId="33" xfId="0" quotePrefix="1" applyNumberFormat="1" applyFont="1" applyFill="1" applyBorder="1" applyAlignment="1" applyProtection="1">
      <alignment horizontal="center" vertical="center" wrapText="1"/>
    </xf>
    <xf numFmtId="0" fontId="21" fillId="4" borderId="0" xfId="0" applyFont="1" applyFill="1" applyAlignment="1" applyProtection="1">
      <alignment horizontal="center"/>
      <protection locked="0"/>
    </xf>
    <xf numFmtId="0" fontId="20" fillId="6" borderId="19" xfId="0" applyFont="1" applyFill="1" applyBorder="1" applyAlignment="1" applyProtection="1">
      <alignment horizontal="center" vertical="center"/>
    </xf>
    <xf numFmtId="0" fontId="20" fillId="6" borderId="40" xfId="0" applyFont="1" applyFill="1" applyBorder="1" applyAlignment="1" applyProtection="1">
      <alignment horizontal="center" vertical="center"/>
    </xf>
    <xf numFmtId="0" fontId="23" fillId="5" borderId="19" xfId="0" applyFont="1" applyFill="1" applyBorder="1" applyAlignment="1" applyProtection="1">
      <alignment horizontal="center" vertical="center"/>
    </xf>
    <xf numFmtId="0" fontId="23" fillId="5" borderId="23" xfId="0" applyFont="1" applyFill="1" applyBorder="1" applyAlignment="1" applyProtection="1">
      <alignment horizontal="center" vertical="center"/>
    </xf>
    <xf numFmtId="168" fontId="27" fillId="6" borderId="14" xfId="0" applyNumberFormat="1" applyFont="1" applyFill="1" applyBorder="1" applyAlignment="1">
      <alignment wrapText="1"/>
    </xf>
    <xf numFmtId="168" fontId="27" fillId="6" borderId="0" xfId="0" applyNumberFormat="1" applyFont="1" applyFill="1" applyBorder="1" applyAlignment="1">
      <alignment wrapText="1"/>
    </xf>
    <xf numFmtId="168" fontId="27" fillId="6" borderId="65" xfId="0" applyNumberFormat="1" applyFont="1" applyFill="1" applyBorder="1" applyAlignment="1">
      <alignment wrapText="1"/>
    </xf>
    <xf numFmtId="0" fontId="25" fillId="6" borderId="14" xfId="0" applyFont="1" applyFill="1" applyBorder="1" applyAlignment="1">
      <alignment horizontal="left" wrapText="1"/>
    </xf>
    <xf numFmtId="0" fontId="25" fillId="6" borderId="0" xfId="0" applyFont="1" applyFill="1" applyBorder="1" applyAlignment="1">
      <alignment horizontal="left" wrapText="1"/>
    </xf>
    <xf numFmtId="0" fontId="25" fillId="6" borderId="65" xfId="0" applyFont="1" applyFill="1" applyBorder="1" applyAlignment="1">
      <alignment horizontal="left" wrapText="1"/>
    </xf>
    <xf numFmtId="0" fontId="25" fillId="6" borderId="14" xfId="0" applyFont="1" applyFill="1" applyBorder="1" applyAlignment="1"/>
    <xf numFmtId="0" fontId="25" fillId="6" borderId="0" xfId="0" applyFont="1" applyFill="1" applyBorder="1" applyAlignment="1"/>
    <xf numFmtId="0" fontId="25" fillId="6" borderId="65" xfId="0" applyFont="1" applyFill="1" applyBorder="1" applyAlignment="1"/>
    <xf numFmtId="0" fontId="25" fillId="6" borderId="14" xfId="0" applyFont="1" applyFill="1" applyBorder="1" applyAlignment="1">
      <alignment wrapText="1"/>
    </xf>
    <xf numFmtId="0" fontId="25" fillId="6" borderId="0" xfId="0" applyFont="1" applyFill="1" applyBorder="1" applyAlignment="1">
      <alignment wrapText="1"/>
    </xf>
    <xf numFmtId="0" fontId="25" fillId="6" borderId="65" xfId="0" applyFont="1" applyFill="1" applyBorder="1" applyAlignment="1">
      <alignment wrapText="1"/>
    </xf>
    <xf numFmtId="0" fontId="24" fillId="8" borderId="26" xfId="17" applyFont="1" applyFill="1" applyBorder="1" applyAlignment="1">
      <alignment horizontal="center" wrapText="1"/>
    </xf>
    <xf numFmtId="0" fontId="25" fillId="4" borderId="26" xfId="0" applyFont="1" applyFill="1" applyBorder="1" applyAlignment="1"/>
    <xf numFmtId="0" fontId="25" fillId="4" borderId="15" xfId="0" applyFont="1" applyFill="1" applyBorder="1" applyAlignment="1"/>
    <xf numFmtId="0" fontId="30" fillId="4" borderId="26" xfId="0" applyFont="1" applyFill="1" applyBorder="1" applyAlignment="1">
      <alignment horizontal="center" wrapText="1"/>
    </xf>
    <xf numFmtId="0" fontId="30" fillId="4" borderId="15" xfId="0" applyFont="1" applyFill="1" applyBorder="1" applyAlignment="1">
      <alignment horizontal="center" wrapText="1"/>
    </xf>
    <xf numFmtId="49" fontId="24" fillId="8" borderId="24" xfId="17" applyNumberFormat="1" applyFont="1" applyFill="1" applyBorder="1" applyAlignment="1">
      <alignment horizontal="center" wrapText="1"/>
    </xf>
    <xf numFmtId="49" fontId="25" fillId="4" borderId="24" xfId="0" applyNumberFormat="1" applyFont="1" applyFill="1" applyBorder="1" applyAlignment="1"/>
    <xf numFmtId="49" fontId="25" fillId="4" borderId="25" xfId="0" applyNumberFormat="1" applyFont="1" applyFill="1" applyBorder="1" applyAlignment="1"/>
    <xf numFmtId="49" fontId="27" fillId="6" borderId="64" xfId="0" applyNumberFormat="1" applyFont="1" applyFill="1" applyBorder="1" applyAlignment="1">
      <alignment horizontal="center"/>
    </xf>
    <xf numFmtId="49" fontId="27" fillId="6" borderId="17" xfId="0" applyNumberFormat="1" applyFont="1" applyFill="1" applyBorder="1" applyAlignment="1">
      <alignment horizontal="center"/>
    </xf>
    <xf numFmtId="49" fontId="27" fillId="6" borderId="66" xfId="0" applyNumberFormat="1" applyFont="1" applyFill="1" applyBorder="1" applyAlignment="1">
      <alignment horizontal="center"/>
    </xf>
    <xf numFmtId="0" fontId="30" fillId="4" borderId="27" xfId="0" applyFont="1" applyFill="1" applyBorder="1" applyAlignment="1">
      <alignment horizontal="center" wrapText="1"/>
    </xf>
    <xf numFmtId="2" fontId="24" fillId="8" borderId="28" xfId="17" applyNumberFormat="1" applyFont="1" applyFill="1" applyBorder="1" applyAlignment="1">
      <alignment horizontal="center" wrapText="1"/>
    </xf>
    <xf numFmtId="2" fontId="24" fillId="8" borderId="29" xfId="17" applyNumberFormat="1" applyFont="1" applyFill="1" applyBorder="1" applyAlignment="1">
      <alignment horizontal="center" wrapText="1"/>
    </xf>
    <xf numFmtId="2" fontId="24" fillId="8" borderId="30" xfId="17" applyNumberFormat="1" applyFont="1" applyFill="1" applyBorder="1" applyAlignment="1">
      <alignment horizontal="center" wrapText="1"/>
    </xf>
    <xf numFmtId="0" fontId="30" fillId="4" borderId="28" xfId="0" applyFont="1" applyFill="1" applyBorder="1" applyAlignment="1">
      <alignment horizontal="center" wrapText="1"/>
    </xf>
    <xf numFmtId="0" fontId="30" fillId="4" borderId="29" xfId="0" applyFont="1" applyFill="1" applyBorder="1" applyAlignment="1">
      <alignment horizontal="center" wrapText="1"/>
    </xf>
    <xf numFmtId="0" fontId="30" fillId="4" borderId="30" xfId="0" applyFont="1" applyFill="1" applyBorder="1" applyAlignment="1">
      <alignment horizontal="center" wrapText="1"/>
    </xf>
    <xf numFmtId="2" fontId="24" fillId="8" borderId="26" xfId="17" applyNumberFormat="1" applyFont="1" applyFill="1" applyBorder="1" applyAlignment="1">
      <alignment horizontal="center" wrapText="1"/>
    </xf>
    <xf numFmtId="2" fontId="24" fillId="8" borderId="15" xfId="17" applyNumberFormat="1" applyFont="1" applyFill="1" applyBorder="1" applyAlignment="1">
      <alignment horizontal="center" wrapText="1"/>
    </xf>
    <xf numFmtId="0" fontId="24" fillId="4" borderId="26" xfId="0" applyFont="1" applyFill="1" applyBorder="1" applyAlignment="1">
      <alignment horizontal="center" wrapText="1"/>
    </xf>
    <xf numFmtId="0" fontId="25" fillId="4" borderId="26" xfId="0" applyFont="1" applyFill="1" applyBorder="1" applyAlignment="1">
      <alignment horizontal="center" wrapText="1"/>
    </xf>
    <xf numFmtId="0" fontId="25" fillId="4" borderId="15" xfId="0" applyFont="1" applyFill="1" applyBorder="1" applyAlignment="1">
      <alignment horizontal="center" wrapText="1"/>
    </xf>
    <xf numFmtId="0" fontId="11" fillId="8" borderId="44" xfId="17" applyFont="1" applyFill="1" applyBorder="1" applyAlignment="1">
      <alignment horizontal="center" wrapText="1"/>
    </xf>
    <xf numFmtId="0" fontId="5" fillId="4" borderId="46" xfId="0" applyFont="1" applyFill="1" applyBorder="1" applyAlignment="1"/>
    <xf numFmtId="0" fontId="5" fillId="4" borderId="47" xfId="0" applyFont="1" applyFill="1" applyBorder="1" applyAlignment="1"/>
    <xf numFmtId="0" fontId="11" fillId="8" borderId="45" xfId="17" applyFont="1" applyFill="1" applyBorder="1" applyAlignment="1">
      <alignment horizontal="center" wrapText="1"/>
    </xf>
    <xf numFmtId="0" fontId="5" fillId="4" borderId="27" xfId="0" applyFont="1" applyFill="1" applyBorder="1" applyAlignment="1"/>
    <xf numFmtId="0" fontId="5" fillId="4" borderId="16" xfId="0" applyFont="1" applyFill="1" applyBorder="1" applyAlignment="1"/>
  </cellXfs>
  <cellStyles count="848">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2">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1285875</xdr:colOff>
      <xdr:row>2</xdr:row>
      <xdr:rowOff>0</xdr:rowOff>
    </xdr:from>
    <xdr:to>
      <xdr:col>4</xdr:col>
      <xdr:colOff>1604962</xdr:colOff>
      <xdr:row>2</xdr:row>
      <xdr:rowOff>558800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0" y="654844"/>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990600</xdr:colOff>
      <xdr:row>64</xdr:row>
      <xdr:rowOff>106680</xdr:rowOff>
    </xdr:from>
    <xdr:to>
      <xdr:col>6</xdr:col>
      <xdr:colOff>1066800</xdr:colOff>
      <xdr:row>65</xdr:row>
      <xdr:rowOff>129540</xdr:rowOff>
    </xdr:to>
    <xdr:sp macro="" textlink="">
      <xdr:nvSpPr>
        <xdr:cNvPr id="25278" name="Text Box 7"/>
        <xdr:cNvSpPr txBox="1">
          <a:spLocks noChangeArrowheads="1"/>
        </xdr:cNvSpPr>
      </xdr:nvSpPr>
      <xdr:spPr bwMode="auto">
        <a:xfrm>
          <a:off x="6614160" y="127254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2698751</xdr:colOff>
      <xdr:row>1</xdr:row>
      <xdr:rowOff>84667</xdr:rowOff>
    </xdr:from>
    <xdr:to>
      <xdr:col>6</xdr:col>
      <xdr:colOff>4375151</xdr:colOff>
      <xdr:row>1</xdr:row>
      <xdr:rowOff>643467</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3084" y="349250"/>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zoomScale="80" zoomScaleNormal="80" workbookViewId="0">
      <selection sqref="A1:E1"/>
    </sheetView>
  </sheetViews>
  <sheetFormatPr defaultRowHeight="12.75"/>
  <cols>
    <col min="1" max="1" width="33.7109375" customWidth="1"/>
    <col min="2" max="2" width="27.42578125" customWidth="1"/>
    <col min="3" max="3" width="20.85546875" customWidth="1"/>
    <col min="4" max="4" width="20.28515625" customWidth="1"/>
    <col min="5" max="5" width="29.7109375" customWidth="1"/>
  </cols>
  <sheetData>
    <row r="1" spans="1:5" ht="36.75" customHeight="1">
      <c r="A1" s="211" t="s">
        <v>54</v>
      </c>
      <c r="B1" s="212"/>
      <c r="C1" s="212"/>
      <c r="D1" s="212"/>
      <c r="E1" s="213"/>
    </row>
    <row r="2" spans="1:5" ht="15.6" customHeight="1">
      <c r="A2" s="221" t="s">
        <v>2221</v>
      </c>
      <c r="B2" s="222"/>
      <c r="C2" s="222"/>
      <c r="D2" s="222"/>
      <c r="E2" s="223"/>
    </row>
    <row r="3" spans="1:5" ht="47.25" customHeight="1">
      <c r="A3" s="112"/>
      <c r="B3" s="110"/>
      <c r="C3" s="110"/>
      <c r="D3" s="110"/>
      <c r="E3" s="111"/>
    </row>
    <row r="4" spans="1:5">
      <c r="A4" s="214" t="s">
        <v>2357</v>
      </c>
      <c r="B4" s="215"/>
      <c r="C4" s="215"/>
      <c r="D4" s="215"/>
      <c r="E4" s="216"/>
    </row>
    <row r="5" spans="1:5">
      <c r="A5" s="214"/>
      <c r="B5" s="229"/>
      <c r="C5" s="229"/>
      <c r="D5" s="229"/>
      <c r="E5" s="230"/>
    </row>
    <row r="6" spans="1:5">
      <c r="A6" s="224" t="s">
        <v>2275</v>
      </c>
      <c r="B6" s="225"/>
      <c r="C6" s="225"/>
      <c r="D6" s="225"/>
      <c r="E6" s="226"/>
    </row>
    <row r="7" spans="1:5" ht="27.6" customHeight="1">
      <c r="A7" s="231" t="s">
        <v>2356</v>
      </c>
      <c r="B7" s="232"/>
      <c r="C7" s="232"/>
      <c r="D7" s="232"/>
      <c r="E7" s="233"/>
    </row>
    <row r="8" spans="1:5">
      <c r="A8" s="231" t="s">
        <v>2352</v>
      </c>
      <c r="B8" s="232"/>
      <c r="C8" s="232"/>
      <c r="D8" s="232"/>
      <c r="E8" s="233"/>
    </row>
    <row r="9" spans="1:5">
      <c r="A9" s="208" t="s">
        <v>2351</v>
      </c>
      <c r="B9" s="209"/>
      <c r="C9" s="209"/>
      <c r="D9" s="209"/>
      <c r="E9" s="210"/>
    </row>
    <row r="10" spans="1:5" ht="17.25" customHeight="1">
      <c r="A10" s="208" t="s">
        <v>2346</v>
      </c>
      <c r="B10" s="209"/>
      <c r="C10" s="209"/>
      <c r="D10" s="209"/>
      <c r="E10" s="210"/>
    </row>
    <row r="11" spans="1:5" ht="96" customHeight="1">
      <c r="A11" s="208" t="s">
        <v>2321</v>
      </c>
      <c r="B11" s="209"/>
      <c r="C11" s="209"/>
      <c r="D11" s="209"/>
      <c r="E11" s="210"/>
    </row>
    <row r="12" spans="1:5">
      <c r="A12" s="220"/>
      <c r="B12" s="218"/>
      <c r="C12" s="218"/>
      <c r="D12" s="218"/>
      <c r="E12" s="219"/>
    </row>
    <row r="13" spans="1:5" ht="52.5" customHeight="1">
      <c r="A13" s="217" t="s">
        <v>2307</v>
      </c>
      <c r="B13" s="218"/>
      <c r="C13" s="218"/>
      <c r="D13" s="218"/>
      <c r="E13" s="219"/>
    </row>
    <row r="14" spans="1:5" ht="12.75" customHeight="1">
      <c r="A14" s="217"/>
      <c r="B14" s="227"/>
      <c r="C14" s="227"/>
      <c r="D14" s="227"/>
      <c r="E14" s="228"/>
    </row>
    <row r="15" spans="1:5" ht="27.75" customHeight="1">
      <c r="A15" s="217" t="s">
        <v>2286</v>
      </c>
      <c r="B15" s="227"/>
      <c r="C15" s="227"/>
      <c r="D15" s="227"/>
      <c r="E15" s="228"/>
    </row>
    <row r="16" spans="1:5">
      <c r="A16" s="220"/>
      <c r="B16" s="218"/>
      <c r="C16" s="218"/>
      <c r="D16" s="218"/>
      <c r="E16" s="219"/>
    </row>
    <row r="17" spans="1:5" ht="44.45" customHeight="1">
      <c r="A17" s="220" t="s">
        <v>2264</v>
      </c>
      <c r="B17" s="218"/>
      <c r="C17" s="218"/>
      <c r="D17" s="218"/>
      <c r="E17" s="219"/>
    </row>
    <row r="18" spans="1:5">
      <c r="A18" s="220"/>
      <c r="B18" s="218"/>
      <c r="C18" s="218"/>
      <c r="D18" s="218"/>
      <c r="E18" s="219"/>
    </row>
    <row r="19" spans="1:5" ht="66" customHeight="1">
      <c r="A19" s="237" t="s">
        <v>2265</v>
      </c>
      <c r="B19" s="240"/>
      <c r="C19" s="240"/>
      <c r="D19" s="240"/>
      <c r="E19" s="241"/>
    </row>
    <row r="20" spans="1:5" ht="10.9" customHeight="1">
      <c r="A20" s="113"/>
      <c r="B20" s="114"/>
      <c r="C20" s="114"/>
      <c r="D20" s="114"/>
      <c r="E20" s="115"/>
    </row>
    <row r="21" spans="1:5" ht="45" customHeight="1">
      <c r="A21" s="237" t="s">
        <v>2284</v>
      </c>
      <c r="B21" s="238"/>
      <c r="C21" s="238"/>
      <c r="D21" s="238"/>
      <c r="E21" s="239"/>
    </row>
    <row r="22" spans="1:5" ht="7.9" customHeight="1">
      <c r="A22" s="237"/>
      <c r="B22" s="238"/>
      <c r="C22" s="238"/>
      <c r="D22" s="238"/>
      <c r="E22" s="239"/>
    </row>
    <row r="23" spans="1:5" ht="33" customHeight="1">
      <c r="A23" s="234" t="s">
        <v>2145</v>
      </c>
      <c r="B23" s="235"/>
      <c r="C23" s="235"/>
      <c r="D23" s="235"/>
      <c r="E23" s="236"/>
    </row>
  </sheetData>
  <mergeCells count="21">
    <mergeCell ref="A23:E23"/>
    <mergeCell ref="A22:E22"/>
    <mergeCell ref="A21:E21"/>
    <mergeCell ref="A19:E19"/>
    <mergeCell ref="A18:E18"/>
    <mergeCell ref="A11:E11"/>
    <mergeCell ref="A1:E1"/>
    <mergeCell ref="A4:E4"/>
    <mergeCell ref="A13:E13"/>
    <mergeCell ref="A17:E17"/>
    <mergeCell ref="A16:E16"/>
    <mergeCell ref="A2:E2"/>
    <mergeCell ref="A6:E6"/>
    <mergeCell ref="A12:E12"/>
    <mergeCell ref="A14:E14"/>
    <mergeCell ref="A15:E15"/>
    <mergeCell ref="A10:E10"/>
    <mergeCell ref="A9:E9"/>
    <mergeCell ref="A5:E5"/>
    <mergeCell ref="A8:E8"/>
    <mergeCell ref="A7:E7"/>
  </mergeCells>
  <pageMargins left="0.7" right="0.7" top="0.75" bottom="0.7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sqref="A1:D1"/>
    </sheetView>
  </sheetViews>
  <sheetFormatPr defaultRowHeight="12.75"/>
  <cols>
    <col min="1" max="1" width="25.7109375" customWidth="1"/>
    <col min="2" max="2" width="21.28515625" customWidth="1"/>
    <col min="3" max="3" width="23.5703125" customWidth="1"/>
    <col min="4" max="4" width="24.7109375" customWidth="1"/>
  </cols>
  <sheetData>
    <row r="1" spans="1:4" ht="26.25">
      <c r="A1" s="245" t="s">
        <v>54</v>
      </c>
      <c r="B1" s="246"/>
      <c r="C1" s="246"/>
      <c r="D1" s="247"/>
    </row>
    <row r="2" spans="1:4" ht="15.6" customHeight="1">
      <c r="A2" s="248" t="s">
        <v>2222</v>
      </c>
      <c r="B2" s="249"/>
      <c r="C2" s="249"/>
      <c r="D2" s="250"/>
    </row>
    <row r="3" spans="1:4">
      <c r="A3" s="251"/>
      <c r="B3" s="252"/>
      <c r="C3" s="252"/>
      <c r="D3" s="253"/>
    </row>
    <row r="4" spans="1:4">
      <c r="A4" s="254" t="s">
        <v>2223</v>
      </c>
      <c r="B4" s="255"/>
      <c r="C4" s="255"/>
      <c r="D4" s="256"/>
    </row>
    <row r="5" spans="1:4" ht="30" customHeight="1">
      <c r="A5" s="257" t="s">
        <v>2230</v>
      </c>
      <c r="B5" s="258"/>
      <c r="C5" s="258"/>
      <c r="D5" s="259"/>
    </row>
    <row r="6" spans="1:4">
      <c r="A6" s="242"/>
      <c r="B6" s="243"/>
      <c r="C6" s="243"/>
      <c r="D6" s="244"/>
    </row>
    <row r="7" spans="1:4">
      <c r="A7" s="254" t="s">
        <v>2224</v>
      </c>
      <c r="B7" s="255"/>
      <c r="C7" s="255"/>
      <c r="D7" s="256"/>
    </row>
    <row r="8" spans="1:4" ht="18" customHeight="1">
      <c r="A8" s="242" t="s">
        <v>2231</v>
      </c>
      <c r="B8" s="243"/>
      <c r="C8" s="243"/>
      <c r="D8" s="244"/>
    </row>
    <row r="9" spans="1:4">
      <c r="A9" s="242"/>
      <c r="B9" s="243"/>
      <c r="C9" s="243"/>
      <c r="D9" s="244"/>
    </row>
    <row r="10" spans="1:4">
      <c r="A10" s="254" t="s">
        <v>2228</v>
      </c>
      <c r="B10" s="255"/>
      <c r="C10" s="255"/>
      <c r="D10" s="256"/>
    </row>
    <row r="11" spans="1:4" ht="44.45" customHeight="1">
      <c r="A11" s="260" t="s">
        <v>2232</v>
      </c>
      <c r="B11" s="261"/>
      <c r="C11" s="261"/>
      <c r="D11" s="262"/>
    </row>
    <row r="12" spans="1:4">
      <c r="A12" s="242"/>
      <c r="B12" s="243"/>
      <c r="C12" s="243"/>
      <c r="D12" s="244"/>
    </row>
    <row r="13" spans="1:4">
      <c r="A13" s="254" t="s">
        <v>2229</v>
      </c>
      <c r="B13" s="255"/>
      <c r="C13" s="255"/>
      <c r="D13" s="256"/>
    </row>
    <row r="14" spans="1:4" ht="58.15" customHeight="1">
      <c r="A14" s="257" t="s">
        <v>2233</v>
      </c>
      <c r="B14" s="258"/>
      <c r="C14" s="258"/>
      <c r="D14" s="259"/>
    </row>
    <row r="15" spans="1:4">
      <c r="A15" s="242"/>
      <c r="B15" s="243"/>
      <c r="C15" s="243"/>
      <c r="D15" s="244"/>
    </row>
    <row r="16" spans="1:4">
      <c r="A16" s="254" t="s">
        <v>2225</v>
      </c>
      <c r="B16" s="255"/>
      <c r="C16" s="255"/>
      <c r="D16" s="256"/>
    </row>
    <row r="17" spans="1:4" ht="100.15" customHeight="1">
      <c r="A17" s="257" t="s">
        <v>2266</v>
      </c>
      <c r="B17" s="258"/>
      <c r="C17" s="258"/>
      <c r="D17" s="259"/>
    </row>
    <row r="18" spans="1:4">
      <c r="A18" s="242"/>
      <c r="B18" s="243"/>
      <c r="C18" s="243"/>
      <c r="D18" s="244"/>
    </row>
    <row r="19" spans="1:4">
      <c r="A19" s="254" t="s">
        <v>2226</v>
      </c>
      <c r="B19" s="255"/>
      <c r="C19" s="255"/>
      <c r="D19" s="256"/>
    </row>
    <row r="20" spans="1:4" ht="70.900000000000006" customHeight="1">
      <c r="A20" s="257" t="s">
        <v>2285</v>
      </c>
      <c r="B20" s="258"/>
      <c r="C20" s="258"/>
      <c r="D20" s="259"/>
    </row>
    <row r="21" spans="1:4">
      <c r="A21" s="242"/>
      <c r="B21" s="243"/>
      <c r="C21" s="243"/>
      <c r="D21" s="244"/>
    </row>
    <row r="22" spans="1:4">
      <c r="A22" s="254" t="s">
        <v>2227</v>
      </c>
      <c r="B22" s="255"/>
      <c r="C22" s="255"/>
      <c r="D22" s="256"/>
    </row>
    <row r="23" spans="1:4" ht="109.5" customHeight="1">
      <c r="A23" s="257" t="s">
        <v>2267</v>
      </c>
      <c r="B23" s="258"/>
      <c r="C23" s="258"/>
      <c r="D23" s="259"/>
    </row>
    <row r="24" spans="1:4">
      <c r="A24" s="242"/>
      <c r="B24" s="243"/>
      <c r="C24" s="243"/>
      <c r="D24" s="244"/>
    </row>
    <row r="25" spans="1:4">
      <c r="A25" s="254" t="s">
        <v>2236</v>
      </c>
      <c r="B25" s="255"/>
      <c r="C25" s="255"/>
      <c r="D25" s="256"/>
    </row>
    <row r="26" spans="1:4" ht="42.6" customHeight="1">
      <c r="A26" s="263" t="s">
        <v>2268</v>
      </c>
      <c r="B26" s="264"/>
      <c r="C26" s="264"/>
      <c r="D26" s="265"/>
    </row>
  </sheetData>
  <mergeCells count="26">
    <mergeCell ref="A25:D25"/>
    <mergeCell ref="A26:D26"/>
    <mergeCell ref="A20:D20"/>
    <mergeCell ref="A21:D21"/>
    <mergeCell ref="A23:D23"/>
    <mergeCell ref="A24:D24"/>
    <mergeCell ref="A10:D10"/>
    <mergeCell ref="A13:D13"/>
    <mergeCell ref="A16:D16"/>
    <mergeCell ref="A19:D19"/>
    <mergeCell ref="A22:D22"/>
    <mergeCell ref="A12:D12"/>
    <mergeCell ref="A11:D11"/>
    <mergeCell ref="A15:D15"/>
    <mergeCell ref="A14:D14"/>
    <mergeCell ref="A17:D17"/>
    <mergeCell ref="A18:D18"/>
    <mergeCell ref="A9:D9"/>
    <mergeCell ref="A8:D8"/>
    <mergeCell ref="A1:D1"/>
    <mergeCell ref="A2:D2"/>
    <mergeCell ref="A3:D3"/>
    <mergeCell ref="A4:D4"/>
    <mergeCell ref="A5:D5"/>
    <mergeCell ref="A6:D6"/>
    <mergeCell ref="A7:D7"/>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90" zoomScaleNormal="90" workbookViewId="0">
      <selection sqref="A1:C1"/>
    </sheetView>
  </sheetViews>
  <sheetFormatPr defaultColWidth="8.85546875" defaultRowHeight="12.75"/>
  <cols>
    <col min="1" max="1" width="12.7109375" style="8" customWidth="1"/>
    <col min="2" max="2" width="23.85546875" style="8" customWidth="1"/>
    <col min="3" max="3" width="95.85546875" style="8" customWidth="1"/>
    <col min="4" max="16384" width="8.85546875" style="8"/>
  </cols>
  <sheetData>
    <row r="1" spans="1:4" customFormat="1" ht="26.25">
      <c r="A1" s="245" t="s">
        <v>54</v>
      </c>
      <c r="B1" s="246"/>
      <c r="C1" s="247"/>
      <c r="D1" s="116"/>
    </row>
    <row r="2" spans="1:4" customFormat="1" ht="15.6" customHeight="1">
      <c r="A2" s="269" t="s">
        <v>2237</v>
      </c>
      <c r="B2" s="270"/>
      <c r="C2" s="271"/>
      <c r="D2" s="116"/>
    </row>
    <row r="3" spans="1:4" ht="7.9" customHeight="1">
      <c r="A3" s="274"/>
      <c r="B3" s="275"/>
      <c r="C3" s="276"/>
    </row>
    <row r="4" spans="1:4">
      <c r="A4" s="277" t="s">
        <v>2150</v>
      </c>
      <c r="B4" s="278"/>
      <c r="C4" s="279"/>
    </row>
    <row r="5" spans="1:4" ht="46.15" customHeight="1">
      <c r="A5" s="283" t="s">
        <v>2270</v>
      </c>
      <c r="B5" s="284"/>
      <c r="C5" s="285"/>
    </row>
    <row r="6" spans="1:4" ht="7.15" customHeight="1">
      <c r="A6" s="286"/>
      <c r="B6" s="287"/>
      <c r="C6" s="288"/>
    </row>
    <row r="7" spans="1:4" ht="73.900000000000006" customHeight="1">
      <c r="A7" s="286" t="s">
        <v>2240</v>
      </c>
      <c r="B7" s="287"/>
      <c r="C7" s="288"/>
    </row>
    <row r="8" spans="1:4" ht="7.15" customHeight="1">
      <c r="A8" s="286"/>
      <c r="B8" s="287"/>
      <c r="C8" s="288"/>
    </row>
    <row r="9" spans="1:4" ht="33" customHeight="1">
      <c r="A9" s="286" t="s">
        <v>2269</v>
      </c>
      <c r="B9" s="287"/>
      <c r="C9" s="288"/>
    </row>
    <row r="10" spans="1:4" ht="7.15" customHeight="1">
      <c r="A10" s="280"/>
      <c r="B10" s="281"/>
      <c r="C10" s="282"/>
    </row>
    <row r="11" spans="1:4" s="116" customFormat="1">
      <c r="A11" s="266" t="s">
        <v>2239</v>
      </c>
      <c r="B11" s="267"/>
      <c r="C11" s="268"/>
    </row>
    <row r="12" spans="1:4">
      <c r="A12" s="105" t="s">
        <v>2146</v>
      </c>
      <c r="B12" s="106" t="s">
        <v>2147</v>
      </c>
      <c r="C12" s="121" t="s">
        <v>2148</v>
      </c>
    </row>
    <row r="13" spans="1:4" ht="25.5">
      <c r="A13" s="122" t="s">
        <v>2149</v>
      </c>
      <c r="B13" s="123" t="s">
        <v>55</v>
      </c>
      <c r="C13" s="124" t="s">
        <v>2151</v>
      </c>
    </row>
    <row r="14" spans="1:4" ht="38.25">
      <c r="A14" s="122" t="s">
        <v>2152</v>
      </c>
      <c r="B14" s="123" t="s">
        <v>25</v>
      </c>
      <c r="C14" s="125" t="s">
        <v>2158</v>
      </c>
    </row>
    <row r="15" spans="1:4" ht="156.6" customHeight="1">
      <c r="A15" s="272" t="s">
        <v>2153</v>
      </c>
      <c r="B15" s="273" t="s">
        <v>2272</v>
      </c>
      <c r="C15" s="124" t="s">
        <v>2273</v>
      </c>
    </row>
    <row r="16" spans="1:4" ht="63.6" customHeight="1">
      <c r="A16" s="272"/>
      <c r="B16" s="273"/>
      <c r="C16" s="124" t="s">
        <v>2274</v>
      </c>
    </row>
    <row r="17" spans="1:3" ht="25.5">
      <c r="A17" s="122" t="s">
        <v>2154</v>
      </c>
      <c r="B17" s="123" t="s">
        <v>2159</v>
      </c>
      <c r="C17" s="124" t="s">
        <v>2308</v>
      </c>
    </row>
    <row r="18" spans="1:3" ht="38.25">
      <c r="A18" s="122" t="s">
        <v>2155</v>
      </c>
      <c r="B18" s="123" t="s">
        <v>2160</v>
      </c>
      <c r="C18" s="124" t="s">
        <v>2161</v>
      </c>
    </row>
    <row r="19" spans="1:3" ht="59.45" customHeight="1">
      <c r="A19" s="122" t="s">
        <v>50</v>
      </c>
      <c r="B19" s="123" t="s">
        <v>37</v>
      </c>
      <c r="C19" s="124" t="s">
        <v>2241</v>
      </c>
    </row>
    <row r="20" spans="1:3">
      <c r="A20" s="122" t="s">
        <v>49</v>
      </c>
      <c r="B20" s="123" t="s">
        <v>884</v>
      </c>
      <c r="C20" s="126" t="s">
        <v>2271</v>
      </c>
    </row>
    <row r="21" spans="1:3" ht="60" customHeight="1">
      <c r="A21" s="122" t="s">
        <v>2156</v>
      </c>
      <c r="B21" s="123" t="s">
        <v>564</v>
      </c>
      <c r="C21" s="124" t="s">
        <v>2250</v>
      </c>
    </row>
    <row r="22" spans="1:3" ht="128.25" customHeight="1">
      <c r="A22" s="122" t="s">
        <v>2157</v>
      </c>
      <c r="B22" s="123" t="s">
        <v>2162</v>
      </c>
      <c r="C22" s="124" t="s">
        <v>2309</v>
      </c>
    </row>
    <row r="23" spans="1:3" s="116" customFormat="1">
      <c r="A23" s="127"/>
      <c r="B23" s="6"/>
      <c r="C23" s="126"/>
    </row>
    <row r="24" spans="1:3" s="116" customFormat="1">
      <c r="A24" s="266" t="s">
        <v>2243</v>
      </c>
      <c r="B24" s="267"/>
      <c r="C24" s="268"/>
    </row>
    <row r="25" spans="1:3">
      <c r="A25" s="122" t="s">
        <v>2310</v>
      </c>
      <c r="B25" s="123" t="s">
        <v>2242</v>
      </c>
      <c r="C25" s="126" t="s">
        <v>2244</v>
      </c>
    </row>
    <row r="26" spans="1:3" ht="58.5" customHeight="1">
      <c r="A26" s="122" t="s">
        <v>2311</v>
      </c>
      <c r="B26" s="123" t="s">
        <v>2245</v>
      </c>
      <c r="C26" s="124" t="s">
        <v>2312</v>
      </c>
    </row>
    <row r="27" spans="1:3" ht="34.9" customHeight="1">
      <c r="A27" s="122">
        <v>34</v>
      </c>
      <c r="B27" s="123" t="s">
        <v>94</v>
      </c>
      <c r="C27" s="124" t="s">
        <v>2313</v>
      </c>
    </row>
    <row r="28" spans="1:3">
      <c r="A28" s="122">
        <v>35</v>
      </c>
      <c r="B28" s="123" t="s">
        <v>2259</v>
      </c>
      <c r="C28" s="124" t="s">
        <v>2314</v>
      </c>
    </row>
    <row r="29" spans="1:3" ht="38.25">
      <c r="A29" s="122" t="s">
        <v>2315</v>
      </c>
      <c r="B29" s="123" t="s">
        <v>2255</v>
      </c>
      <c r="C29" s="124" t="s">
        <v>2257</v>
      </c>
    </row>
    <row r="30" spans="1:3" ht="25.5">
      <c r="A30" s="122" t="s">
        <v>2256</v>
      </c>
      <c r="B30" s="123" t="s">
        <v>93</v>
      </c>
      <c r="C30" s="124" t="s">
        <v>2258</v>
      </c>
    </row>
    <row r="31" spans="1:3" ht="38.25">
      <c r="A31" s="122" t="s">
        <v>2316</v>
      </c>
      <c r="B31" s="123" t="s">
        <v>2260</v>
      </c>
      <c r="C31" s="124" t="s">
        <v>2317</v>
      </c>
    </row>
    <row r="32" spans="1:3" ht="53.25" customHeight="1">
      <c r="A32" s="122" t="s">
        <v>2332</v>
      </c>
      <c r="B32" s="128" t="s">
        <v>2340</v>
      </c>
      <c r="C32" s="124" t="s">
        <v>2318</v>
      </c>
    </row>
    <row r="33" spans="1:3" ht="63.75">
      <c r="A33" s="122" t="s">
        <v>2333</v>
      </c>
      <c r="B33" s="123" t="s">
        <v>2261</v>
      </c>
      <c r="C33" s="124" t="s">
        <v>2341</v>
      </c>
    </row>
    <row r="34" spans="1:3" ht="38.25">
      <c r="A34" s="122" t="s">
        <v>2334</v>
      </c>
      <c r="B34" s="123" t="s">
        <v>2263</v>
      </c>
      <c r="C34" s="124" t="s">
        <v>2342</v>
      </c>
    </row>
    <row r="35" spans="1:3" ht="25.5">
      <c r="A35" s="122" t="s">
        <v>2335</v>
      </c>
      <c r="B35" s="123" t="s">
        <v>19</v>
      </c>
      <c r="C35" s="124" t="s">
        <v>2238</v>
      </c>
    </row>
    <row r="36" spans="1:3">
      <c r="A36" s="129" t="s">
        <v>2319</v>
      </c>
      <c r="B36" s="130" t="s">
        <v>29</v>
      </c>
      <c r="C36" s="131" t="s">
        <v>2320</v>
      </c>
    </row>
  </sheetData>
  <sheetProtection password="B0F7" sheet="1" objects="1" scenarios="1"/>
  <mergeCells count="14">
    <mergeCell ref="A24:C24"/>
    <mergeCell ref="A1:C1"/>
    <mergeCell ref="A2:C2"/>
    <mergeCell ref="A11:C11"/>
    <mergeCell ref="A15:A16"/>
    <mergeCell ref="B15:B16"/>
    <mergeCell ref="A3:C3"/>
    <mergeCell ref="A4:C4"/>
    <mergeCell ref="A10:C10"/>
    <mergeCell ref="A5:C5"/>
    <mergeCell ref="A9:C9"/>
    <mergeCell ref="A8:C8"/>
    <mergeCell ref="A6:C6"/>
    <mergeCell ref="A7:C7"/>
  </mergeCells>
  <pageMargins left="0.7" right="0.7" top="0.75" bottom="0.75" header="0.3" footer="0.3"/>
  <pageSetup scale="69" orientation="portrait"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L69"/>
  <sheetViews>
    <sheetView showGridLines="0" zoomScale="60" zoomScaleNormal="60" workbookViewId="0"/>
  </sheetViews>
  <sheetFormatPr defaultColWidth="9.140625" defaultRowHeight="12.75"/>
  <cols>
    <col min="1" max="1" width="3.42578125" style="59" customWidth="1"/>
    <col min="2" max="2" width="3.42578125" style="74" customWidth="1"/>
    <col min="3" max="3" width="51.5703125" style="75" customWidth="1"/>
    <col min="4" max="4" width="2.28515625" style="75" bestFit="1" customWidth="1"/>
    <col min="5" max="5" width="24.7109375" style="78" customWidth="1"/>
    <col min="6" max="6" width="2.7109375" style="75" customWidth="1"/>
    <col min="7" max="7" width="67.85546875" style="77" customWidth="1"/>
    <col min="8" max="8" width="114.5703125" style="58" customWidth="1"/>
    <col min="9" max="9" width="35.85546875" style="59" customWidth="1"/>
    <col min="10" max="10" width="19.28515625" style="59" customWidth="1"/>
    <col min="11" max="11" width="11.28515625" style="59" customWidth="1"/>
    <col min="12" max="12" width="14.85546875" style="59" customWidth="1"/>
    <col min="13" max="16384" width="9.140625" style="59"/>
  </cols>
  <sheetData>
    <row r="1" spans="2:12" ht="21" customHeight="1">
      <c r="B1" s="133">
        <v>1</v>
      </c>
      <c r="C1" s="134" t="s">
        <v>3</v>
      </c>
      <c r="D1" s="134" t="s">
        <v>4</v>
      </c>
      <c r="E1" s="134" t="s">
        <v>5</v>
      </c>
      <c r="F1" s="135" t="s">
        <v>48</v>
      </c>
      <c r="G1" s="136" t="s">
        <v>51</v>
      </c>
    </row>
    <row r="2" spans="2:12" ht="55.5" customHeight="1">
      <c r="B2" s="132">
        <f>B1+1</f>
        <v>2</v>
      </c>
      <c r="C2" s="289" t="s">
        <v>54</v>
      </c>
      <c r="D2" s="290"/>
      <c r="E2" s="290"/>
      <c r="F2" s="290"/>
      <c r="G2" s="291"/>
    </row>
    <row r="3" spans="2:12" ht="124.5" customHeight="1">
      <c r="B3" s="132">
        <f t="shared" ref="B3:B13" si="0">B2+1</f>
        <v>3</v>
      </c>
      <c r="C3" s="292" t="s">
        <v>2355</v>
      </c>
      <c r="D3" s="293"/>
      <c r="E3" s="293"/>
      <c r="F3" s="293"/>
      <c r="G3" s="294"/>
    </row>
    <row r="4" spans="2:12" ht="20.25" customHeight="1">
      <c r="B4" s="132">
        <f t="shared" si="0"/>
        <v>4</v>
      </c>
      <c r="C4" s="301" t="s">
        <v>2</v>
      </c>
      <c r="D4" s="302"/>
      <c r="E4" s="137"/>
      <c r="F4" s="299" t="s">
        <v>47</v>
      </c>
      <c r="G4" s="300"/>
    </row>
    <row r="5" spans="2:12">
      <c r="B5" s="132">
        <f t="shared" si="0"/>
        <v>5</v>
      </c>
      <c r="C5" s="138" t="s">
        <v>10</v>
      </c>
      <c r="D5" s="139"/>
      <c r="E5" s="139" t="s">
        <v>11</v>
      </c>
      <c r="F5" s="140"/>
      <c r="G5" s="141" t="s">
        <v>12</v>
      </c>
      <c r="H5" s="60"/>
    </row>
    <row r="6" spans="2:12" ht="12.75" customHeight="1">
      <c r="B6" s="132">
        <f t="shared" si="0"/>
        <v>6</v>
      </c>
      <c r="C6" s="142" t="s">
        <v>30</v>
      </c>
      <c r="D6" s="143"/>
      <c r="E6" s="144"/>
      <c r="F6" s="145"/>
      <c r="G6" s="146"/>
      <c r="H6" s="61"/>
      <c r="K6" s="298" t="s">
        <v>61</v>
      </c>
      <c r="L6" s="298"/>
    </row>
    <row r="7" spans="2:12" ht="12.75" customHeight="1">
      <c r="B7" s="132">
        <f t="shared" si="0"/>
        <v>7</v>
      </c>
      <c r="C7" s="147" t="s">
        <v>55</v>
      </c>
      <c r="D7" s="148"/>
      <c r="E7" s="62">
        <v>860671</v>
      </c>
      <c r="F7" s="149"/>
      <c r="G7" s="150" t="s">
        <v>18</v>
      </c>
      <c r="H7" s="60"/>
      <c r="K7" s="63" t="s">
        <v>21</v>
      </c>
      <c r="L7" s="63" t="s">
        <v>22</v>
      </c>
    </row>
    <row r="8" spans="2:12" ht="12.75" customHeight="1">
      <c r="B8" s="132">
        <v>8</v>
      </c>
      <c r="C8" s="147" t="s">
        <v>25</v>
      </c>
      <c r="D8" s="148"/>
      <c r="E8" s="64">
        <v>96</v>
      </c>
      <c r="F8" s="151"/>
      <c r="G8" s="150" t="s">
        <v>56</v>
      </c>
      <c r="H8" s="60"/>
    </row>
    <row r="9" spans="2:12">
      <c r="B9" s="132">
        <v>9</v>
      </c>
      <c r="C9" s="147" t="s">
        <v>2272</v>
      </c>
      <c r="D9" s="148"/>
      <c r="E9" s="64">
        <v>96</v>
      </c>
      <c r="F9" s="151"/>
      <c r="G9" s="150" t="s">
        <v>886</v>
      </c>
      <c r="H9" s="60"/>
    </row>
    <row r="10" spans="2:12" ht="25.5" customHeight="1">
      <c r="B10" s="132">
        <f t="shared" si="0"/>
        <v>10</v>
      </c>
      <c r="C10" s="193" t="s">
        <v>2306</v>
      </c>
      <c r="D10" s="148"/>
      <c r="E10" s="65" t="s">
        <v>22</v>
      </c>
      <c r="F10" s="151"/>
      <c r="G10" s="150" t="s">
        <v>6</v>
      </c>
      <c r="H10" s="60"/>
      <c r="L10" s="66"/>
    </row>
    <row r="11" spans="2:12" ht="12.75" customHeight="1">
      <c r="B11" s="132">
        <f t="shared" si="0"/>
        <v>11</v>
      </c>
      <c r="C11" s="147" t="s">
        <v>33</v>
      </c>
      <c r="D11" s="148"/>
      <c r="E11" s="65">
        <v>18</v>
      </c>
      <c r="F11" s="151"/>
      <c r="G11" s="150" t="s">
        <v>36</v>
      </c>
      <c r="H11" s="60"/>
    </row>
    <row r="12" spans="2:12" ht="12.75" customHeight="1">
      <c r="B12" s="132">
        <f t="shared" si="0"/>
        <v>12</v>
      </c>
      <c r="C12" s="147" t="s">
        <v>37</v>
      </c>
      <c r="D12" s="148"/>
      <c r="E12" s="67">
        <v>0</v>
      </c>
      <c r="F12" s="151"/>
      <c r="G12" s="150" t="s">
        <v>17</v>
      </c>
      <c r="H12" s="60"/>
      <c r="L12" s="66"/>
    </row>
    <row r="13" spans="2:12">
      <c r="B13" s="132">
        <f t="shared" si="0"/>
        <v>13</v>
      </c>
      <c r="C13" s="147" t="s">
        <v>884</v>
      </c>
      <c r="D13" s="148"/>
      <c r="E13" s="67">
        <v>0</v>
      </c>
      <c r="F13" s="151"/>
      <c r="G13" s="150" t="s">
        <v>38</v>
      </c>
      <c r="H13" s="60"/>
    </row>
    <row r="14" spans="2:12">
      <c r="B14" s="132">
        <f t="shared" ref="B14" si="1">B13+1</f>
        <v>14</v>
      </c>
      <c r="C14" s="147" t="s">
        <v>103</v>
      </c>
      <c r="D14" s="148"/>
      <c r="E14" s="68" t="s">
        <v>367</v>
      </c>
      <c r="F14" s="152"/>
      <c r="G14" s="150" t="s">
        <v>2249</v>
      </c>
      <c r="H14" s="60"/>
    </row>
    <row r="15" spans="2:12">
      <c r="B15" s="132">
        <f t="shared" ref="B15" si="2">B14+1</f>
        <v>15</v>
      </c>
      <c r="C15" s="147" t="s">
        <v>8</v>
      </c>
      <c r="D15" s="148"/>
      <c r="E15" s="104" t="s">
        <v>1338</v>
      </c>
      <c r="F15" s="153"/>
      <c r="G15" s="150" t="s">
        <v>7</v>
      </c>
      <c r="H15" s="60"/>
    </row>
    <row r="16" spans="2:12" ht="12.75" customHeight="1">
      <c r="B16" s="132">
        <f t="shared" ref="B16" si="3">B15+1</f>
        <v>16</v>
      </c>
      <c r="C16" s="142" t="s">
        <v>26</v>
      </c>
      <c r="D16" s="154"/>
      <c r="E16" s="155"/>
      <c r="F16" s="156"/>
      <c r="G16" s="157"/>
      <c r="H16" s="60"/>
    </row>
    <row r="17" spans="2:8" ht="12.75" customHeight="1">
      <c r="B17" s="132">
        <f t="shared" ref="B17" si="4">B16+1</f>
        <v>17</v>
      </c>
      <c r="C17" s="147" t="s">
        <v>98</v>
      </c>
      <c r="D17" s="148"/>
      <c r="E17" s="79">
        <v>2924.98</v>
      </c>
      <c r="F17" s="158"/>
      <c r="G17" s="150" t="s">
        <v>32</v>
      </c>
      <c r="H17" s="60"/>
    </row>
    <row r="18" spans="2:8" ht="12.75" customHeight="1">
      <c r="B18" s="132">
        <f t="shared" ref="B18" si="5">B17+1</f>
        <v>18</v>
      </c>
      <c r="C18" s="147" t="s">
        <v>74</v>
      </c>
      <c r="D18" s="148"/>
      <c r="E18" s="80">
        <v>60000</v>
      </c>
      <c r="F18" s="158"/>
      <c r="G18" s="150" t="s">
        <v>31</v>
      </c>
      <c r="H18" s="60"/>
    </row>
    <row r="19" spans="2:8" ht="12.75" customHeight="1">
      <c r="B19" s="132">
        <f t="shared" ref="B19:B65" si="6">B18+1</f>
        <v>19</v>
      </c>
      <c r="C19" s="147" t="s">
        <v>66</v>
      </c>
      <c r="D19" s="148"/>
      <c r="E19" s="81">
        <v>0.6</v>
      </c>
      <c r="F19" s="158"/>
      <c r="G19" s="159" t="s">
        <v>31</v>
      </c>
      <c r="H19" s="60"/>
    </row>
    <row r="20" spans="2:8" ht="12.75" customHeight="1">
      <c r="B20" s="132">
        <f t="shared" si="6"/>
        <v>20</v>
      </c>
      <c r="C20" s="147" t="s">
        <v>75</v>
      </c>
      <c r="D20" s="148"/>
      <c r="E20" s="82">
        <v>21</v>
      </c>
      <c r="F20" s="158"/>
      <c r="G20" s="150" t="s">
        <v>102</v>
      </c>
      <c r="H20" s="60"/>
    </row>
    <row r="21" spans="2:8">
      <c r="B21" s="132">
        <f t="shared" si="6"/>
        <v>21</v>
      </c>
      <c r="C21" s="142" t="s">
        <v>46</v>
      </c>
      <c r="D21" s="143"/>
      <c r="E21" s="83"/>
      <c r="F21" s="145"/>
      <c r="G21" s="146"/>
      <c r="H21" s="60"/>
    </row>
    <row r="22" spans="2:8" ht="28.15" customHeight="1">
      <c r="B22" s="132">
        <f t="shared" si="6"/>
        <v>22</v>
      </c>
      <c r="C22" s="147" t="s">
        <v>23</v>
      </c>
      <c r="D22" s="148"/>
      <c r="E22" s="84" t="str">
        <f>+VLOOKUP(E$15,'DRG Table'!$A$10:$E$1267,2,FALSE)</f>
        <v>Inflammatory Bowel Disease</v>
      </c>
      <c r="F22" s="153"/>
      <c r="G22" s="150" t="s">
        <v>34</v>
      </c>
      <c r="H22" s="60"/>
    </row>
    <row r="23" spans="2:8">
      <c r="B23" s="132">
        <f t="shared" si="6"/>
        <v>23</v>
      </c>
      <c r="C23" s="147" t="s">
        <v>885</v>
      </c>
      <c r="D23" s="148"/>
      <c r="E23" s="85">
        <f>+VLOOKUP(E$15,'DRG Table'!$A$10:$H$1267,5,FALSE)</f>
        <v>2.7917999999999998</v>
      </c>
      <c r="F23" s="153"/>
      <c r="G23" s="150" t="s">
        <v>34</v>
      </c>
      <c r="H23" s="60"/>
    </row>
    <row r="24" spans="2:8">
      <c r="B24" s="132">
        <f t="shared" si="6"/>
        <v>24</v>
      </c>
      <c r="C24" s="147" t="s">
        <v>59</v>
      </c>
      <c r="D24" s="148"/>
      <c r="E24" s="86">
        <f>+VLOOKUP(E15,'DRG Table'!$A$10:$I$1265,6,FALSE)</f>
        <v>1</v>
      </c>
      <c r="F24" s="153"/>
      <c r="G24" s="150" t="s">
        <v>34</v>
      </c>
      <c r="H24" s="60"/>
    </row>
    <row r="25" spans="2:8" ht="12.75" customHeight="1">
      <c r="B25" s="132">
        <f t="shared" si="6"/>
        <v>25</v>
      </c>
      <c r="C25" s="147" t="s">
        <v>52</v>
      </c>
      <c r="D25" s="148"/>
      <c r="E25" s="86">
        <f>+VLOOKUP(E$15,'DRG Table'!$A$10:$H$1267,7,FALSE)</f>
        <v>1.3</v>
      </c>
      <c r="F25" s="153"/>
      <c r="G25" s="150" t="s">
        <v>34</v>
      </c>
      <c r="H25" s="60"/>
    </row>
    <row r="26" spans="2:8" ht="12.75" customHeight="1">
      <c r="B26" s="132">
        <f t="shared" si="6"/>
        <v>26</v>
      </c>
      <c r="C26" s="147" t="s">
        <v>27</v>
      </c>
      <c r="D26" s="148"/>
      <c r="E26" s="87">
        <f>+VLOOKUP(E$15,'DRG Table'!$A$10:$E$1267,3,FALSE)</f>
        <v>11.43</v>
      </c>
      <c r="F26" s="153"/>
      <c r="G26" s="150" t="s">
        <v>34</v>
      </c>
      <c r="H26" s="60"/>
    </row>
    <row r="27" spans="2:8">
      <c r="B27" s="132">
        <f t="shared" si="6"/>
        <v>27</v>
      </c>
      <c r="C27" s="142" t="s">
        <v>67</v>
      </c>
      <c r="D27" s="143"/>
      <c r="E27" s="83"/>
      <c r="F27" s="145"/>
      <c r="G27" s="146"/>
      <c r="H27" s="69"/>
    </row>
    <row r="28" spans="2:8">
      <c r="B28" s="132">
        <f t="shared" si="6"/>
        <v>28</v>
      </c>
      <c r="C28" s="147" t="s">
        <v>13</v>
      </c>
      <c r="D28" s="148"/>
      <c r="E28" s="120">
        <f>IF(E$14 = "Non-Par",'Non-Participating Provs'!C5, VLOOKUP(E$14,'Provider Table'!$A$2:$F$295,3,FALSE))</f>
        <v>0.19303000000000001</v>
      </c>
      <c r="F28" s="151"/>
      <c r="G28" s="150" t="s">
        <v>2251</v>
      </c>
      <c r="H28" s="60"/>
    </row>
    <row r="29" spans="2:8">
      <c r="B29" s="132">
        <f t="shared" si="6"/>
        <v>29</v>
      </c>
      <c r="C29" s="147" t="s">
        <v>58</v>
      </c>
      <c r="D29" s="148"/>
      <c r="E29" s="187">
        <f>IF(E$14 = "Non-Par",'Non-Participating Provs'!C6, VLOOKUP(E$14,'Provider Table'!$A$2:$F$295,4,FALSE))</f>
        <v>1.3297000000000001</v>
      </c>
      <c r="F29" s="153"/>
      <c r="G29" s="150" t="s">
        <v>2252</v>
      </c>
      <c r="H29" s="60"/>
    </row>
    <row r="30" spans="2:8">
      <c r="B30" s="132">
        <f t="shared" si="6"/>
        <v>30</v>
      </c>
      <c r="C30" s="147" t="s">
        <v>60</v>
      </c>
      <c r="D30" s="148"/>
      <c r="E30" s="88" t="str">
        <f>IF(E$14 = "Non-Par",'Non-Participating Provs'!C7, VLOOKUP(E$14,'Provider Table'!$A$2:$F$295,5,FALSE))</f>
        <v>All Other</v>
      </c>
      <c r="F30" s="153"/>
      <c r="G30" s="150" t="s">
        <v>2253</v>
      </c>
      <c r="H30" s="60"/>
    </row>
    <row r="31" spans="2:8" ht="12.75" customHeight="1">
      <c r="B31" s="132">
        <f t="shared" si="6"/>
        <v>31</v>
      </c>
      <c r="C31" s="147" t="s">
        <v>57</v>
      </c>
      <c r="D31" s="148"/>
      <c r="E31" s="89">
        <f>IF(E$14 = "Non-Par",'Non-Participating Provs'!C8, VLOOKUP(E$14,'Provider Table'!$A$2:$F$295,6,FALSE))</f>
        <v>2539.56</v>
      </c>
      <c r="F31" s="151"/>
      <c r="G31" s="150" t="s">
        <v>2254</v>
      </c>
      <c r="H31" s="60"/>
    </row>
    <row r="32" spans="2:8" ht="12.75" customHeight="1">
      <c r="B32" s="132">
        <f t="shared" si="6"/>
        <v>32</v>
      </c>
      <c r="C32" s="147" t="s">
        <v>68</v>
      </c>
      <c r="D32" s="148"/>
      <c r="E32" s="86">
        <f>IF(E$14 = "Non-Par",'Non-Participating Provs'!C9, VLOOKUP(E$30,'Provider Adjustor'!$B$5:$C$9,2,FALSE))</f>
        <v>1</v>
      </c>
      <c r="F32" s="153"/>
      <c r="G32" s="150" t="s">
        <v>69</v>
      </c>
      <c r="H32" s="60"/>
    </row>
    <row r="33" spans="2:8">
      <c r="B33" s="132">
        <f t="shared" si="6"/>
        <v>33</v>
      </c>
      <c r="C33" s="142" t="s">
        <v>92</v>
      </c>
      <c r="D33" s="154"/>
      <c r="E33" s="90"/>
      <c r="F33" s="160"/>
      <c r="G33" s="161"/>
      <c r="H33" s="60"/>
    </row>
    <row r="34" spans="2:8">
      <c r="B34" s="132">
        <f t="shared" si="6"/>
        <v>34</v>
      </c>
      <c r="C34" s="147" t="s">
        <v>94</v>
      </c>
      <c r="D34" s="148"/>
      <c r="E34" s="91">
        <f>IF(E11&lt;E20, MAX(E24, E25, E32), MAX(E24, E32))</f>
        <v>1.3</v>
      </c>
      <c r="F34" s="153"/>
      <c r="G34" s="162" t="s">
        <v>2295</v>
      </c>
      <c r="H34" s="60"/>
    </row>
    <row r="35" spans="2:8">
      <c r="B35" s="132">
        <f t="shared" si="6"/>
        <v>35</v>
      </c>
      <c r="C35" s="147" t="s">
        <v>2259</v>
      </c>
      <c r="D35" s="148"/>
      <c r="E35" s="92">
        <f>E17*E23*E34</f>
        <v>10615.746913200001</v>
      </c>
      <c r="F35" s="153"/>
      <c r="G35" s="162" t="s">
        <v>2296</v>
      </c>
      <c r="H35" s="60"/>
    </row>
    <row r="36" spans="2:8">
      <c r="B36" s="132">
        <f t="shared" si="6"/>
        <v>36</v>
      </c>
      <c r="C36" s="163" t="s">
        <v>91</v>
      </c>
      <c r="D36" s="164"/>
      <c r="E36" s="93"/>
      <c r="F36" s="165"/>
      <c r="G36" s="166"/>
      <c r="H36" s="60"/>
    </row>
    <row r="37" spans="2:8" s="70" customFormat="1">
      <c r="B37" s="132">
        <f t="shared" si="6"/>
        <v>37</v>
      </c>
      <c r="C37" s="167" t="s">
        <v>20</v>
      </c>
      <c r="D37" s="168"/>
      <c r="E37" s="94" t="str">
        <f>IF(E10&lt;&gt;"Yes", "No", IF(LEFT(E15,3) = "580", "No", IF(LEFT(E15,3) = "581", "No", "Yes")))</f>
        <v>No</v>
      </c>
      <c r="F37" s="169"/>
      <c r="G37" s="170" t="s">
        <v>101</v>
      </c>
      <c r="H37" s="60"/>
    </row>
    <row r="38" spans="2:8">
      <c r="B38" s="132">
        <f t="shared" si="6"/>
        <v>38</v>
      </c>
      <c r="C38" s="147" t="s">
        <v>2255</v>
      </c>
      <c r="D38" s="148"/>
      <c r="E38" s="95" t="str">
        <f>IF(E37="Yes",(E35/E26)*(E8+1),"N/A")</f>
        <v>N/A</v>
      </c>
      <c r="F38" s="153"/>
      <c r="G38" s="171" t="s">
        <v>2297</v>
      </c>
      <c r="H38" s="71"/>
    </row>
    <row r="39" spans="2:8">
      <c r="B39" s="132">
        <f t="shared" si="6"/>
        <v>39</v>
      </c>
      <c r="C39" s="147" t="s">
        <v>81</v>
      </c>
      <c r="D39" s="148"/>
      <c r="E39" s="95" t="str">
        <f>IF(E37="Yes",IF(E38&lt;E35,"Yes","No"),"N/A")</f>
        <v>N/A</v>
      </c>
      <c r="F39" s="153"/>
      <c r="G39" s="171" t="s">
        <v>2298</v>
      </c>
      <c r="H39" s="60"/>
    </row>
    <row r="40" spans="2:8">
      <c r="B40" s="132">
        <f t="shared" si="6"/>
        <v>40</v>
      </c>
      <c r="C40" s="147" t="s">
        <v>93</v>
      </c>
      <c r="D40" s="148"/>
      <c r="E40" s="95">
        <f>IF(E39="Yes", E38, E35)</f>
        <v>10615.746913200001</v>
      </c>
      <c r="F40" s="153"/>
      <c r="G40" s="171" t="s">
        <v>2299</v>
      </c>
      <c r="H40" s="60"/>
    </row>
    <row r="41" spans="2:8">
      <c r="B41" s="132">
        <f t="shared" si="6"/>
        <v>41</v>
      </c>
      <c r="C41" s="163" t="s">
        <v>77</v>
      </c>
      <c r="D41" s="164"/>
      <c r="E41" s="93"/>
      <c r="F41" s="165"/>
      <c r="G41" s="166"/>
      <c r="H41" s="60"/>
    </row>
    <row r="42" spans="2:8">
      <c r="B42" s="132">
        <f t="shared" si="6"/>
        <v>42</v>
      </c>
      <c r="C42" s="147" t="s">
        <v>87</v>
      </c>
      <c r="D42" s="148"/>
      <c r="E42" s="95">
        <f>+E7*E28</f>
        <v>166135.32313</v>
      </c>
      <c r="F42" s="153"/>
      <c r="G42" s="171" t="s">
        <v>2301</v>
      </c>
      <c r="H42" s="60"/>
    </row>
    <row r="43" spans="2:8">
      <c r="B43" s="132">
        <f t="shared" si="6"/>
        <v>43</v>
      </c>
      <c r="C43" s="147" t="s">
        <v>78</v>
      </c>
      <c r="D43" s="148"/>
      <c r="E43" s="96" t="str">
        <f>IF((E42-E40)&gt;E18,"Yes","No")</f>
        <v>Yes</v>
      </c>
      <c r="F43" s="153"/>
      <c r="G43" s="173" t="s">
        <v>2302</v>
      </c>
      <c r="H43" s="60"/>
    </row>
    <row r="44" spans="2:8">
      <c r="B44" s="132">
        <f t="shared" si="6"/>
        <v>44</v>
      </c>
      <c r="C44" s="147" t="s">
        <v>45</v>
      </c>
      <c r="D44" s="148"/>
      <c r="E44" s="95">
        <f>IF(E43="Yes",(E42-E40),"N/A")</f>
        <v>155519.57621679999</v>
      </c>
      <c r="F44" s="153"/>
      <c r="G44" s="172" t="s">
        <v>2303</v>
      </c>
      <c r="H44" s="60"/>
    </row>
    <row r="45" spans="2:8">
      <c r="B45" s="132">
        <f t="shared" si="6"/>
        <v>45</v>
      </c>
      <c r="C45" s="147" t="s">
        <v>79</v>
      </c>
      <c r="D45" s="148"/>
      <c r="E45" s="95">
        <f>IF(E43="Yes", ((E44-E18)*E19),0)</f>
        <v>57311.745730079994</v>
      </c>
      <c r="F45" s="153"/>
      <c r="G45" s="172" t="s">
        <v>2304</v>
      </c>
      <c r="H45" s="60"/>
    </row>
    <row r="46" spans="2:8">
      <c r="B46" s="132">
        <f t="shared" si="6"/>
        <v>46</v>
      </c>
      <c r="C46" s="163" t="s">
        <v>2338</v>
      </c>
      <c r="D46" s="164"/>
      <c r="E46" s="93"/>
      <c r="F46" s="165"/>
      <c r="G46" s="166"/>
      <c r="H46" s="60"/>
    </row>
    <row r="47" spans="2:8">
      <c r="B47" s="132">
        <f t="shared" si="6"/>
        <v>47</v>
      </c>
      <c r="C47" s="147" t="s">
        <v>76</v>
      </c>
      <c r="D47" s="148"/>
      <c r="E47" s="188">
        <f>E23/E29</f>
        <v>2.0995713318793712</v>
      </c>
      <c r="F47" s="153"/>
      <c r="G47" s="172" t="s">
        <v>2300</v>
      </c>
      <c r="H47" s="60"/>
    </row>
    <row r="48" spans="2:8">
      <c r="B48" s="132">
        <f t="shared" si="6"/>
        <v>48</v>
      </c>
      <c r="C48" s="147" t="s">
        <v>2339</v>
      </c>
      <c r="D48" s="148"/>
      <c r="E48" s="95">
        <f>E31*E47</f>
        <v>5331.9873715875756</v>
      </c>
      <c r="F48" s="153"/>
      <c r="G48" s="172" t="s">
        <v>2305</v>
      </c>
      <c r="H48" s="60"/>
    </row>
    <row r="49" spans="2:8">
      <c r="B49" s="132">
        <f t="shared" si="6"/>
        <v>49</v>
      </c>
      <c r="C49" s="163" t="s">
        <v>88</v>
      </c>
      <c r="D49" s="164"/>
      <c r="E49" s="93"/>
      <c r="F49" s="165"/>
      <c r="G49" s="166"/>
      <c r="H49" s="60"/>
    </row>
    <row r="50" spans="2:8">
      <c r="B50" s="132">
        <f t="shared" si="6"/>
        <v>50</v>
      </c>
      <c r="C50" s="147" t="s">
        <v>89</v>
      </c>
      <c r="D50" s="148"/>
      <c r="E50" s="95" t="str">
        <f>IF(E9&lt;E8, "Yes", "No")</f>
        <v>No</v>
      </c>
      <c r="F50" s="153"/>
      <c r="G50" s="171" t="s">
        <v>80</v>
      </c>
      <c r="H50" s="60"/>
    </row>
    <row r="51" spans="2:8">
      <c r="B51" s="132">
        <f t="shared" si="6"/>
        <v>51</v>
      </c>
      <c r="C51" s="147" t="s">
        <v>90</v>
      </c>
      <c r="D51" s="148"/>
      <c r="E51" s="188">
        <f>IF(E50="Yes", (E9/E8), 1)</f>
        <v>1</v>
      </c>
      <c r="F51" s="153"/>
      <c r="G51" s="171" t="s">
        <v>2323</v>
      </c>
      <c r="H51" s="72"/>
    </row>
    <row r="52" spans="2:8">
      <c r="B52" s="132">
        <f t="shared" si="6"/>
        <v>52</v>
      </c>
      <c r="C52" s="147" t="s">
        <v>99</v>
      </c>
      <c r="D52" s="148"/>
      <c r="E52" s="95">
        <f>E40*E51</f>
        <v>10615.746913200001</v>
      </c>
      <c r="F52" s="153"/>
      <c r="G52" s="171" t="s">
        <v>2324</v>
      </c>
      <c r="H52" s="60"/>
    </row>
    <row r="53" spans="2:8">
      <c r="B53" s="132">
        <f t="shared" si="6"/>
        <v>53</v>
      </c>
      <c r="C53" s="147" t="s">
        <v>100</v>
      </c>
      <c r="D53" s="148"/>
      <c r="E53" s="95">
        <f>E45*E51</f>
        <v>57311.745730079994</v>
      </c>
      <c r="F53" s="153"/>
      <c r="G53" s="171" t="s">
        <v>2325</v>
      </c>
      <c r="H53" s="60"/>
    </row>
    <row r="54" spans="2:8">
      <c r="B54" s="132">
        <f t="shared" si="6"/>
        <v>54</v>
      </c>
      <c r="C54" s="147" t="s">
        <v>2322</v>
      </c>
      <c r="D54" s="148"/>
      <c r="E54" s="96">
        <f>E52+E53</f>
        <v>67927.492643279998</v>
      </c>
      <c r="F54" s="153"/>
      <c r="G54" s="172" t="s">
        <v>2326</v>
      </c>
      <c r="H54" s="60"/>
    </row>
    <row r="55" spans="2:8">
      <c r="B55" s="132">
        <f t="shared" si="6"/>
        <v>55</v>
      </c>
      <c r="C55" s="163" t="s">
        <v>2262</v>
      </c>
      <c r="D55" s="164"/>
      <c r="E55" s="93"/>
      <c r="F55" s="165"/>
      <c r="G55" s="166"/>
      <c r="H55" s="60"/>
    </row>
    <row r="56" spans="2:8">
      <c r="B56" s="132">
        <f t="shared" si="6"/>
        <v>56</v>
      </c>
      <c r="C56" s="147" t="s">
        <v>82</v>
      </c>
      <c r="D56" s="148"/>
      <c r="E56" s="95" t="str">
        <f>IF(E54&gt;E7, "Yes", "No")</f>
        <v>No</v>
      </c>
      <c r="F56" s="153"/>
      <c r="G56" s="174" t="s">
        <v>2327</v>
      </c>
      <c r="H56" s="60"/>
    </row>
    <row r="57" spans="2:8">
      <c r="B57" s="132">
        <f t="shared" si="6"/>
        <v>57</v>
      </c>
      <c r="C57" s="147" t="s">
        <v>83</v>
      </c>
      <c r="D57" s="148"/>
      <c r="E57" s="189">
        <f>IF(E56="Yes",E7/E54, 1)</f>
        <v>1</v>
      </c>
      <c r="F57" s="153"/>
      <c r="G57" s="174" t="s">
        <v>2328</v>
      </c>
      <c r="H57" s="60"/>
    </row>
    <row r="58" spans="2:8">
      <c r="B58" s="132">
        <f t="shared" si="6"/>
        <v>58</v>
      </c>
      <c r="C58" s="147" t="s">
        <v>84</v>
      </c>
      <c r="D58" s="148"/>
      <c r="E58" s="95">
        <f>E52*E57</f>
        <v>10615.746913200001</v>
      </c>
      <c r="F58" s="153"/>
      <c r="G58" s="174" t="s">
        <v>2329</v>
      </c>
      <c r="H58" s="60"/>
    </row>
    <row r="59" spans="2:8">
      <c r="B59" s="132">
        <f t="shared" si="6"/>
        <v>59</v>
      </c>
      <c r="C59" s="147" t="s">
        <v>85</v>
      </c>
      <c r="D59" s="148"/>
      <c r="E59" s="95">
        <f>E53*E57</f>
        <v>57311.745730079994</v>
      </c>
      <c r="F59" s="153"/>
      <c r="G59" s="174" t="s">
        <v>2330</v>
      </c>
      <c r="H59" s="60"/>
    </row>
    <row r="60" spans="2:8">
      <c r="B60" s="132">
        <f t="shared" si="6"/>
        <v>60</v>
      </c>
      <c r="C60" s="147" t="s">
        <v>86</v>
      </c>
      <c r="D60" s="148"/>
      <c r="E60" s="95">
        <f>E58+E59</f>
        <v>67927.492643279998</v>
      </c>
      <c r="F60" s="153"/>
      <c r="G60" s="174" t="s">
        <v>2331</v>
      </c>
      <c r="H60" s="60"/>
    </row>
    <row r="61" spans="2:8">
      <c r="B61" s="132">
        <f t="shared" si="6"/>
        <v>61</v>
      </c>
      <c r="C61" s="175" t="s">
        <v>35</v>
      </c>
      <c r="D61" s="176"/>
      <c r="E61" s="97"/>
      <c r="F61" s="177"/>
      <c r="G61" s="178"/>
      <c r="H61" s="60"/>
    </row>
    <row r="62" spans="2:8" s="70" customFormat="1">
      <c r="B62" s="132">
        <f t="shared" si="6"/>
        <v>62</v>
      </c>
      <c r="C62" s="179" t="s">
        <v>19</v>
      </c>
      <c r="D62" s="180"/>
      <c r="E62" s="98">
        <f>ROUND((E60+E48), 2)</f>
        <v>73259.48</v>
      </c>
      <c r="F62" s="169"/>
      <c r="G62" s="181" t="s">
        <v>2336</v>
      </c>
      <c r="H62" s="60"/>
    </row>
    <row r="63" spans="2:8">
      <c r="B63" s="132">
        <f t="shared" si="6"/>
        <v>63</v>
      </c>
      <c r="C63" s="147" t="s">
        <v>37</v>
      </c>
      <c r="D63" s="148"/>
      <c r="E63" s="96">
        <f>E12</f>
        <v>0</v>
      </c>
      <c r="F63" s="153"/>
      <c r="G63" s="181" t="s">
        <v>50</v>
      </c>
      <c r="H63" s="60"/>
    </row>
    <row r="64" spans="2:8">
      <c r="B64" s="132">
        <f t="shared" si="6"/>
        <v>64</v>
      </c>
      <c r="C64" s="147" t="s">
        <v>884</v>
      </c>
      <c r="D64" s="148"/>
      <c r="E64" s="96">
        <f>E13</f>
        <v>0</v>
      </c>
      <c r="F64" s="153"/>
      <c r="G64" s="182" t="s">
        <v>49</v>
      </c>
      <c r="H64" s="60"/>
    </row>
    <row r="65" spans="2:8">
      <c r="B65" s="132">
        <f t="shared" si="6"/>
        <v>65</v>
      </c>
      <c r="C65" s="183" t="s">
        <v>29</v>
      </c>
      <c r="D65" s="184"/>
      <c r="E65" s="99">
        <f>IF((E62-E63-E64)&gt;0,E62-E63-E64,0)</f>
        <v>73259.48</v>
      </c>
      <c r="F65" s="185"/>
      <c r="G65" s="186" t="s">
        <v>2337</v>
      </c>
      <c r="H65" s="60"/>
    </row>
    <row r="66" spans="2:8" s="73" customFormat="1">
      <c r="B66" s="295" t="s">
        <v>28</v>
      </c>
      <c r="C66" s="296"/>
      <c r="D66" s="296"/>
      <c r="E66" s="296"/>
      <c r="F66" s="296"/>
      <c r="G66" s="297"/>
      <c r="H66" s="61"/>
    </row>
    <row r="69" spans="2:8">
      <c r="E69" s="76"/>
    </row>
  </sheetData>
  <mergeCells count="6">
    <mergeCell ref="C2:G2"/>
    <mergeCell ref="C3:G3"/>
    <mergeCell ref="B66:G66"/>
    <mergeCell ref="K6:L6"/>
    <mergeCell ref="F4:G4"/>
    <mergeCell ref="C4:D4"/>
  </mergeCells>
  <phoneticPr fontId="7" type="noConversion"/>
  <dataValidations count="3">
    <dataValidation type="whole" operator="lessThanOrEqual" allowBlank="1" showInputMessage="1" showErrorMessage="1" sqref="E11">
      <formula1>110</formula1>
    </dataValidation>
    <dataValidation type="list" allowBlank="1" showInputMessage="1" showErrorMessage="1" sqref="E10">
      <formula1>$K$7:$L$7</formula1>
    </dataValidation>
    <dataValidation allowBlank="1" showInputMessage="1" showErrorMessage="1" errorTitle="Provider Category" error="Please enter an option from the drop down list." sqref="E30"/>
  </dataValidations>
  <pageMargins left="0.75" right="0.75" top="1" bottom="1" header="0.5" footer="0.5"/>
  <pageSetup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304"/>
  <sheetViews>
    <sheetView zoomScale="80" zoomScaleNormal="80" workbookViewId="0">
      <pane ySplit="9" topLeftCell="A10" activePane="bottomLeft" state="frozen"/>
      <selection pane="bottomLeft" sqref="A1:I1"/>
    </sheetView>
  </sheetViews>
  <sheetFormatPr defaultColWidth="9.140625" defaultRowHeight="12.75"/>
  <cols>
    <col min="1" max="1" width="9.85546875" style="53" customWidth="1"/>
    <col min="2" max="2" width="27.85546875" style="53" bestFit="1" customWidth="1"/>
    <col min="3" max="3" width="8.140625" style="8" customWidth="1"/>
    <col min="4" max="5" width="9" style="8" customWidth="1"/>
    <col min="6" max="6" width="10.28515625" style="8" customWidth="1"/>
    <col min="7" max="7" width="9.85546875" style="8" customWidth="1"/>
    <col min="8" max="8" width="15.85546875" style="8" bestFit="1" customWidth="1"/>
    <col min="9" max="9" width="13.5703125" style="8" bestFit="1" customWidth="1"/>
    <col min="10" max="10" width="14.85546875" style="8" bestFit="1" customWidth="1"/>
    <col min="11" max="11" width="9.140625" style="7"/>
    <col min="12" max="41" width="9.140625" style="6"/>
    <col min="42" max="16384" width="9.140625" style="8"/>
  </cols>
  <sheetData>
    <row r="1" spans="1:41" ht="27.75" customHeight="1">
      <c r="A1" s="312" t="s">
        <v>2287</v>
      </c>
      <c r="B1" s="313"/>
      <c r="C1" s="313"/>
      <c r="D1" s="313"/>
      <c r="E1" s="313"/>
      <c r="F1" s="313"/>
      <c r="G1" s="313"/>
      <c r="H1" s="313"/>
      <c r="I1" s="314"/>
      <c r="J1" s="6"/>
      <c r="K1" s="6"/>
    </row>
    <row r="2" spans="1:41">
      <c r="A2" s="309" t="s">
        <v>2291</v>
      </c>
      <c r="B2" s="310"/>
      <c r="C2" s="310"/>
      <c r="D2" s="310"/>
      <c r="E2" s="310"/>
      <c r="F2" s="310"/>
      <c r="G2" s="310"/>
      <c r="H2" s="310"/>
      <c r="I2" s="311"/>
      <c r="J2" s="6"/>
      <c r="K2" s="6"/>
    </row>
    <row r="3" spans="1:41" s="116" customFormat="1">
      <c r="A3" s="309" t="s">
        <v>2290</v>
      </c>
      <c r="B3" s="310"/>
      <c r="C3" s="310"/>
      <c r="D3" s="310"/>
      <c r="E3" s="310"/>
      <c r="F3" s="310"/>
      <c r="G3" s="310"/>
      <c r="H3" s="310"/>
      <c r="I3" s="311"/>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28.15" customHeight="1">
      <c r="A4" s="306" t="s">
        <v>2288</v>
      </c>
      <c r="B4" s="307"/>
      <c r="C4" s="307"/>
      <c r="D4" s="307"/>
      <c r="E4" s="307"/>
      <c r="F4" s="307"/>
      <c r="G4" s="307"/>
      <c r="H4" s="307"/>
      <c r="I4" s="308"/>
      <c r="J4" s="6"/>
      <c r="K4" s="6"/>
    </row>
    <row r="5" spans="1:41" ht="29.45" customHeight="1">
      <c r="A5" s="303" t="s">
        <v>2289</v>
      </c>
      <c r="B5" s="304"/>
      <c r="C5" s="304"/>
      <c r="D5" s="304"/>
      <c r="E5" s="304"/>
      <c r="F5" s="304"/>
      <c r="G5" s="304"/>
      <c r="H5" s="304"/>
      <c r="I5" s="305"/>
      <c r="J5" s="6"/>
      <c r="K5" s="6"/>
    </row>
    <row r="6" spans="1:41" ht="8.25" customHeight="1">
      <c r="A6" s="323"/>
      <c r="B6" s="324"/>
      <c r="C6" s="324"/>
      <c r="D6" s="324"/>
      <c r="E6" s="324"/>
      <c r="F6" s="324"/>
      <c r="G6" s="324"/>
      <c r="H6" s="324"/>
      <c r="I6" s="325"/>
      <c r="J6" s="6"/>
      <c r="K6" s="6"/>
    </row>
    <row r="7" spans="1:41" ht="12.75" customHeight="1">
      <c r="A7" s="320" t="s">
        <v>8</v>
      </c>
      <c r="B7" s="315" t="s">
        <v>9</v>
      </c>
      <c r="C7" s="333" t="s">
        <v>24</v>
      </c>
      <c r="D7" s="327" t="s">
        <v>72</v>
      </c>
      <c r="E7" s="335" t="s">
        <v>73</v>
      </c>
      <c r="F7" s="330" t="s">
        <v>53</v>
      </c>
      <c r="G7" s="318" t="s">
        <v>39</v>
      </c>
      <c r="H7" s="318" t="s">
        <v>70</v>
      </c>
      <c r="I7" s="326"/>
      <c r="J7" s="7"/>
      <c r="K7" s="6"/>
      <c r="AO7" s="8"/>
    </row>
    <row r="8" spans="1:41" ht="12.75" customHeight="1">
      <c r="A8" s="321"/>
      <c r="B8" s="316"/>
      <c r="C8" s="333"/>
      <c r="D8" s="328"/>
      <c r="E8" s="336"/>
      <c r="F8" s="331"/>
      <c r="G8" s="318"/>
      <c r="H8" s="318"/>
      <c r="I8" s="326"/>
      <c r="J8" s="7"/>
      <c r="K8" s="6"/>
      <c r="AO8" s="8"/>
    </row>
    <row r="9" spans="1:41" ht="66.75" customHeight="1">
      <c r="A9" s="322"/>
      <c r="B9" s="317"/>
      <c r="C9" s="334"/>
      <c r="D9" s="329"/>
      <c r="E9" s="337"/>
      <c r="F9" s="332"/>
      <c r="G9" s="319"/>
      <c r="H9" s="9" t="s">
        <v>15</v>
      </c>
      <c r="I9" s="10" t="s">
        <v>16</v>
      </c>
      <c r="J9" s="7"/>
      <c r="K9" s="6"/>
      <c r="L9" s="11"/>
      <c r="M9" s="11"/>
      <c r="N9" s="11"/>
      <c r="AO9" s="8"/>
    </row>
    <row r="10" spans="1:41" s="18" customFormat="1">
      <c r="A10" s="101" t="s">
        <v>887</v>
      </c>
      <c r="B10" s="12" t="s">
        <v>568</v>
      </c>
      <c r="C10" s="13">
        <v>7.59</v>
      </c>
      <c r="D10" s="14">
        <v>6.6673999999999998</v>
      </c>
      <c r="E10" s="14">
        <f t="shared" ref="E10:E73" si="0">ROUND((D10/0.747108),4)</f>
        <v>8.9243000000000006</v>
      </c>
      <c r="F10" s="47">
        <v>1</v>
      </c>
      <c r="G10" s="48">
        <v>1</v>
      </c>
      <c r="H10" s="15" t="s">
        <v>96</v>
      </c>
      <c r="I10" s="16" t="s">
        <v>97</v>
      </c>
      <c r="J10" s="17"/>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row>
    <row r="11" spans="1:41" s="11" customFormat="1">
      <c r="A11" s="102" t="s">
        <v>888</v>
      </c>
      <c r="B11" s="19" t="s">
        <v>568</v>
      </c>
      <c r="C11" s="20">
        <v>8.15</v>
      </c>
      <c r="D11" s="21">
        <v>7.2981999999999996</v>
      </c>
      <c r="E11" s="21">
        <f t="shared" si="0"/>
        <v>9.7685999999999993</v>
      </c>
      <c r="F11" s="43">
        <v>1</v>
      </c>
      <c r="G11" s="44">
        <v>1</v>
      </c>
      <c r="H11" s="22" t="s">
        <v>96</v>
      </c>
      <c r="I11" s="23" t="s">
        <v>97</v>
      </c>
      <c r="J11" s="17"/>
    </row>
    <row r="12" spans="1:41" s="11" customFormat="1">
      <c r="A12" s="102" t="s">
        <v>889</v>
      </c>
      <c r="B12" s="19" t="s">
        <v>568</v>
      </c>
      <c r="C12" s="20">
        <v>11.88</v>
      </c>
      <c r="D12" s="21">
        <v>9.0946999999999996</v>
      </c>
      <c r="E12" s="21">
        <f t="shared" si="0"/>
        <v>12.1732</v>
      </c>
      <c r="F12" s="43">
        <v>1</v>
      </c>
      <c r="G12" s="44">
        <v>1.3</v>
      </c>
      <c r="H12" s="22" t="s">
        <v>96</v>
      </c>
      <c r="I12" s="23" t="s">
        <v>97</v>
      </c>
      <c r="J12" s="17"/>
    </row>
    <row r="13" spans="1:41" s="29" customFormat="1" ht="15.75" customHeight="1">
      <c r="A13" s="103" t="s">
        <v>890</v>
      </c>
      <c r="B13" s="24" t="s">
        <v>568</v>
      </c>
      <c r="C13" s="25">
        <v>28.65</v>
      </c>
      <c r="D13" s="26">
        <v>17.752600000000001</v>
      </c>
      <c r="E13" s="26">
        <f t="shared" si="0"/>
        <v>23.761800000000001</v>
      </c>
      <c r="F13" s="45">
        <v>1</v>
      </c>
      <c r="G13" s="46">
        <v>1.3</v>
      </c>
      <c r="H13" s="27" t="s">
        <v>96</v>
      </c>
      <c r="I13" s="28" t="s">
        <v>97</v>
      </c>
      <c r="J13" s="17"/>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row>
    <row r="14" spans="1:41" s="18" customFormat="1" ht="13.5" customHeight="1">
      <c r="A14" s="101" t="s">
        <v>891</v>
      </c>
      <c r="B14" s="12" t="s">
        <v>569</v>
      </c>
      <c r="C14" s="13">
        <v>9.36</v>
      </c>
      <c r="D14" s="14">
        <v>9.0556999999999999</v>
      </c>
      <c r="E14" s="14">
        <f t="shared" si="0"/>
        <v>12.121</v>
      </c>
      <c r="F14" s="47">
        <v>1</v>
      </c>
      <c r="G14" s="48">
        <v>1</v>
      </c>
      <c r="H14" s="15" t="s">
        <v>96</v>
      </c>
      <c r="I14" s="16" t="s">
        <v>97</v>
      </c>
      <c r="J14" s="17"/>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row>
    <row r="15" spans="1:41" s="11" customFormat="1">
      <c r="A15" s="102" t="s">
        <v>892</v>
      </c>
      <c r="B15" s="19" t="s">
        <v>569</v>
      </c>
      <c r="C15" s="20">
        <v>13.05</v>
      </c>
      <c r="D15" s="21">
        <v>10.0846</v>
      </c>
      <c r="E15" s="21">
        <f t="shared" si="0"/>
        <v>13.498200000000001</v>
      </c>
      <c r="F15" s="43">
        <v>1</v>
      </c>
      <c r="G15" s="44">
        <v>1</v>
      </c>
      <c r="H15" s="22" t="s">
        <v>96</v>
      </c>
      <c r="I15" s="23" t="s">
        <v>97</v>
      </c>
      <c r="J15" s="191"/>
    </row>
    <row r="16" spans="1:41" s="11" customFormat="1">
      <c r="A16" s="102" t="s">
        <v>893</v>
      </c>
      <c r="B16" s="19" t="s">
        <v>569</v>
      </c>
      <c r="C16" s="20">
        <v>21.04</v>
      </c>
      <c r="D16" s="21">
        <v>13.008599999999999</v>
      </c>
      <c r="E16" s="21">
        <f t="shared" si="0"/>
        <v>17.411899999999999</v>
      </c>
      <c r="F16" s="43">
        <v>1</v>
      </c>
      <c r="G16" s="44">
        <v>1.3</v>
      </c>
      <c r="H16" s="22" t="s">
        <v>96</v>
      </c>
      <c r="I16" s="23" t="s">
        <v>97</v>
      </c>
      <c r="J16" s="17"/>
    </row>
    <row r="17" spans="1:40" s="29" customFormat="1">
      <c r="A17" s="103" t="s">
        <v>894</v>
      </c>
      <c r="B17" s="24" t="s">
        <v>569</v>
      </c>
      <c r="C17" s="25">
        <v>35.15</v>
      </c>
      <c r="D17" s="26">
        <v>21.227699999999999</v>
      </c>
      <c r="E17" s="26">
        <f t="shared" si="0"/>
        <v>28.4132</v>
      </c>
      <c r="F17" s="45">
        <v>1</v>
      </c>
      <c r="G17" s="46">
        <v>1.3</v>
      </c>
      <c r="H17" s="27" t="s">
        <v>96</v>
      </c>
      <c r="I17" s="28" t="s">
        <v>97</v>
      </c>
      <c r="J17" s="17"/>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row>
    <row r="18" spans="1:40" s="18" customFormat="1">
      <c r="A18" s="101" t="s">
        <v>895</v>
      </c>
      <c r="B18" s="12" t="s">
        <v>570</v>
      </c>
      <c r="C18" s="13">
        <v>16.440000000000001</v>
      </c>
      <c r="D18" s="14">
        <v>4.6120999999999999</v>
      </c>
      <c r="E18" s="14">
        <f t="shared" si="0"/>
        <v>6.1733000000000002</v>
      </c>
      <c r="F18" s="47">
        <v>1</v>
      </c>
      <c r="G18" s="48">
        <v>1</v>
      </c>
      <c r="H18" s="15" t="s">
        <v>96</v>
      </c>
      <c r="I18" s="16" t="s">
        <v>97</v>
      </c>
      <c r="J18" s="17"/>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row>
    <row r="19" spans="1:40" s="11" customFormat="1">
      <c r="A19" s="102" t="s">
        <v>896</v>
      </c>
      <c r="B19" s="19" t="s">
        <v>570</v>
      </c>
      <c r="C19" s="20">
        <v>22.39</v>
      </c>
      <c r="D19" s="21">
        <v>6.4123999999999999</v>
      </c>
      <c r="E19" s="21">
        <f t="shared" si="0"/>
        <v>8.5830000000000002</v>
      </c>
      <c r="F19" s="43">
        <v>1</v>
      </c>
      <c r="G19" s="44">
        <v>1</v>
      </c>
      <c r="H19" s="22" t="s">
        <v>96</v>
      </c>
      <c r="I19" s="23" t="s">
        <v>97</v>
      </c>
      <c r="J19" s="17"/>
    </row>
    <row r="20" spans="1:40" s="11" customFormat="1">
      <c r="A20" s="102" t="s">
        <v>897</v>
      </c>
      <c r="B20" s="19" t="s">
        <v>570</v>
      </c>
      <c r="C20" s="20">
        <v>32.46</v>
      </c>
      <c r="D20" s="21">
        <v>10.543100000000001</v>
      </c>
      <c r="E20" s="21">
        <f t="shared" si="0"/>
        <v>14.1119</v>
      </c>
      <c r="F20" s="43">
        <v>1</v>
      </c>
      <c r="G20" s="44">
        <v>1.3</v>
      </c>
      <c r="H20" s="22" t="s">
        <v>96</v>
      </c>
      <c r="I20" s="23" t="s">
        <v>97</v>
      </c>
      <c r="J20" s="17"/>
    </row>
    <row r="21" spans="1:40" s="29" customFormat="1">
      <c r="A21" s="103" t="s">
        <v>898</v>
      </c>
      <c r="B21" s="24" t="s">
        <v>570</v>
      </c>
      <c r="C21" s="25">
        <v>49.4</v>
      </c>
      <c r="D21" s="26">
        <v>20.011900000000001</v>
      </c>
      <c r="E21" s="26">
        <f t="shared" si="0"/>
        <v>26.785799999999998</v>
      </c>
      <c r="F21" s="45">
        <v>1</v>
      </c>
      <c r="G21" s="46">
        <v>1.3</v>
      </c>
      <c r="H21" s="27" t="s">
        <v>96</v>
      </c>
      <c r="I21" s="28" t="s">
        <v>97</v>
      </c>
      <c r="J21" s="17"/>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row>
    <row r="22" spans="1:40" s="32" customFormat="1">
      <c r="A22" s="102" t="s">
        <v>899</v>
      </c>
      <c r="B22" s="19" t="s">
        <v>571</v>
      </c>
      <c r="C22" s="20">
        <v>19.77</v>
      </c>
      <c r="D22" s="21">
        <v>6.5868000000000002</v>
      </c>
      <c r="E22" s="21">
        <f t="shared" si="0"/>
        <v>8.8163999999999998</v>
      </c>
      <c r="F22" s="43">
        <v>1</v>
      </c>
      <c r="G22" s="44">
        <v>1</v>
      </c>
      <c r="H22" s="30" t="s">
        <v>15</v>
      </c>
      <c r="I22" s="31" t="s">
        <v>41</v>
      </c>
      <c r="J22" s="17"/>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row>
    <row r="23" spans="1:40" s="32" customFormat="1">
      <c r="A23" s="102" t="s">
        <v>900</v>
      </c>
      <c r="B23" s="19" t="s">
        <v>571</v>
      </c>
      <c r="C23" s="20">
        <v>20</v>
      </c>
      <c r="D23" s="21">
        <v>7.3188000000000004</v>
      </c>
      <c r="E23" s="21">
        <f t="shared" si="0"/>
        <v>9.7962000000000007</v>
      </c>
      <c r="F23" s="43">
        <v>1</v>
      </c>
      <c r="G23" s="44">
        <v>1</v>
      </c>
      <c r="H23" s="22" t="s">
        <v>15</v>
      </c>
      <c r="I23" s="23" t="s">
        <v>41</v>
      </c>
      <c r="J23" s="17"/>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row>
    <row r="24" spans="1:40" s="32" customFormat="1">
      <c r="A24" s="102" t="s">
        <v>901</v>
      </c>
      <c r="B24" s="19" t="s">
        <v>571</v>
      </c>
      <c r="C24" s="20">
        <v>26</v>
      </c>
      <c r="D24" s="21">
        <v>10.019600000000001</v>
      </c>
      <c r="E24" s="21">
        <f t="shared" si="0"/>
        <v>13.411199999999999</v>
      </c>
      <c r="F24" s="43">
        <v>1</v>
      </c>
      <c r="G24" s="44">
        <v>1.3</v>
      </c>
      <c r="H24" s="22" t="s">
        <v>15</v>
      </c>
      <c r="I24" s="23" t="s">
        <v>41</v>
      </c>
      <c r="J24" s="17"/>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row>
    <row r="25" spans="1:40" s="32" customFormat="1">
      <c r="A25" s="103" t="s">
        <v>902</v>
      </c>
      <c r="B25" s="24" t="s">
        <v>571</v>
      </c>
      <c r="C25" s="25">
        <v>37.11</v>
      </c>
      <c r="D25" s="26">
        <v>15.1318</v>
      </c>
      <c r="E25" s="26">
        <f t="shared" si="0"/>
        <v>20.253799999999998</v>
      </c>
      <c r="F25" s="45">
        <v>1</v>
      </c>
      <c r="G25" s="46">
        <v>1.3</v>
      </c>
      <c r="H25" s="27" t="s">
        <v>15</v>
      </c>
      <c r="I25" s="28" t="s">
        <v>41</v>
      </c>
      <c r="J25" s="17"/>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row>
    <row r="26" spans="1:40" s="32" customFormat="1">
      <c r="A26" s="102" t="s">
        <v>903</v>
      </c>
      <c r="B26" s="19" t="s">
        <v>572</v>
      </c>
      <c r="C26" s="20">
        <v>17.850000000000001</v>
      </c>
      <c r="D26" s="21">
        <v>4.8566000000000003</v>
      </c>
      <c r="E26" s="21">
        <f t="shared" si="0"/>
        <v>6.5004999999999997</v>
      </c>
      <c r="F26" s="43">
        <v>1</v>
      </c>
      <c r="G26" s="44">
        <v>1</v>
      </c>
      <c r="H26" s="30" t="s">
        <v>15</v>
      </c>
      <c r="I26" s="31" t="s">
        <v>41</v>
      </c>
      <c r="J26" s="17"/>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row>
    <row r="27" spans="1:40" s="32" customFormat="1">
      <c r="A27" s="102" t="s">
        <v>904</v>
      </c>
      <c r="B27" s="19" t="s">
        <v>572</v>
      </c>
      <c r="C27" s="20">
        <v>17.239999999999998</v>
      </c>
      <c r="D27" s="21">
        <v>5.3963000000000001</v>
      </c>
      <c r="E27" s="21">
        <f t="shared" si="0"/>
        <v>7.2229000000000001</v>
      </c>
      <c r="F27" s="43">
        <v>1</v>
      </c>
      <c r="G27" s="44">
        <v>1</v>
      </c>
      <c r="H27" s="22" t="s">
        <v>15</v>
      </c>
      <c r="I27" s="23" t="s">
        <v>41</v>
      </c>
      <c r="J27" s="17"/>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row>
    <row r="28" spans="1:40" s="32" customFormat="1">
      <c r="A28" s="102" t="s">
        <v>905</v>
      </c>
      <c r="B28" s="19" t="s">
        <v>572</v>
      </c>
      <c r="C28" s="20">
        <v>23</v>
      </c>
      <c r="D28" s="21">
        <v>6.9968000000000004</v>
      </c>
      <c r="E28" s="21">
        <f t="shared" si="0"/>
        <v>9.3651999999999997</v>
      </c>
      <c r="F28" s="43">
        <v>1</v>
      </c>
      <c r="G28" s="44">
        <v>1.3</v>
      </c>
      <c r="H28" s="22" t="s">
        <v>15</v>
      </c>
      <c r="I28" s="23" t="s">
        <v>41</v>
      </c>
      <c r="J28" s="17"/>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row>
    <row r="29" spans="1:40" s="32" customFormat="1">
      <c r="A29" s="103" t="s">
        <v>906</v>
      </c>
      <c r="B29" s="24" t="s">
        <v>572</v>
      </c>
      <c r="C29" s="25">
        <v>31.2</v>
      </c>
      <c r="D29" s="26">
        <v>10.4855</v>
      </c>
      <c r="E29" s="26">
        <f t="shared" si="0"/>
        <v>14.034800000000001</v>
      </c>
      <c r="F29" s="45">
        <v>1</v>
      </c>
      <c r="G29" s="46">
        <v>1.3</v>
      </c>
      <c r="H29" s="27" t="s">
        <v>15</v>
      </c>
      <c r="I29" s="28" t="s">
        <v>41</v>
      </c>
      <c r="J29" s="17"/>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row>
    <row r="30" spans="1:40" s="32" customFormat="1">
      <c r="A30" s="102" t="s">
        <v>907</v>
      </c>
      <c r="B30" s="19" t="s">
        <v>573</v>
      </c>
      <c r="C30" s="20">
        <v>5.33</v>
      </c>
      <c r="D30" s="21">
        <v>6.3379000000000003</v>
      </c>
      <c r="E30" s="21">
        <f t="shared" si="0"/>
        <v>8.4832000000000001</v>
      </c>
      <c r="F30" s="43">
        <v>1</v>
      </c>
      <c r="G30" s="44">
        <v>1</v>
      </c>
      <c r="H30" s="30" t="s">
        <v>96</v>
      </c>
      <c r="I30" s="31" t="s">
        <v>97</v>
      </c>
      <c r="J30" s="17"/>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row>
    <row r="31" spans="1:40" s="32" customFormat="1">
      <c r="A31" s="102" t="s">
        <v>908</v>
      </c>
      <c r="B31" s="19" t="s">
        <v>573</v>
      </c>
      <c r="C31" s="20">
        <v>7.89</v>
      </c>
      <c r="D31" s="21">
        <v>8.3019999999999996</v>
      </c>
      <c r="E31" s="21">
        <f t="shared" si="0"/>
        <v>11.1122</v>
      </c>
      <c r="F31" s="43">
        <v>1</v>
      </c>
      <c r="G31" s="44">
        <v>1</v>
      </c>
      <c r="H31" s="22" t="s">
        <v>96</v>
      </c>
      <c r="I31" s="23" t="s">
        <v>97</v>
      </c>
      <c r="J31" s="17"/>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row>
    <row r="32" spans="1:40" s="32" customFormat="1">
      <c r="A32" s="102" t="s">
        <v>909</v>
      </c>
      <c r="B32" s="19" t="s">
        <v>573</v>
      </c>
      <c r="C32" s="20">
        <v>9.84</v>
      </c>
      <c r="D32" s="21">
        <v>8.5569000000000006</v>
      </c>
      <c r="E32" s="21">
        <f t="shared" si="0"/>
        <v>11.4534</v>
      </c>
      <c r="F32" s="43">
        <v>1</v>
      </c>
      <c r="G32" s="44">
        <v>1.3</v>
      </c>
      <c r="H32" s="22" t="s">
        <v>96</v>
      </c>
      <c r="I32" s="23" t="s">
        <v>97</v>
      </c>
      <c r="J32" s="17"/>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row>
    <row r="33" spans="1:40" s="32" customFormat="1">
      <c r="A33" s="103" t="s">
        <v>910</v>
      </c>
      <c r="B33" s="24" t="s">
        <v>573</v>
      </c>
      <c r="C33" s="25">
        <v>21.81</v>
      </c>
      <c r="D33" s="26">
        <v>13.2661</v>
      </c>
      <c r="E33" s="26">
        <f t="shared" si="0"/>
        <v>17.756599999999999</v>
      </c>
      <c r="F33" s="45">
        <v>1</v>
      </c>
      <c r="G33" s="46">
        <v>1.3</v>
      </c>
      <c r="H33" s="27" t="s">
        <v>96</v>
      </c>
      <c r="I33" s="28" t="s">
        <v>97</v>
      </c>
      <c r="J33" s="17"/>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row>
    <row r="34" spans="1:40" s="32" customFormat="1">
      <c r="A34" s="102" t="s">
        <v>911</v>
      </c>
      <c r="B34" s="19" t="s">
        <v>574</v>
      </c>
      <c r="C34" s="20">
        <v>5.13</v>
      </c>
      <c r="D34" s="21">
        <v>1.8063</v>
      </c>
      <c r="E34" s="21">
        <f t="shared" si="0"/>
        <v>2.4177</v>
      </c>
      <c r="F34" s="43">
        <v>1</v>
      </c>
      <c r="G34" s="44">
        <v>1</v>
      </c>
      <c r="H34" s="30" t="s">
        <v>15</v>
      </c>
      <c r="I34" s="31" t="s">
        <v>41</v>
      </c>
      <c r="J34" s="17"/>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row>
    <row r="35" spans="1:40" s="32" customFormat="1">
      <c r="A35" s="102" t="s">
        <v>912</v>
      </c>
      <c r="B35" s="19" t="s">
        <v>574</v>
      </c>
      <c r="C35" s="20">
        <v>6</v>
      </c>
      <c r="D35" s="21">
        <v>2.4962</v>
      </c>
      <c r="E35" s="21">
        <f t="shared" si="0"/>
        <v>3.3412000000000002</v>
      </c>
      <c r="F35" s="43">
        <v>1</v>
      </c>
      <c r="G35" s="44">
        <v>1</v>
      </c>
      <c r="H35" s="22" t="s">
        <v>15</v>
      </c>
      <c r="I35" s="23" t="s">
        <v>41</v>
      </c>
      <c r="J35" s="17"/>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row>
    <row r="36" spans="1:40" s="32" customFormat="1">
      <c r="A36" s="102" t="s">
        <v>913</v>
      </c>
      <c r="B36" s="19" t="s">
        <v>574</v>
      </c>
      <c r="C36" s="20">
        <v>10.029999999999999</v>
      </c>
      <c r="D36" s="21">
        <v>3.6036999999999999</v>
      </c>
      <c r="E36" s="21">
        <f t="shared" si="0"/>
        <v>4.8235000000000001</v>
      </c>
      <c r="F36" s="43">
        <v>1</v>
      </c>
      <c r="G36" s="44">
        <v>1.3</v>
      </c>
      <c r="H36" s="22" t="s">
        <v>15</v>
      </c>
      <c r="I36" s="23" t="s">
        <v>41</v>
      </c>
      <c r="J36" s="17"/>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row>
    <row r="37" spans="1:40" s="32" customFormat="1">
      <c r="A37" s="103" t="s">
        <v>914</v>
      </c>
      <c r="B37" s="24" t="s">
        <v>574</v>
      </c>
      <c r="C37" s="25">
        <v>17.350000000000001</v>
      </c>
      <c r="D37" s="26">
        <v>6.8952999999999998</v>
      </c>
      <c r="E37" s="26">
        <f t="shared" si="0"/>
        <v>9.2293000000000003</v>
      </c>
      <c r="F37" s="45">
        <v>1</v>
      </c>
      <c r="G37" s="46">
        <v>1.3</v>
      </c>
      <c r="H37" s="27" t="s">
        <v>15</v>
      </c>
      <c r="I37" s="28" t="s">
        <v>41</v>
      </c>
      <c r="J37" s="17"/>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row>
    <row r="38" spans="1:40" s="32" customFormat="1">
      <c r="A38" s="102" t="s">
        <v>915</v>
      </c>
      <c r="B38" s="19" t="s">
        <v>575</v>
      </c>
      <c r="C38" s="20">
        <v>3.73</v>
      </c>
      <c r="D38" s="21">
        <v>1.9679</v>
      </c>
      <c r="E38" s="21">
        <f t="shared" si="0"/>
        <v>2.6339999999999999</v>
      </c>
      <c r="F38" s="43">
        <v>1</v>
      </c>
      <c r="G38" s="44">
        <v>1</v>
      </c>
      <c r="H38" s="30" t="s">
        <v>15</v>
      </c>
      <c r="I38" s="31" t="s">
        <v>41</v>
      </c>
      <c r="J38" s="17"/>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row>
    <row r="39" spans="1:40" s="32" customFormat="1">
      <c r="A39" s="102" t="s">
        <v>916</v>
      </c>
      <c r="B39" s="19" t="s">
        <v>575</v>
      </c>
      <c r="C39" s="20">
        <v>5.49</v>
      </c>
      <c r="D39" s="21">
        <v>2.6263999999999998</v>
      </c>
      <c r="E39" s="21">
        <f t="shared" si="0"/>
        <v>3.5154000000000001</v>
      </c>
      <c r="F39" s="43">
        <v>1</v>
      </c>
      <c r="G39" s="44">
        <v>1</v>
      </c>
      <c r="H39" s="22" t="s">
        <v>15</v>
      </c>
      <c r="I39" s="23" t="s">
        <v>41</v>
      </c>
      <c r="J39" s="17"/>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row>
    <row r="40" spans="1:40" s="32" customFormat="1">
      <c r="A40" s="102" t="s">
        <v>917</v>
      </c>
      <c r="B40" s="19" t="s">
        <v>575</v>
      </c>
      <c r="C40" s="20">
        <v>9.94</v>
      </c>
      <c r="D40" s="21">
        <v>4.0237999999999996</v>
      </c>
      <c r="E40" s="21">
        <f t="shared" si="0"/>
        <v>5.3857999999999997</v>
      </c>
      <c r="F40" s="43">
        <v>1</v>
      </c>
      <c r="G40" s="44">
        <v>1.3</v>
      </c>
      <c r="H40" s="22" t="s">
        <v>15</v>
      </c>
      <c r="I40" s="23" t="s">
        <v>41</v>
      </c>
      <c r="J40" s="17"/>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row>
    <row r="41" spans="1:40" s="32" customFormat="1">
      <c r="A41" s="103" t="s">
        <v>918</v>
      </c>
      <c r="B41" s="24" t="s">
        <v>575</v>
      </c>
      <c r="C41" s="25">
        <v>18.649999999999999</v>
      </c>
      <c r="D41" s="26">
        <v>7.4824000000000002</v>
      </c>
      <c r="E41" s="26">
        <f t="shared" si="0"/>
        <v>10.0152</v>
      </c>
      <c r="F41" s="45">
        <v>1</v>
      </c>
      <c r="G41" s="46">
        <v>1.3</v>
      </c>
      <c r="H41" s="27" t="s">
        <v>15</v>
      </c>
      <c r="I41" s="28" t="s">
        <v>41</v>
      </c>
      <c r="J41" s="17"/>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1:40" s="32" customFormat="1">
      <c r="A42" s="102" t="s">
        <v>919</v>
      </c>
      <c r="B42" s="19" t="s">
        <v>576</v>
      </c>
      <c r="C42" s="20">
        <v>2.56</v>
      </c>
      <c r="D42" s="21">
        <v>1.1849000000000001</v>
      </c>
      <c r="E42" s="21">
        <f t="shared" si="0"/>
        <v>1.5860000000000001</v>
      </c>
      <c r="F42" s="43">
        <v>1</v>
      </c>
      <c r="G42" s="44">
        <v>1</v>
      </c>
      <c r="H42" s="30" t="s">
        <v>15</v>
      </c>
      <c r="I42" s="31" t="s">
        <v>41</v>
      </c>
      <c r="J42" s="17"/>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row>
    <row r="43" spans="1:40" s="32" customFormat="1">
      <c r="A43" s="102" t="s">
        <v>920</v>
      </c>
      <c r="B43" s="19" t="s">
        <v>576</v>
      </c>
      <c r="C43" s="20">
        <v>4.9000000000000004</v>
      </c>
      <c r="D43" s="21">
        <v>1.7216</v>
      </c>
      <c r="E43" s="21">
        <f t="shared" si="0"/>
        <v>2.3043999999999998</v>
      </c>
      <c r="F43" s="43">
        <v>1</v>
      </c>
      <c r="G43" s="44">
        <v>1</v>
      </c>
      <c r="H43" s="22" t="s">
        <v>15</v>
      </c>
      <c r="I43" s="23" t="s">
        <v>41</v>
      </c>
      <c r="J43" s="17"/>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row>
    <row r="44" spans="1:40" s="32" customFormat="1">
      <c r="A44" s="102" t="s">
        <v>921</v>
      </c>
      <c r="B44" s="19" t="s">
        <v>576</v>
      </c>
      <c r="C44" s="20">
        <v>10.5</v>
      </c>
      <c r="D44" s="21">
        <v>3.6021000000000001</v>
      </c>
      <c r="E44" s="21">
        <f t="shared" si="0"/>
        <v>4.8213999999999997</v>
      </c>
      <c r="F44" s="43">
        <v>1</v>
      </c>
      <c r="G44" s="44">
        <v>1.3</v>
      </c>
      <c r="H44" s="22" t="s">
        <v>15</v>
      </c>
      <c r="I44" s="23" t="s">
        <v>41</v>
      </c>
      <c r="J44" s="17"/>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row>
    <row r="45" spans="1:40" s="32" customFormat="1">
      <c r="A45" s="103" t="s">
        <v>922</v>
      </c>
      <c r="B45" s="24" t="s">
        <v>576</v>
      </c>
      <c r="C45" s="25">
        <v>19.64</v>
      </c>
      <c r="D45" s="26">
        <v>7.2016</v>
      </c>
      <c r="E45" s="26">
        <f t="shared" si="0"/>
        <v>9.6393000000000004</v>
      </c>
      <c r="F45" s="45">
        <v>1</v>
      </c>
      <c r="G45" s="46">
        <v>1.3</v>
      </c>
      <c r="H45" s="27" t="s">
        <v>15</v>
      </c>
      <c r="I45" s="28" t="s">
        <v>41</v>
      </c>
      <c r="J45" s="17"/>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row>
    <row r="46" spans="1:40" s="32" customFormat="1">
      <c r="A46" s="102" t="s">
        <v>923</v>
      </c>
      <c r="B46" s="19" t="s">
        <v>577</v>
      </c>
      <c r="C46" s="20">
        <v>3.05</v>
      </c>
      <c r="D46" s="21">
        <v>1.4187000000000001</v>
      </c>
      <c r="E46" s="21">
        <f t="shared" si="0"/>
        <v>1.8989</v>
      </c>
      <c r="F46" s="43">
        <v>1</v>
      </c>
      <c r="G46" s="44">
        <v>1</v>
      </c>
      <c r="H46" s="30" t="s">
        <v>15</v>
      </c>
      <c r="I46" s="31" t="s">
        <v>41</v>
      </c>
      <c r="J46" s="17"/>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row>
    <row r="47" spans="1:40" s="32" customFormat="1">
      <c r="A47" s="102" t="s">
        <v>924</v>
      </c>
      <c r="B47" s="19" t="s">
        <v>577</v>
      </c>
      <c r="C47" s="20">
        <v>5.43</v>
      </c>
      <c r="D47" s="21">
        <v>2.0011000000000001</v>
      </c>
      <c r="E47" s="21">
        <f t="shared" si="0"/>
        <v>2.6785000000000001</v>
      </c>
      <c r="F47" s="43">
        <v>1</v>
      </c>
      <c r="G47" s="44">
        <v>1</v>
      </c>
      <c r="H47" s="22" t="s">
        <v>15</v>
      </c>
      <c r="I47" s="23" t="s">
        <v>41</v>
      </c>
      <c r="J47" s="17"/>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row>
    <row r="48" spans="1:40" s="32" customFormat="1">
      <c r="A48" s="102" t="s">
        <v>925</v>
      </c>
      <c r="B48" s="19" t="s">
        <v>577</v>
      </c>
      <c r="C48" s="20">
        <v>9.7100000000000009</v>
      </c>
      <c r="D48" s="21">
        <v>4.0853999999999999</v>
      </c>
      <c r="E48" s="21">
        <f t="shared" si="0"/>
        <v>5.4683000000000002</v>
      </c>
      <c r="F48" s="43">
        <v>1</v>
      </c>
      <c r="G48" s="44">
        <v>1.3</v>
      </c>
      <c r="H48" s="22" t="s">
        <v>15</v>
      </c>
      <c r="I48" s="23" t="s">
        <v>41</v>
      </c>
      <c r="J48" s="17"/>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row>
    <row r="49" spans="1:40" s="32" customFormat="1">
      <c r="A49" s="103" t="s">
        <v>926</v>
      </c>
      <c r="B49" s="24" t="s">
        <v>577</v>
      </c>
      <c r="C49" s="25">
        <v>18.82</v>
      </c>
      <c r="D49" s="26">
        <v>7.0503</v>
      </c>
      <c r="E49" s="26">
        <f t="shared" si="0"/>
        <v>9.4367999999999999</v>
      </c>
      <c r="F49" s="45">
        <v>1</v>
      </c>
      <c r="G49" s="46">
        <v>1.3</v>
      </c>
      <c r="H49" s="27" t="s">
        <v>15</v>
      </c>
      <c r="I49" s="28" t="s">
        <v>41</v>
      </c>
      <c r="J49" s="17"/>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row>
    <row r="50" spans="1:40" s="32" customFormat="1">
      <c r="A50" s="102" t="s">
        <v>927</v>
      </c>
      <c r="B50" s="19" t="s">
        <v>578</v>
      </c>
      <c r="C50" s="20">
        <v>1.43</v>
      </c>
      <c r="D50" s="21">
        <v>1.0407</v>
      </c>
      <c r="E50" s="21">
        <f t="shared" si="0"/>
        <v>1.393</v>
      </c>
      <c r="F50" s="43">
        <v>1</v>
      </c>
      <c r="G50" s="44">
        <v>1</v>
      </c>
      <c r="H50" s="30" t="s">
        <v>15</v>
      </c>
      <c r="I50" s="31" t="s">
        <v>41</v>
      </c>
      <c r="J50" s="17"/>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row>
    <row r="51" spans="1:40" s="32" customFormat="1">
      <c r="A51" s="102" t="s">
        <v>928</v>
      </c>
      <c r="B51" s="19" t="s">
        <v>578</v>
      </c>
      <c r="C51" s="20">
        <v>2.67</v>
      </c>
      <c r="D51" s="21">
        <v>1.4617</v>
      </c>
      <c r="E51" s="21">
        <f t="shared" si="0"/>
        <v>1.9564999999999999</v>
      </c>
      <c r="F51" s="43">
        <v>1</v>
      </c>
      <c r="G51" s="44">
        <v>1</v>
      </c>
      <c r="H51" s="22" t="s">
        <v>15</v>
      </c>
      <c r="I51" s="23" t="s">
        <v>41</v>
      </c>
      <c r="J51" s="17"/>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row>
    <row r="52" spans="1:40" s="32" customFormat="1">
      <c r="A52" s="102" t="s">
        <v>929</v>
      </c>
      <c r="B52" s="19" t="s">
        <v>578</v>
      </c>
      <c r="C52" s="20">
        <v>6.97</v>
      </c>
      <c r="D52" s="21">
        <v>2.9238</v>
      </c>
      <c r="E52" s="21">
        <f t="shared" si="0"/>
        <v>3.9135</v>
      </c>
      <c r="F52" s="43">
        <v>1</v>
      </c>
      <c r="G52" s="44">
        <v>1.3</v>
      </c>
      <c r="H52" s="22" t="s">
        <v>15</v>
      </c>
      <c r="I52" s="23" t="s">
        <v>41</v>
      </c>
      <c r="J52" s="17"/>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row>
    <row r="53" spans="1:40" s="32" customFormat="1">
      <c r="A53" s="103" t="s">
        <v>930</v>
      </c>
      <c r="B53" s="24" t="s">
        <v>578</v>
      </c>
      <c r="C53" s="25">
        <v>13.69</v>
      </c>
      <c r="D53" s="26">
        <v>6.1040999999999999</v>
      </c>
      <c r="E53" s="26">
        <f t="shared" si="0"/>
        <v>8.1702999999999992</v>
      </c>
      <c r="F53" s="45">
        <v>1</v>
      </c>
      <c r="G53" s="46">
        <v>1.3</v>
      </c>
      <c r="H53" s="27" t="s">
        <v>15</v>
      </c>
      <c r="I53" s="28" t="s">
        <v>41</v>
      </c>
      <c r="J53" s="17"/>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row>
    <row r="54" spans="1:40" s="32" customFormat="1">
      <c r="A54" s="102" t="s">
        <v>931</v>
      </c>
      <c r="B54" s="19" t="s">
        <v>579</v>
      </c>
      <c r="C54" s="20">
        <v>2.36</v>
      </c>
      <c r="D54" s="21">
        <v>1.2565999999999999</v>
      </c>
      <c r="E54" s="21">
        <f t="shared" si="0"/>
        <v>1.6819999999999999</v>
      </c>
      <c r="F54" s="43">
        <v>1</v>
      </c>
      <c r="G54" s="44">
        <v>1</v>
      </c>
      <c r="H54" s="30" t="s">
        <v>15</v>
      </c>
      <c r="I54" s="31" t="s">
        <v>41</v>
      </c>
      <c r="J54" s="17"/>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row>
    <row r="55" spans="1:40" s="32" customFormat="1">
      <c r="A55" s="102" t="s">
        <v>932</v>
      </c>
      <c r="B55" s="19" t="s">
        <v>579</v>
      </c>
      <c r="C55" s="20">
        <v>4.08</v>
      </c>
      <c r="D55" s="21">
        <v>1.6968000000000001</v>
      </c>
      <c r="E55" s="21">
        <f t="shared" si="0"/>
        <v>2.2711999999999999</v>
      </c>
      <c r="F55" s="43">
        <v>1</v>
      </c>
      <c r="G55" s="44">
        <v>1</v>
      </c>
      <c r="H55" s="22" t="s">
        <v>15</v>
      </c>
      <c r="I55" s="23" t="s">
        <v>41</v>
      </c>
      <c r="J55" s="17"/>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row>
    <row r="56" spans="1:40" s="32" customFormat="1">
      <c r="A56" s="102" t="s">
        <v>933</v>
      </c>
      <c r="B56" s="19" t="s">
        <v>579</v>
      </c>
      <c r="C56" s="20">
        <v>8.14</v>
      </c>
      <c r="D56" s="21">
        <v>2.5116000000000001</v>
      </c>
      <c r="E56" s="21">
        <f t="shared" si="0"/>
        <v>3.3618000000000001</v>
      </c>
      <c r="F56" s="43">
        <v>1</v>
      </c>
      <c r="G56" s="44">
        <v>1.3</v>
      </c>
      <c r="H56" s="22" t="s">
        <v>15</v>
      </c>
      <c r="I56" s="23" t="s">
        <v>41</v>
      </c>
      <c r="J56" s="17"/>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row>
    <row r="57" spans="1:40" s="32" customFormat="1">
      <c r="A57" s="103" t="s">
        <v>934</v>
      </c>
      <c r="B57" s="24" t="s">
        <v>579</v>
      </c>
      <c r="C57" s="25">
        <v>19.39</v>
      </c>
      <c r="D57" s="26">
        <v>5.8597000000000001</v>
      </c>
      <c r="E57" s="26">
        <f t="shared" si="0"/>
        <v>7.8432000000000004</v>
      </c>
      <c r="F57" s="45">
        <v>1</v>
      </c>
      <c r="G57" s="46">
        <v>1.3</v>
      </c>
      <c r="H57" s="27" t="s">
        <v>15</v>
      </c>
      <c r="I57" s="28" t="s">
        <v>41</v>
      </c>
      <c r="J57" s="17"/>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row>
    <row r="58" spans="1:40" s="32" customFormat="1">
      <c r="A58" s="102" t="s">
        <v>935</v>
      </c>
      <c r="B58" s="19" t="s">
        <v>580</v>
      </c>
      <c r="C58" s="20">
        <v>3.32</v>
      </c>
      <c r="D58" s="21">
        <v>0.88929999999999998</v>
      </c>
      <c r="E58" s="21">
        <f t="shared" si="0"/>
        <v>1.1902999999999999</v>
      </c>
      <c r="F58" s="43">
        <v>1</v>
      </c>
      <c r="G58" s="44">
        <v>1</v>
      </c>
      <c r="H58" s="30" t="s">
        <v>15</v>
      </c>
      <c r="I58" s="31" t="s">
        <v>41</v>
      </c>
      <c r="J58" s="17"/>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row>
    <row r="59" spans="1:40" s="32" customFormat="1">
      <c r="A59" s="102" t="s">
        <v>936</v>
      </c>
      <c r="B59" s="19" t="s">
        <v>580</v>
      </c>
      <c r="C59" s="20">
        <v>4.4800000000000004</v>
      </c>
      <c r="D59" s="21">
        <v>1.1024</v>
      </c>
      <c r="E59" s="21">
        <f t="shared" si="0"/>
        <v>1.4756</v>
      </c>
      <c r="F59" s="43">
        <v>1</v>
      </c>
      <c r="G59" s="44">
        <v>1</v>
      </c>
      <c r="H59" s="22" t="s">
        <v>15</v>
      </c>
      <c r="I59" s="23" t="s">
        <v>41</v>
      </c>
      <c r="J59" s="17"/>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row>
    <row r="60" spans="1:40" s="32" customFormat="1">
      <c r="A60" s="102" t="s">
        <v>937</v>
      </c>
      <c r="B60" s="19" t="s">
        <v>580</v>
      </c>
      <c r="C60" s="20">
        <v>6.46</v>
      </c>
      <c r="D60" s="21">
        <v>1.4750000000000001</v>
      </c>
      <c r="E60" s="21">
        <f t="shared" si="0"/>
        <v>1.9742999999999999</v>
      </c>
      <c r="F60" s="43">
        <v>1</v>
      </c>
      <c r="G60" s="44">
        <v>1.3</v>
      </c>
      <c r="H60" s="22" t="s">
        <v>15</v>
      </c>
      <c r="I60" s="23" t="s">
        <v>41</v>
      </c>
      <c r="J60" s="17"/>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row>
    <row r="61" spans="1:40" s="32" customFormat="1">
      <c r="A61" s="103" t="s">
        <v>938</v>
      </c>
      <c r="B61" s="24" t="s">
        <v>580</v>
      </c>
      <c r="C61" s="25">
        <v>12.92</v>
      </c>
      <c r="D61" s="26">
        <v>3.4382000000000001</v>
      </c>
      <c r="E61" s="26">
        <f t="shared" si="0"/>
        <v>4.6020000000000003</v>
      </c>
      <c r="F61" s="45">
        <v>1</v>
      </c>
      <c r="G61" s="46">
        <v>1.3</v>
      </c>
      <c r="H61" s="27" t="s">
        <v>15</v>
      </c>
      <c r="I61" s="28" t="s">
        <v>41</v>
      </c>
      <c r="J61" s="17"/>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row>
    <row r="62" spans="1:40" s="32" customFormat="1">
      <c r="A62" s="102" t="s">
        <v>939</v>
      </c>
      <c r="B62" s="19" t="s">
        <v>581</v>
      </c>
      <c r="C62" s="20">
        <v>2.73</v>
      </c>
      <c r="D62" s="21">
        <v>0.76039999999999996</v>
      </c>
      <c r="E62" s="21">
        <f t="shared" si="0"/>
        <v>1.0178</v>
      </c>
      <c r="F62" s="43">
        <v>1</v>
      </c>
      <c r="G62" s="44">
        <v>1</v>
      </c>
      <c r="H62" s="30" t="s">
        <v>15</v>
      </c>
      <c r="I62" s="31" t="s">
        <v>41</v>
      </c>
      <c r="J62" s="17"/>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row>
    <row r="63" spans="1:40" s="32" customFormat="1">
      <c r="A63" s="102" t="s">
        <v>940</v>
      </c>
      <c r="B63" s="19" t="s">
        <v>581</v>
      </c>
      <c r="C63" s="20">
        <v>3.59</v>
      </c>
      <c r="D63" s="21">
        <v>0.80789999999999995</v>
      </c>
      <c r="E63" s="21">
        <f t="shared" si="0"/>
        <v>1.0813999999999999</v>
      </c>
      <c r="F63" s="43">
        <v>1</v>
      </c>
      <c r="G63" s="44">
        <v>1</v>
      </c>
      <c r="H63" s="22" t="s">
        <v>15</v>
      </c>
      <c r="I63" s="23" t="s">
        <v>41</v>
      </c>
      <c r="J63" s="17"/>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row>
    <row r="64" spans="1:40" s="32" customFormat="1">
      <c r="A64" s="102" t="s">
        <v>941</v>
      </c>
      <c r="B64" s="19" t="s">
        <v>581</v>
      </c>
      <c r="C64" s="20">
        <v>5.63</v>
      </c>
      <c r="D64" s="21">
        <v>1.1440999999999999</v>
      </c>
      <c r="E64" s="21">
        <f t="shared" si="0"/>
        <v>1.5314000000000001</v>
      </c>
      <c r="F64" s="43">
        <v>1</v>
      </c>
      <c r="G64" s="44">
        <v>1.3</v>
      </c>
      <c r="H64" s="22" t="s">
        <v>15</v>
      </c>
      <c r="I64" s="23" t="s">
        <v>41</v>
      </c>
      <c r="J64" s="17"/>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row>
    <row r="65" spans="1:40" s="32" customFormat="1">
      <c r="A65" s="103" t="s">
        <v>942</v>
      </c>
      <c r="B65" s="24" t="s">
        <v>581</v>
      </c>
      <c r="C65" s="25">
        <v>9.1</v>
      </c>
      <c r="D65" s="26">
        <v>2.1663999999999999</v>
      </c>
      <c r="E65" s="26">
        <f t="shared" si="0"/>
        <v>2.8997000000000002</v>
      </c>
      <c r="F65" s="45">
        <v>1</v>
      </c>
      <c r="G65" s="46">
        <v>1.3</v>
      </c>
      <c r="H65" s="27" t="s">
        <v>15</v>
      </c>
      <c r="I65" s="28" t="s">
        <v>41</v>
      </c>
      <c r="J65" s="17"/>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row>
    <row r="66" spans="1:40" s="32" customFormat="1">
      <c r="A66" s="102" t="s">
        <v>943</v>
      </c>
      <c r="B66" s="19" t="s">
        <v>582</v>
      </c>
      <c r="C66" s="20">
        <v>4.18</v>
      </c>
      <c r="D66" s="21">
        <v>0.55000000000000004</v>
      </c>
      <c r="E66" s="21">
        <f t="shared" si="0"/>
        <v>0.73619999999999997</v>
      </c>
      <c r="F66" s="43">
        <v>1</v>
      </c>
      <c r="G66" s="44">
        <v>1</v>
      </c>
      <c r="H66" s="30" t="s">
        <v>15</v>
      </c>
      <c r="I66" s="31" t="s">
        <v>41</v>
      </c>
      <c r="J66" s="17"/>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row>
    <row r="67" spans="1:40" s="32" customFormat="1">
      <c r="A67" s="102" t="s">
        <v>944</v>
      </c>
      <c r="B67" s="19" t="s">
        <v>582</v>
      </c>
      <c r="C67" s="20">
        <v>7.82</v>
      </c>
      <c r="D67" s="21">
        <v>0.68379999999999996</v>
      </c>
      <c r="E67" s="21">
        <f t="shared" si="0"/>
        <v>0.9153</v>
      </c>
      <c r="F67" s="43">
        <v>1</v>
      </c>
      <c r="G67" s="44">
        <v>1</v>
      </c>
      <c r="H67" s="22" t="s">
        <v>15</v>
      </c>
      <c r="I67" s="23" t="s">
        <v>41</v>
      </c>
      <c r="J67" s="17"/>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row>
    <row r="68" spans="1:40" s="32" customFormat="1">
      <c r="A68" s="102" t="s">
        <v>945</v>
      </c>
      <c r="B68" s="19" t="s">
        <v>582</v>
      </c>
      <c r="C68" s="20">
        <v>8.11</v>
      </c>
      <c r="D68" s="21">
        <v>1.0127999999999999</v>
      </c>
      <c r="E68" s="21">
        <f t="shared" si="0"/>
        <v>1.3555999999999999</v>
      </c>
      <c r="F68" s="43">
        <v>1</v>
      </c>
      <c r="G68" s="44">
        <v>1.3</v>
      </c>
      <c r="H68" s="22" t="s">
        <v>15</v>
      </c>
      <c r="I68" s="23" t="s">
        <v>41</v>
      </c>
      <c r="J68" s="17"/>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row>
    <row r="69" spans="1:40" s="32" customFormat="1">
      <c r="A69" s="103" t="s">
        <v>946</v>
      </c>
      <c r="B69" s="24" t="s">
        <v>582</v>
      </c>
      <c r="C69" s="25">
        <v>11.96</v>
      </c>
      <c r="D69" s="26">
        <v>2.8243999999999998</v>
      </c>
      <c r="E69" s="26">
        <f t="shared" si="0"/>
        <v>3.7804000000000002</v>
      </c>
      <c r="F69" s="45">
        <v>1</v>
      </c>
      <c r="G69" s="46">
        <v>1.3</v>
      </c>
      <c r="H69" s="27" t="s">
        <v>15</v>
      </c>
      <c r="I69" s="28" t="s">
        <v>41</v>
      </c>
      <c r="J69" s="17"/>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row>
    <row r="70" spans="1:40" s="32" customFormat="1">
      <c r="A70" s="102" t="s">
        <v>947</v>
      </c>
      <c r="B70" s="19" t="s">
        <v>583</v>
      </c>
      <c r="C70" s="20">
        <v>3.41</v>
      </c>
      <c r="D70" s="21">
        <v>0.77600000000000002</v>
      </c>
      <c r="E70" s="21">
        <f t="shared" si="0"/>
        <v>1.0387</v>
      </c>
      <c r="F70" s="43">
        <v>1</v>
      </c>
      <c r="G70" s="44">
        <v>1</v>
      </c>
      <c r="H70" s="30" t="s">
        <v>15</v>
      </c>
      <c r="I70" s="31" t="s">
        <v>41</v>
      </c>
      <c r="J70" s="17"/>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row>
    <row r="71" spans="1:40" s="32" customFormat="1">
      <c r="A71" s="102" t="s">
        <v>948</v>
      </c>
      <c r="B71" s="19" t="s">
        <v>583</v>
      </c>
      <c r="C71" s="20">
        <v>4.37</v>
      </c>
      <c r="D71" s="21">
        <v>0.99150000000000005</v>
      </c>
      <c r="E71" s="21">
        <f t="shared" si="0"/>
        <v>1.3270999999999999</v>
      </c>
      <c r="F71" s="43">
        <v>1</v>
      </c>
      <c r="G71" s="44">
        <v>1</v>
      </c>
      <c r="H71" s="22" t="s">
        <v>15</v>
      </c>
      <c r="I71" s="23" t="s">
        <v>41</v>
      </c>
      <c r="J71" s="17"/>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row>
    <row r="72" spans="1:40" s="32" customFormat="1">
      <c r="A72" s="102" t="s">
        <v>949</v>
      </c>
      <c r="B72" s="19" t="s">
        <v>583</v>
      </c>
      <c r="C72" s="20">
        <v>6.99</v>
      </c>
      <c r="D72" s="21">
        <v>1.5001</v>
      </c>
      <c r="E72" s="21">
        <f t="shared" si="0"/>
        <v>2.0078999999999998</v>
      </c>
      <c r="F72" s="43">
        <v>1</v>
      </c>
      <c r="G72" s="44">
        <v>1.3</v>
      </c>
      <c r="H72" s="22" t="s">
        <v>15</v>
      </c>
      <c r="I72" s="23" t="s">
        <v>41</v>
      </c>
      <c r="J72" s="17"/>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row>
    <row r="73" spans="1:40" s="32" customFormat="1">
      <c r="A73" s="103" t="s">
        <v>950</v>
      </c>
      <c r="B73" s="24" t="s">
        <v>583</v>
      </c>
      <c r="C73" s="25">
        <v>12.1</v>
      </c>
      <c r="D73" s="26">
        <v>3.4287999999999998</v>
      </c>
      <c r="E73" s="26">
        <f t="shared" si="0"/>
        <v>4.5894000000000004</v>
      </c>
      <c r="F73" s="45">
        <v>1</v>
      </c>
      <c r="G73" s="46">
        <v>1.3</v>
      </c>
      <c r="H73" s="27" t="s">
        <v>15</v>
      </c>
      <c r="I73" s="28" t="s">
        <v>41</v>
      </c>
      <c r="J73" s="17"/>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row>
    <row r="74" spans="1:40" s="32" customFormat="1">
      <c r="A74" s="102" t="s">
        <v>951</v>
      </c>
      <c r="B74" s="19" t="s">
        <v>584</v>
      </c>
      <c r="C74" s="20">
        <v>3.27</v>
      </c>
      <c r="D74" s="21">
        <v>0.76139999999999997</v>
      </c>
      <c r="E74" s="21">
        <f t="shared" ref="E74:E137" si="1">ROUND((D74/0.747108),4)</f>
        <v>1.0190999999999999</v>
      </c>
      <c r="F74" s="43">
        <v>1</v>
      </c>
      <c r="G74" s="44">
        <v>1</v>
      </c>
      <c r="H74" s="30" t="s">
        <v>15</v>
      </c>
      <c r="I74" s="31" t="s">
        <v>41</v>
      </c>
      <c r="J74" s="17"/>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row>
    <row r="75" spans="1:40" s="32" customFormat="1">
      <c r="A75" s="102" t="s">
        <v>952</v>
      </c>
      <c r="B75" s="19" t="s">
        <v>584</v>
      </c>
      <c r="C75" s="20">
        <v>4.38</v>
      </c>
      <c r="D75" s="21">
        <v>1.0044999999999999</v>
      </c>
      <c r="E75" s="21">
        <f t="shared" si="1"/>
        <v>1.3445</v>
      </c>
      <c r="F75" s="43">
        <v>1</v>
      </c>
      <c r="G75" s="44">
        <v>1</v>
      </c>
      <c r="H75" s="22" t="s">
        <v>15</v>
      </c>
      <c r="I75" s="23" t="s">
        <v>41</v>
      </c>
      <c r="J75" s="17"/>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row>
    <row r="76" spans="1:40" s="32" customFormat="1">
      <c r="A76" s="102" t="s">
        <v>953</v>
      </c>
      <c r="B76" s="19" t="s">
        <v>584</v>
      </c>
      <c r="C76" s="20">
        <v>5.09</v>
      </c>
      <c r="D76" s="21">
        <v>1.3742000000000001</v>
      </c>
      <c r="E76" s="21">
        <f t="shared" si="1"/>
        <v>1.8393999999999999</v>
      </c>
      <c r="F76" s="43">
        <v>1</v>
      </c>
      <c r="G76" s="44">
        <v>1.3</v>
      </c>
      <c r="H76" s="22" t="s">
        <v>15</v>
      </c>
      <c r="I76" s="23" t="s">
        <v>41</v>
      </c>
      <c r="J76" s="17"/>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row>
    <row r="77" spans="1:40" s="32" customFormat="1">
      <c r="A77" s="103" t="s">
        <v>954</v>
      </c>
      <c r="B77" s="24" t="s">
        <v>584</v>
      </c>
      <c r="C77" s="25">
        <v>8.27</v>
      </c>
      <c r="D77" s="26">
        <v>2.5375999999999999</v>
      </c>
      <c r="E77" s="26">
        <f t="shared" si="1"/>
        <v>3.3965999999999998</v>
      </c>
      <c r="F77" s="45">
        <v>1</v>
      </c>
      <c r="G77" s="46">
        <v>1.3</v>
      </c>
      <c r="H77" s="27" t="s">
        <v>15</v>
      </c>
      <c r="I77" s="28" t="s">
        <v>41</v>
      </c>
      <c r="J77" s="17"/>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row>
    <row r="78" spans="1:40" s="32" customFormat="1">
      <c r="A78" s="102" t="s">
        <v>955</v>
      </c>
      <c r="B78" s="19" t="s">
        <v>585</v>
      </c>
      <c r="C78" s="20">
        <v>2.66</v>
      </c>
      <c r="D78" s="21">
        <v>0.71199999999999997</v>
      </c>
      <c r="E78" s="21">
        <f t="shared" si="1"/>
        <v>0.95299999999999996</v>
      </c>
      <c r="F78" s="43">
        <v>1</v>
      </c>
      <c r="G78" s="44">
        <v>1</v>
      </c>
      <c r="H78" s="30" t="s">
        <v>15</v>
      </c>
      <c r="I78" s="31" t="s">
        <v>41</v>
      </c>
      <c r="J78" s="17"/>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row>
    <row r="79" spans="1:40" s="32" customFormat="1">
      <c r="A79" s="102" t="s">
        <v>956</v>
      </c>
      <c r="B79" s="19" t="s">
        <v>585</v>
      </c>
      <c r="C79" s="20">
        <v>3.67</v>
      </c>
      <c r="D79" s="21">
        <v>0.85729999999999995</v>
      </c>
      <c r="E79" s="21">
        <f t="shared" si="1"/>
        <v>1.1475</v>
      </c>
      <c r="F79" s="43">
        <v>1</v>
      </c>
      <c r="G79" s="44">
        <v>1</v>
      </c>
      <c r="H79" s="22" t="s">
        <v>15</v>
      </c>
      <c r="I79" s="23" t="s">
        <v>41</v>
      </c>
      <c r="J79" s="17"/>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row>
    <row r="80" spans="1:40" s="32" customFormat="1">
      <c r="A80" s="102" t="s">
        <v>957</v>
      </c>
      <c r="B80" s="19" t="s">
        <v>585</v>
      </c>
      <c r="C80" s="20">
        <v>5.76</v>
      </c>
      <c r="D80" s="21">
        <v>1.2591000000000001</v>
      </c>
      <c r="E80" s="21">
        <f t="shared" si="1"/>
        <v>1.6853</v>
      </c>
      <c r="F80" s="43">
        <v>1</v>
      </c>
      <c r="G80" s="44">
        <v>1.3</v>
      </c>
      <c r="H80" s="22" t="s">
        <v>15</v>
      </c>
      <c r="I80" s="23" t="s">
        <v>41</v>
      </c>
      <c r="J80" s="17"/>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row>
    <row r="81" spans="1:40" s="32" customFormat="1">
      <c r="A81" s="103" t="s">
        <v>958</v>
      </c>
      <c r="B81" s="24" t="s">
        <v>585</v>
      </c>
      <c r="C81" s="25">
        <v>10.75</v>
      </c>
      <c r="D81" s="26">
        <v>2.7542</v>
      </c>
      <c r="E81" s="26">
        <f t="shared" si="1"/>
        <v>3.6865000000000001</v>
      </c>
      <c r="F81" s="45">
        <v>1</v>
      </c>
      <c r="G81" s="46">
        <v>1.3</v>
      </c>
      <c r="H81" s="27" t="s">
        <v>15</v>
      </c>
      <c r="I81" s="28" t="s">
        <v>41</v>
      </c>
      <c r="J81" s="17"/>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row>
    <row r="82" spans="1:40" s="32" customFormat="1">
      <c r="A82" s="102" t="s">
        <v>959</v>
      </c>
      <c r="B82" s="19" t="s">
        <v>586</v>
      </c>
      <c r="C82" s="20">
        <v>2.31</v>
      </c>
      <c r="D82" s="21">
        <v>0.69369999999999998</v>
      </c>
      <c r="E82" s="21">
        <f t="shared" si="1"/>
        <v>0.92849999999999999</v>
      </c>
      <c r="F82" s="43">
        <v>1</v>
      </c>
      <c r="G82" s="44">
        <v>1</v>
      </c>
      <c r="H82" s="30" t="s">
        <v>15</v>
      </c>
      <c r="I82" s="31" t="s">
        <v>41</v>
      </c>
      <c r="J82" s="17"/>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row>
    <row r="83" spans="1:40" s="32" customFormat="1">
      <c r="A83" s="102" t="s">
        <v>960</v>
      </c>
      <c r="B83" s="19" t="s">
        <v>586</v>
      </c>
      <c r="C83" s="20">
        <v>3.09</v>
      </c>
      <c r="D83" s="21">
        <v>0.78849999999999998</v>
      </c>
      <c r="E83" s="21">
        <f t="shared" si="1"/>
        <v>1.0553999999999999</v>
      </c>
      <c r="F83" s="43">
        <v>1</v>
      </c>
      <c r="G83" s="44">
        <v>1</v>
      </c>
      <c r="H83" s="22" t="s">
        <v>15</v>
      </c>
      <c r="I83" s="23" t="s">
        <v>41</v>
      </c>
      <c r="J83" s="17"/>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row>
    <row r="84" spans="1:40" s="32" customFormat="1">
      <c r="A84" s="102" t="s">
        <v>961</v>
      </c>
      <c r="B84" s="19" t="s">
        <v>586</v>
      </c>
      <c r="C84" s="20">
        <v>4.47</v>
      </c>
      <c r="D84" s="21">
        <v>1.0758000000000001</v>
      </c>
      <c r="E84" s="21">
        <f t="shared" si="1"/>
        <v>1.44</v>
      </c>
      <c r="F84" s="43">
        <v>1</v>
      </c>
      <c r="G84" s="44">
        <v>1.3</v>
      </c>
      <c r="H84" s="22" t="s">
        <v>15</v>
      </c>
      <c r="I84" s="23" t="s">
        <v>41</v>
      </c>
      <c r="J84" s="17"/>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row>
    <row r="85" spans="1:40" s="32" customFormat="1">
      <c r="A85" s="103" t="s">
        <v>962</v>
      </c>
      <c r="B85" s="24" t="s">
        <v>586</v>
      </c>
      <c r="C85" s="25">
        <v>8.5299999999999994</v>
      </c>
      <c r="D85" s="26">
        <v>2.3405999999999998</v>
      </c>
      <c r="E85" s="26">
        <f t="shared" si="1"/>
        <v>3.1328999999999998</v>
      </c>
      <c r="F85" s="45">
        <v>1</v>
      </c>
      <c r="G85" s="46">
        <v>1.3</v>
      </c>
      <c r="H85" s="27" t="s">
        <v>15</v>
      </c>
      <c r="I85" s="28" t="s">
        <v>41</v>
      </c>
      <c r="J85" s="17"/>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row>
    <row r="86" spans="1:40" s="32" customFormat="1">
      <c r="A86" s="102" t="s">
        <v>963</v>
      </c>
      <c r="B86" s="19" t="s">
        <v>587</v>
      </c>
      <c r="C86" s="20">
        <v>1.83</v>
      </c>
      <c r="D86" s="21">
        <v>0.57530000000000003</v>
      </c>
      <c r="E86" s="21">
        <f t="shared" si="1"/>
        <v>0.77</v>
      </c>
      <c r="F86" s="43">
        <v>1</v>
      </c>
      <c r="G86" s="44">
        <v>1</v>
      </c>
      <c r="H86" s="30" t="s">
        <v>15</v>
      </c>
      <c r="I86" s="31" t="s">
        <v>41</v>
      </c>
      <c r="J86" s="17"/>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row>
    <row r="87" spans="1:40" s="32" customFormat="1">
      <c r="A87" s="102" t="s">
        <v>964</v>
      </c>
      <c r="B87" s="19" t="s">
        <v>587</v>
      </c>
      <c r="C87" s="20">
        <v>2.38</v>
      </c>
      <c r="D87" s="21">
        <v>0.62319999999999998</v>
      </c>
      <c r="E87" s="21">
        <f t="shared" si="1"/>
        <v>0.83409999999999995</v>
      </c>
      <c r="F87" s="43">
        <v>1</v>
      </c>
      <c r="G87" s="44">
        <v>1</v>
      </c>
      <c r="H87" s="22" t="s">
        <v>15</v>
      </c>
      <c r="I87" s="23" t="s">
        <v>41</v>
      </c>
      <c r="J87" s="17"/>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row>
    <row r="88" spans="1:40" s="32" customFormat="1">
      <c r="A88" s="102" t="s">
        <v>965</v>
      </c>
      <c r="B88" s="19" t="s">
        <v>587</v>
      </c>
      <c r="C88" s="20">
        <v>3.57</v>
      </c>
      <c r="D88" s="21">
        <v>0.82030000000000003</v>
      </c>
      <c r="E88" s="21">
        <f t="shared" si="1"/>
        <v>1.0980000000000001</v>
      </c>
      <c r="F88" s="43">
        <v>1</v>
      </c>
      <c r="G88" s="44">
        <v>1.3</v>
      </c>
      <c r="H88" s="22" t="s">
        <v>15</v>
      </c>
      <c r="I88" s="23" t="s">
        <v>41</v>
      </c>
      <c r="J88" s="17"/>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row>
    <row r="89" spans="1:40" s="32" customFormat="1">
      <c r="A89" s="103" t="s">
        <v>966</v>
      </c>
      <c r="B89" s="24" t="s">
        <v>587</v>
      </c>
      <c r="C89" s="25">
        <v>7.87</v>
      </c>
      <c r="D89" s="26">
        <v>1.8914</v>
      </c>
      <c r="E89" s="26">
        <f t="shared" si="1"/>
        <v>2.5316000000000001</v>
      </c>
      <c r="F89" s="45">
        <v>1</v>
      </c>
      <c r="G89" s="46">
        <v>1.3</v>
      </c>
      <c r="H89" s="27" t="s">
        <v>15</v>
      </c>
      <c r="I89" s="28" t="s">
        <v>41</v>
      </c>
      <c r="J89" s="17"/>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row>
    <row r="90" spans="1:40" s="32" customFormat="1">
      <c r="A90" s="102" t="s">
        <v>967</v>
      </c>
      <c r="B90" s="19" t="s">
        <v>588</v>
      </c>
      <c r="C90" s="20">
        <v>2.59</v>
      </c>
      <c r="D90" s="21">
        <v>0.58499999999999996</v>
      </c>
      <c r="E90" s="21">
        <f t="shared" si="1"/>
        <v>0.78300000000000003</v>
      </c>
      <c r="F90" s="43">
        <v>1</v>
      </c>
      <c r="G90" s="44">
        <v>1</v>
      </c>
      <c r="H90" s="30" t="s">
        <v>15</v>
      </c>
      <c r="I90" s="31" t="s">
        <v>41</v>
      </c>
      <c r="J90" s="17"/>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row>
    <row r="91" spans="1:40" s="32" customFormat="1">
      <c r="A91" s="102" t="s">
        <v>968</v>
      </c>
      <c r="B91" s="19" t="s">
        <v>588</v>
      </c>
      <c r="C91" s="20">
        <v>3.55</v>
      </c>
      <c r="D91" s="21">
        <v>0.65880000000000005</v>
      </c>
      <c r="E91" s="21">
        <f t="shared" si="1"/>
        <v>0.88180000000000003</v>
      </c>
      <c r="F91" s="43">
        <v>1</v>
      </c>
      <c r="G91" s="44">
        <v>1</v>
      </c>
      <c r="H91" s="22" t="s">
        <v>15</v>
      </c>
      <c r="I91" s="23" t="s">
        <v>41</v>
      </c>
      <c r="J91" s="17"/>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row>
    <row r="92" spans="1:40" s="32" customFormat="1">
      <c r="A92" s="102" t="s">
        <v>969</v>
      </c>
      <c r="B92" s="19" t="s">
        <v>588</v>
      </c>
      <c r="C92" s="20">
        <v>4.87</v>
      </c>
      <c r="D92" s="21">
        <v>0.90049999999999997</v>
      </c>
      <c r="E92" s="21">
        <f t="shared" si="1"/>
        <v>1.2053</v>
      </c>
      <c r="F92" s="43">
        <v>1</v>
      </c>
      <c r="G92" s="44">
        <v>1.3</v>
      </c>
      <c r="H92" s="22" t="s">
        <v>15</v>
      </c>
      <c r="I92" s="23" t="s">
        <v>41</v>
      </c>
      <c r="J92" s="17"/>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row>
    <row r="93" spans="1:40" s="32" customFormat="1">
      <c r="A93" s="103" t="s">
        <v>970</v>
      </c>
      <c r="B93" s="24" t="s">
        <v>588</v>
      </c>
      <c r="C93" s="25">
        <v>12.24</v>
      </c>
      <c r="D93" s="26">
        <v>2.6031</v>
      </c>
      <c r="E93" s="26">
        <f t="shared" si="1"/>
        <v>3.4842</v>
      </c>
      <c r="F93" s="45">
        <v>1</v>
      </c>
      <c r="G93" s="46">
        <v>1.3</v>
      </c>
      <c r="H93" s="27" t="s">
        <v>15</v>
      </c>
      <c r="I93" s="28" t="s">
        <v>41</v>
      </c>
      <c r="J93" s="17"/>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row>
    <row r="94" spans="1:40" s="32" customFormat="1">
      <c r="A94" s="102" t="s">
        <v>971</v>
      </c>
      <c r="B94" s="19" t="s">
        <v>589</v>
      </c>
      <c r="C94" s="20">
        <v>5.13</v>
      </c>
      <c r="D94" s="21">
        <v>0.88149999999999995</v>
      </c>
      <c r="E94" s="21">
        <f t="shared" si="1"/>
        <v>1.1798999999999999</v>
      </c>
      <c r="F94" s="43">
        <v>1</v>
      </c>
      <c r="G94" s="44">
        <v>1</v>
      </c>
      <c r="H94" s="30" t="s">
        <v>15</v>
      </c>
      <c r="I94" s="31" t="s">
        <v>41</v>
      </c>
      <c r="J94" s="17"/>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row>
    <row r="95" spans="1:40" s="32" customFormat="1">
      <c r="A95" s="102" t="s">
        <v>972</v>
      </c>
      <c r="B95" s="19" t="s">
        <v>589</v>
      </c>
      <c r="C95" s="20">
        <v>6.16</v>
      </c>
      <c r="D95" s="21">
        <v>1.8288</v>
      </c>
      <c r="E95" s="21">
        <f t="shared" si="1"/>
        <v>2.4478</v>
      </c>
      <c r="F95" s="43">
        <v>1</v>
      </c>
      <c r="G95" s="44">
        <v>1</v>
      </c>
      <c r="H95" s="22" t="s">
        <v>15</v>
      </c>
      <c r="I95" s="23" t="s">
        <v>41</v>
      </c>
      <c r="J95" s="17"/>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row>
    <row r="96" spans="1:40" s="32" customFormat="1">
      <c r="A96" s="102" t="s">
        <v>973</v>
      </c>
      <c r="B96" s="19" t="s">
        <v>589</v>
      </c>
      <c r="C96" s="20">
        <v>10.11</v>
      </c>
      <c r="D96" s="21">
        <v>2.4180999999999999</v>
      </c>
      <c r="E96" s="21">
        <f t="shared" si="1"/>
        <v>3.2366000000000001</v>
      </c>
      <c r="F96" s="43">
        <v>1</v>
      </c>
      <c r="G96" s="44">
        <v>1.3</v>
      </c>
      <c r="H96" s="22" t="s">
        <v>15</v>
      </c>
      <c r="I96" s="23" t="s">
        <v>41</v>
      </c>
      <c r="J96" s="17"/>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row>
    <row r="97" spans="1:40" s="32" customFormat="1">
      <c r="A97" s="103" t="s">
        <v>974</v>
      </c>
      <c r="B97" s="24" t="s">
        <v>589</v>
      </c>
      <c r="C97" s="25">
        <v>15.95</v>
      </c>
      <c r="D97" s="26">
        <v>4.4390999999999998</v>
      </c>
      <c r="E97" s="26">
        <f t="shared" si="1"/>
        <v>5.9417</v>
      </c>
      <c r="F97" s="45">
        <v>1</v>
      </c>
      <c r="G97" s="46">
        <v>1.3</v>
      </c>
      <c r="H97" s="27" t="s">
        <v>15</v>
      </c>
      <c r="I97" s="28" t="s">
        <v>41</v>
      </c>
      <c r="J97" s="17"/>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row>
    <row r="98" spans="1:40" s="32" customFormat="1">
      <c r="A98" s="102" t="s">
        <v>975</v>
      </c>
      <c r="B98" s="19" t="s">
        <v>590</v>
      </c>
      <c r="C98" s="20">
        <v>3.72</v>
      </c>
      <c r="D98" s="21">
        <v>0.63470000000000004</v>
      </c>
      <c r="E98" s="21">
        <f t="shared" si="1"/>
        <v>0.84950000000000003</v>
      </c>
      <c r="F98" s="43">
        <v>1</v>
      </c>
      <c r="G98" s="44">
        <v>1</v>
      </c>
      <c r="H98" s="30" t="s">
        <v>15</v>
      </c>
      <c r="I98" s="31" t="s">
        <v>41</v>
      </c>
      <c r="J98" s="17"/>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row>
    <row r="99" spans="1:40" s="32" customFormat="1">
      <c r="A99" s="102" t="s">
        <v>976</v>
      </c>
      <c r="B99" s="19" t="s">
        <v>590</v>
      </c>
      <c r="C99" s="20">
        <v>5.16</v>
      </c>
      <c r="D99" s="21">
        <v>1.0958000000000001</v>
      </c>
      <c r="E99" s="21">
        <f t="shared" si="1"/>
        <v>1.4666999999999999</v>
      </c>
      <c r="F99" s="43">
        <v>1</v>
      </c>
      <c r="G99" s="44">
        <v>1</v>
      </c>
      <c r="H99" s="22" t="s">
        <v>15</v>
      </c>
      <c r="I99" s="23" t="s">
        <v>41</v>
      </c>
      <c r="J99" s="17"/>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row>
    <row r="100" spans="1:40" s="32" customFormat="1">
      <c r="A100" s="102" t="s">
        <v>977</v>
      </c>
      <c r="B100" s="19" t="s">
        <v>590</v>
      </c>
      <c r="C100" s="20">
        <v>8.42</v>
      </c>
      <c r="D100" s="21">
        <v>1.8047</v>
      </c>
      <c r="E100" s="21">
        <f t="shared" si="1"/>
        <v>2.4156</v>
      </c>
      <c r="F100" s="43">
        <v>1</v>
      </c>
      <c r="G100" s="44">
        <v>1.3</v>
      </c>
      <c r="H100" s="22" t="s">
        <v>15</v>
      </c>
      <c r="I100" s="23" t="s">
        <v>41</v>
      </c>
      <c r="J100" s="17"/>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row>
    <row r="101" spans="1:40" s="32" customFormat="1">
      <c r="A101" s="103" t="s">
        <v>978</v>
      </c>
      <c r="B101" s="24" t="s">
        <v>590</v>
      </c>
      <c r="C101" s="25">
        <v>15.67</v>
      </c>
      <c r="D101" s="26">
        <v>4.6051000000000002</v>
      </c>
      <c r="E101" s="26">
        <f t="shared" si="1"/>
        <v>6.1638999999999999</v>
      </c>
      <c r="F101" s="45">
        <v>1</v>
      </c>
      <c r="G101" s="46">
        <v>1.3</v>
      </c>
      <c r="H101" s="27" t="s">
        <v>15</v>
      </c>
      <c r="I101" s="28" t="s">
        <v>41</v>
      </c>
      <c r="J101" s="17"/>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row>
    <row r="102" spans="1:40" s="32" customFormat="1">
      <c r="A102" s="102" t="s">
        <v>979</v>
      </c>
      <c r="B102" s="19" t="s">
        <v>591</v>
      </c>
      <c r="C102" s="20">
        <v>2.5299999999999998</v>
      </c>
      <c r="D102" s="21">
        <v>0.48349999999999999</v>
      </c>
      <c r="E102" s="21">
        <f t="shared" si="1"/>
        <v>0.6472</v>
      </c>
      <c r="F102" s="43">
        <v>1</v>
      </c>
      <c r="G102" s="44">
        <v>1</v>
      </c>
      <c r="H102" s="30" t="s">
        <v>15</v>
      </c>
      <c r="I102" s="31" t="s">
        <v>41</v>
      </c>
      <c r="J102" s="17"/>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row>
    <row r="103" spans="1:40" s="32" customFormat="1">
      <c r="A103" s="102" t="s">
        <v>980</v>
      </c>
      <c r="B103" s="19" t="s">
        <v>591</v>
      </c>
      <c r="C103" s="20">
        <v>3.59</v>
      </c>
      <c r="D103" s="21">
        <v>0.71009999999999995</v>
      </c>
      <c r="E103" s="21">
        <f t="shared" si="1"/>
        <v>0.95050000000000001</v>
      </c>
      <c r="F103" s="43">
        <v>1</v>
      </c>
      <c r="G103" s="44">
        <v>1</v>
      </c>
      <c r="H103" s="22" t="s">
        <v>15</v>
      </c>
      <c r="I103" s="23" t="s">
        <v>41</v>
      </c>
      <c r="J103" s="17"/>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row>
    <row r="104" spans="1:40" s="32" customFormat="1">
      <c r="A104" s="102" t="s">
        <v>981</v>
      </c>
      <c r="B104" s="19" t="s">
        <v>591</v>
      </c>
      <c r="C104" s="20">
        <v>6.17</v>
      </c>
      <c r="D104" s="21">
        <v>1.3116000000000001</v>
      </c>
      <c r="E104" s="21">
        <f t="shared" si="1"/>
        <v>1.7556</v>
      </c>
      <c r="F104" s="43">
        <v>1</v>
      </c>
      <c r="G104" s="44">
        <v>1.3</v>
      </c>
      <c r="H104" s="22" t="s">
        <v>15</v>
      </c>
      <c r="I104" s="23" t="s">
        <v>41</v>
      </c>
      <c r="J104" s="17"/>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row>
    <row r="105" spans="1:40" s="32" customFormat="1">
      <c r="A105" s="103" t="s">
        <v>982</v>
      </c>
      <c r="B105" s="24" t="s">
        <v>591</v>
      </c>
      <c r="C105" s="25">
        <v>12.43</v>
      </c>
      <c r="D105" s="26">
        <v>3.3197999999999999</v>
      </c>
      <c r="E105" s="26">
        <f t="shared" si="1"/>
        <v>4.4435000000000002</v>
      </c>
      <c r="F105" s="45">
        <v>1</v>
      </c>
      <c r="G105" s="46">
        <v>1.3</v>
      </c>
      <c r="H105" s="27" t="s">
        <v>15</v>
      </c>
      <c r="I105" s="28" t="s">
        <v>41</v>
      </c>
      <c r="J105" s="17"/>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row>
    <row r="106" spans="1:40" s="32" customFormat="1">
      <c r="A106" s="102" t="s">
        <v>983</v>
      </c>
      <c r="B106" s="19" t="s">
        <v>592</v>
      </c>
      <c r="C106" s="20">
        <v>1.98</v>
      </c>
      <c r="D106" s="21">
        <v>0.53920000000000001</v>
      </c>
      <c r="E106" s="21">
        <f t="shared" si="1"/>
        <v>0.72170000000000001</v>
      </c>
      <c r="F106" s="43">
        <v>1</v>
      </c>
      <c r="G106" s="44">
        <v>1</v>
      </c>
      <c r="H106" s="30" t="s">
        <v>15</v>
      </c>
      <c r="I106" s="31" t="s">
        <v>41</v>
      </c>
      <c r="J106" s="17"/>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row>
    <row r="107" spans="1:40" s="32" customFormat="1">
      <c r="A107" s="102" t="s">
        <v>984</v>
      </c>
      <c r="B107" s="19" t="s">
        <v>592</v>
      </c>
      <c r="C107" s="20">
        <v>2.94</v>
      </c>
      <c r="D107" s="21">
        <v>0.62629999999999997</v>
      </c>
      <c r="E107" s="21">
        <f t="shared" si="1"/>
        <v>0.83830000000000005</v>
      </c>
      <c r="F107" s="43">
        <v>1</v>
      </c>
      <c r="G107" s="44">
        <v>1</v>
      </c>
      <c r="H107" s="22" t="s">
        <v>15</v>
      </c>
      <c r="I107" s="23" t="s">
        <v>41</v>
      </c>
      <c r="J107" s="17"/>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row>
    <row r="108" spans="1:40" s="32" customFormat="1">
      <c r="A108" s="102" t="s">
        <v>985</v>
      </c>
      <c r="B108" s="19" t="s">
        <v>592</v>
      </c>
      <c r="C108" s="20">
        <v>4.67</v>
      </c>
      <c r="D108" s="21">
        <v>0.89239999999999997</v>
      </c>
      <c r="E108" s="21">
        <f t="shared" si="1"/>
        <v>1.1944999999999999</v>
      </c>
      <c r="F108" s="43">
        <v>1</v>
      </c>
      <c r="G108" s="44">
        <v>1.3</v>
      </c>
      <c r="H108" s="22" t="s">
        <v>15</v>
      </c>
      <c r="I108" s="23" t="s">
        <v>41</v>
      </c>
      <c r="J108" s="17"/>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row>
    <row r="109" spans="1:40" s="32" customFormat="1">
      <c r="A109" s="103" t="s">
        <v>986</v>
      </c>
      <c r="B109" s="24" t="s">
        <v>592</v>
      </c>
      <c r="C109" s="25">
        <v>10.25</v>
      </c>
      <c r="D109" s="26">
        <v>2.4657</v>
      </c>
      <c r="E109" s="26">
        <f t="shared" si="1"/>
        <v>3.3003</v>
      </c>
      <c r="F109" s="45">
        <v>1</v>
      </c>
      <c r="G109" s="46">
        <v>1.3</v>
      </c>
      <c r="H109" s="27" t="s">
        <v>15</v>
      </c>
      <c r="I109" s="28" t="s">
        <v>41</v>
      </c>
      <c r="J109" s="17"/>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row>
    <row r="110" spans="1:40" s="32" customFormat="1">
      <c r="A110" s="102" t="s">
        <v>987</v>
      </c>
      <c r="B110" s="19" t="s">
        <v>593</v>
      </c>
      <c r="C110" s="20">
        <v>2.2000000000000002</v>
      </c>
      <c r="D110" s="21">
        <v>0.48399999999999999</v>
      </c>
      <c r="E110" s="21">
        <f t="shared" si="1"/>
        <v>0.64780000000000004</v>
      </c>
      <c r="F110" s="43">
        <v>1</v>
      </c>
      <c r="G110" s="44">
        <v>1</v>
      </c>
      <c r="H110" s="30" t="s">
        <v>15</v>
      </c>
      <c r="I110" s="31" t="s">
        <v>41</v>
      </c>
      <c r="J110" s="17"/>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row>
    <row r="111" spans="1:40" s="32" customFormat="1">
      <c r="A111" s="102" t="s">
        <v>988</v>
      </c>
      <c r="B111" s="19" t="s">
        <v>593</v>
      </c>
      <c r="C111" s="20">
        <v>2.72</v>
      </c>
      <c r="D111" s="21">
        <v>0.58979999999999999</v>
      </c>
      <c r="E111" s="21">
        <f t="shared" si="1"/>
        <v>0.78939999999999999</v>
      </c>
      <c r="F111" s="43">
        <v>1</v>
      </c>
      <c r="G111" s="44">
        <v>1</v>
      </c>
      <c r="H111" s="22" t="s">
        <v>15</v>
      </c>
      <c r="I111" s="23" t="s">
        <v>41</v>
      </c>
      <c r="J111" s="17"/>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row>
    <row r="112" spans="1:40" s="32" customFormat="1">
      <c r="A112" s="102" t="s">
        <v>989</v>
      </c>
      <c r="B112" s="19" t="s">
        <v>593</v>
      </c>
      <c r="C112" s="20">
        <v>4.05</v>
      </c>
      <c r="D112" s="21">
        <v>0.87790000000000001</v>
      </c>
      <c r="E112" s="21">
        <f t="shared" si="1"/>
        <v>1.1751</v>
      </c>
      <c r="F112" s="43">
        <v>1</v>
      </c>
      <c r="G112" s="44">
        <v>1.3</v>
      </c>
      <c r="H112" s="22" t="s">
        <v>15</v>
      </c>
      <c r="I112" s="23" t="s">
        <v>41</v>
      </c>
      <c r="J112" s="17"/>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row>
    <row r="113" spans="1:40" s="32" customFormat="1">
      <c r="A113" s="103" t="s">
        <v>990</v>
      </c>
      <c r="B113" s="24" t="s">
        <v>593</v>
      </c>
      <c r="C113" s="25">
        <v>8.76</v>
      </c>
      <c r="D113" s="26">
        <v>2.4116</v>
      </c>
      <c r="E113" s="26">
        <f t="shared" si="1"/>
        <v>3.2279</v>
      </c>
      <c r="F113" s="45">
        <v>1</v>
      </c>
      <c r="G113" s="46">
        <v>1.3</v>
      </c>
      <c r="H113" s="27" t="s">
        <v>15</v>
      </c>
      <c r="I113" s="28" t="s">
        <v>41</v>
      </c>
      <c r="J113" s="17"/>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row>
    <row r="114" spans="1:40" s="32" customFormat="1">
      <c r="A114" s="102" t="s">
        <v>991</v>
      </c>
      <c r="B114" s="19" t="s">
        <v>594</v>
      </c>
      <c r="C114" s="20">
        <v>2.2200000000000002</v>
      </c>
      <c r="D114" s="21">
        <v>0.50490000000000002</v>
      </c>
      <c r="E114" s="21">
        <f t="shared" si="1"/>
        <v>0.67579999999999996</v>
      </c>
      <c r="F114" s="43">
        <v>1</v>
      </c>
      <c r="G114" s="44">
        <v>1</v>
      </c>
      <c r="H114" s="30" t="s">
        <v>15</v>
      </c>
      <c r="I114" s="31" t="s">
        <v>41</v>
      </c>
      <c r="J114" s="17"/>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row>
    <row r="115" spans="1:40" s="32" customFormat="1">
      <c r="A115" s="102" t="s">
        <v>992</v>
      </c>
      <c r="B115" s="19" t="s">
        <v>594</v>
      </c>
      <c r="C115" s="20">
        <v>2.65</v>
      </c>
      <c r="D115" s="21">
        <v>0.59970000000000001</v>
      </c>
      <c r="E115" s="21">
        <f t="shared" si="1"/>
        <v>0.80269999999999997</v>
      </c>
      <c r="F115" s="43">
        <v>1</v>
      </c>
      <c r="G115" s="44">
        <v>1</v>
      </c>
      <c r="H115" s="22" t="s">
        <v>15</v>
      </c>
      <c r="I115" s="23" t="s">
        <v>41</v>
      </c>
      <c r="J115" s="17"/>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row>
    <row r="116" spans="1:40" s="32" customFormat="1">
      <c r="A116" s="102" t="s">
        <v>993</v>
      </c>
      <c r="B116" s="19" t="s">
        <v>594</v>
      </c>
      <c r="C116" s="20">
        <v>3.61</v>
      </c>
      <c r="D116" s="21">
        <v>0.79400000000000004</v>
      </c>
      <c r="E116" s="21">
        <f t="shared" si="1"/>
        <v>1.0628</v>
      </c>
      <c r="F116" s="43">
        <v>1</v>
      </c>
      <c r="G116" s="44">
        <v>1.3</v>
      </c>
      <c r="H116" s="22" t="s">
        <v>15</v>
      </c>
      <c r="I116" s="23" t="s">
        <v>41</v>
      </c>
      <c r="J116" s="17"/>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row>
    <row r="117" spans="1:40" s="32" customFormat="1">
      <c r="A117" s="103" t="s">
        <v>994</v>
      </c>
      <c r="B117" s="24" t="s">
        <v>594</v>
      </c>
      <c r="C117" s="25">
        <v>6.62</v>
      </c>
      <c r="D117" s="26">
        <v>1.8286</v>
      </c>
      <c r="E117" s="26">
        <f t="shared" si="1"/>
        <v>2.4476</v>
      </c>
      <c r="F117" s="45">
        <v>1</v>
      </c>
      <c r="G117" s="46">
        <v>1.3</v>
      </c>
      <c r="H117" s="27" t="s">
        <v>15</v>
      </c>
      <c r="I117" s="28" t="s">
        <v>41</v>
      </c>
      <c r="J117" s="17"/>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row>
    <row r="118" spans="1:40" s="32" customFormat="1">
      <c r="A118" s="102" t="s">
        <v>995</v>
      </c>
      <c r="B118" s="19" t="s">
        <v>595</v>
      </c>
      <c r="C118" s="20">
        <v>2.1</v>
      </c>
      <c r="D118" s="21">
        <v>0.63649999999999995</v>
      </c>
      <c r="E118" s="21">
        <f t="shared" si="1"/>
        <v>0.85199999999999998</v>
      </c>
      <c r="F118" s="43">
        <v>1</v>
      </c>
      <c r="G118" s="44">
        <v>1</v>
      </c>
      <c r="H118" s="30" t="s">
        <v>15</v>
      </c>
      <c r="I118" s="31" t="s">
        <v>41</v>
      </c>
      <c r="J118" s="17"/>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row>
    <row r="119" spans="1:40" s="32" customFormat="1">
      <c r="A119" s="102" t="s">
        <v>996</v>
      </c>
      <c r="B119" s="19" t="s">
        <v>595</v>
      </c>
      <c r="C119" s="20">
        <v>3.3</v>
      </c>
      <c r="D119" s="21">
        <v>0.87260000000000004</v>
      </c>
      <c r="E119" s="21">
        <f t="shared" si="1"/>
        <v>1.1679999999999999</v>
      </c>
      <c r="F119" s="43">
        <v>1</v>
      </c>
      <c r="G119" s="44">
        <v>1</v>
      </c>
      <c r="H119" s="22" t="s">
        <v>15</v>
      </c>
      <c r="I119" s="23" t="s">
        <v>41</v>
      </c>
      <c r="J119" s="17"/>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row>
    <row r="120" spans="1:40" s="32" customFormat="1">
      <c r="A120" s="102" t="s">
        <v>997</v>
      </c>
      <c r="B120" s="19" t="s">
        <v>595</v>
      </c>
      <c r="C120" s="20">
        <v>4.96</v>
      </c>
      <c r="D120" s="21">
        <v>1.3716999999999999</v>
      </c>
      <c r="E120" s="21">
        <f t="shared" si="1"/>
        <v>1.8360000000000001</v>
      </c>
      <c r="F120" s="43">
        <v>1</v>
      </c>
      <c r="G120" s="44">
        <v>1.3</v>
      </c>
      <c r="H120" s="22" t="s">
        <v>15</v>
      </c>
      <c r="I120" s="23" t="s">
        <v>41</v>
      </c>
      <c r="J120" s="17"/>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row>
    <row r="121" spans="1:40" s="32" customFormat="1">
      <c r="A121" s="103" t="s">
        <v>998</v>
      </c>
      <c r="B121" s="24" t="s">
        <v>595</v>
      </c>
      <c r="C121" s="25">
        <v>11.37</v>
      </c>
      <c r="D121" s="26">
        <v>3.3854000000000002</v>
      </c>
      <c r="E121" s="26">
        <f t="shared" si="1"/>
        <v>4.5312999999999999</v>
      </c>
      <c r="F121" s="45">
        <v>1</v>
      </c>
      <c r="G121" s="46">
        <v>1.3</v>
      </c>
      <c r="H121" s="27" t="s">
        <v>15</v>
      </c>
      <c r="I121" s="28" t="s">
        <v>41</v>
      </c>
      <c r="J121" s="17"/>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row>
    <row r="122" spans="1:40" s="32" customFormat="1">
      <c r="A122" s="102" t="s">
        <v>999</v>
      </c>
      <c r="B122" s="19" t="s">
        <v>596</v>
      </c>
      <c r="C122" s="20">
        <v>2.15</v>
      </c>
      <c r="D122" s="21">
        <v>0.65939999999999999</v>
      </c>
      <c r="E122" s="21">
        <f t="shared" si="1"/>
        <v>0.88260000000000005</v>
      </c>
      <c r="F122" s="43">
        <v>1</v>
      </c>
      <c r="G122" s="44">
        <v>1</v>
      </c>
      <c r="H122" s="30" t="s">
        <v>15</v>
      </c>
      <c r="I122" s="31" t="s">
        <v>41</v>
      </c>
      <c r="J122" s="17"/>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row>
    <row r="123" spans="1:40" s="32" customFormat="1">
      <c r="A123" s="102" t="s">
        <v>1000</v>
      </c>
      <c r="B123" s="19" t="s">
        <v>596</v>
      </c>
      <c r="C123" s="20">
        <v>3.36</v>
      </c>
      <c r="D123" s="21">
        <v>0.93779999999999997</v>
      </c>
      <c r="E123" s="21">
        <f t="shared" si="1"/>
        <v>1.2552000000000001</v>
      </c>
      <c r="F123" s="43">
        <v>1</v>
      </c>
      <c r="G123" s="44">
        <v>1</v>
      </c>
      <c r="H123" s="22" t="s">
        <v>15</v>
      </c>
      <c r="I123" s="23" t="s">
        <v>41</v>
      </c>
      <c r="J123" s="17"/>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row>
    <row r="124" spans="1:40" s="32" customFormat="1">
      <c r="A124" s="102" t="s">
        <v>1001</v>
      </c>
      <c r="B124" s="19" t="s">
        <v>596</v>
      </c>
      <c r="C124" s="20">
        <v>5.56</v>
      </c>
      <c r="D124" s="21">
        <v>1.472</v>
      </c>
      <c r="E124" s="21">
        <f t="shared" si="1"/>
        <v>1.9702999999999999</v>
      </c>
      <c r="F124" s="43">
        <v>1</v>
      </c>
      <c r="G124" s="44">
        <v>1.3</v>
      </c>
      <c r="H124" s="22" t="s">
        <v>15</v>
      </c>
      <c r="I124" s="23" t="s">
        <v>41</v>
      </c>
      <c r="J124" s="17"/>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row>
    <row r="125" spans="1:40" s="32" customFormat="1">
      <c r="A125" s="103" t="s">
        <v>1002</v>
      </c>
      <c r="B125" s="24" t="s">
        <v>596</v>
      </c>
      <c r="C125" s="25">
        <v>12.84</v>
      </c>
      <c r="D125" s="26">
        <v>3.7181999999999999</v>
      </c>
      <c r="E125" s="26">
        <f t="shared" si="1"/>
        <v>4.9767999999999999</v>
      </c>
      <c r="F125" s="45">
        <v>1</v>
      </c>
      <c r="G125" s="46">
        <v>1.3</v>
      </c>
      <c r="H125" s="27" t="s">
        <v>15</v>
      </c>
      <c r="I125" s="28" t="s">
        <v>41</v>
      </c>
      <c r="J125" s="17"/>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row>
    <row r="126" spans="1:40" s="32" customFormat="1">
      <c r="A126" s="102" t="s">
        <v>1003</v>
      </c>
      <c r="B126" s="19" t="s">
        <v>597</v>
      </c>
      <c r="C126" s="20">
        <v>1.43</v>
      </c>
      <c r="D126" s="21">
        <v>0.6401</v>
      </c>
      <c r="E126" s="21">
        <f t="shared" si="1"/>
        <v>0.85680000000000001</v>
      </c>
      <c r="F126" s="43">
        <v>1</v>
      </c>
      <c r="G126" s="44">
        <v>1</v>
      </c>
      <c r="H126" s="30" t="s">
        <v>15</v>
      </c>
      <c r="I126" s="31" t="s">
        <v>41</v>
      </c>
      <c r="J126" s="17"/>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row>
    <row r="127" spans="1:40" s="32" customFormat="1">
      <c r="A127" s="102" t="s">
        <v>1004</v>
      </c>
      <c r="B127" s="19" t="s">
        <v>597</v>
      </c>
      <c r="C127" s="20">
        <v>2.2599999999999998</v>
      </c>
      <c r="D127" s="21">
        <v>0.84319999999999995</v>
      </c>
      <c r="E127" s="21">
        <f t="shared" si="1"/>
        <v>1.1286</v>
      </c>
      <c r="F127" s="43">
        <v>1</v>
      </c>
      <c r="G127" s="44">
        <v>1</v>
      </c>
      <c r="H127" s="22" t="s">
        <v>15</v>
      </c>
      <c r="I127" s="23" t="s">
        <v>41</v>
      </c>
      <c r="J127" s="17"/>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row>
    <row r="128" spans="1:40" s="32" customFormat="1">
      <c r="A128" s="102" t="s">
        <v>1005</v>
      </c>
      <c r="B128" s="19" t="s">
        <v>597</v>
      </c>
      <c r="C128" s="20">
        <v>4.12</v>
      </c>
      <c r="D128" s="21">
        <v>1.2447999999999999</v>
      </c>
      <c r="E128" s="21">
        <f t="shared" si="1"/>
        <v>1.6661999999999999</v>
      </c>
      <c r="F128" s="43">
        <v>1</v>
      </c>
      <c r="G128" s="44">
        <v>1.3</v>
      </c>
      <c r="H128" s="22" t="s">
        <v>15</v>
      </c>
      <c r="I128" s="23" t="s">
        <v>41</v>
      </c>
      <c r="J128" s="17"/>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row>
    <row r="129" spans="1:40" s="32" customFormat="1">
      <c r="A129" s="103" t="s">
        <v>1006</v>
      </c>
      <c r="B129" s="24" t="s">
        <v>597</v>
      </c>
      <c r="C129" s="25">
        <v>9.89</v>
      </c>
      <c r="D129" s="26">
        <v>3.1442999999999999</v>
      </c>
      <c r="E129" s="26">
        <f t="shared" si="1"/>
        <v>4.2085999999999997</v>
      </c>
      <c r="F129" s="45">
        <v>1</v>
      </c>
      <c r="G129" s="46">
        <v>1.3</v>
      </c>
      <c r="H129" s="27" t="s">
        <v>15</v>
      </c>
      <c r="I129" s="28" t="s">
        <v>41</v>
      </c>
      <c r="J129" s="17"/>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row>
    <row r="130" spans="1:40" s="32" customFormat="1">
      <c r="A130" s="102" t="s">
        <v>1007</v>
      </c>
      <c r="B130" s="19" t="s">
        <v>598</v>
      </c>
      <c r="C130" s="20">
        <v>2.5099999999999998</v>
      </c>
      <c r="D130" s="21">
        <v>0.59730000000000005</v>
      </c>
      <c r="E130" s="21">
        <f t="shared" si="1"/>
        <v>0.79949999999999999</v>
      </c>
      <c r="F130" s="43">
        <v>1</v>
      </c>
      <c r="G130" s="44">
        <v>1</v>
      </c>
      <c r="H130" s="30" t="s">
        <v>15</v>
      </c>
      <c r="I130" s="31" t="s">
        <v>41</v>
      </c>
      <c r="J130" s="17"/>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row>
    <row r="131" spans="1:40" s="32" customFormat="1">
      <c r="A131" s="102" t="s">
        <v>1008</v>
      </c>
      <c r="B131" s="19" t="s">
        <v>598</v>
      </c>
      <c r="C131" s="20">
        <v>3.55</v>
      </c>
      <c r="D131" s="21">
        <v>0.73170000000000002</v>
      </c>
      <c r="E131" s="21">
        <f t="shared" si="1"/>
        <v>0.97940000000000005</v>
      </c>
      <c r="F131" s="43">
        <v>1</v>
      </c>
      <c r="G131" s="44">
        <v>1</v>
      </c>
      <c r="H131" s="22" t="s">
        <v>15</v>
      </c>
      <c r="I131" s="23" t="s">
        <v>41</v>
      </c>
      <c r="J131" s="17"/>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row>
    <row r="132" spans="1:40" s="32" customFormat="1">
      <c r="A132" s="102" t="s">
        <v>1009</v>
      </c>
      <c r="B132" s="19" t="s">
        <v>598</v>
      </c>
      <c r="C132" s="20">
        <v>5.22</v>
      </c>
      <c r="D132" s="21">
        <v>1.0335000000000001</v>
      </c>
      <c r="E132" s="21">
        <f t="shared" si="1"/>
        <v>1.3833</v>
      </c>
      <c r="F132" s="43">
        <v>1</v>
      </c>
      <c r="G132" s="44">
        <v>1.3</v>
      </c>
      <c r="H132" s="22" t="s">
        <v>15</v>
      </c>
      <c r="I132" s="23" t="s">
        <v>41</v>
      </c>
      <c r="J132" s="17"/>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row>
    <row r="133" spans="1:40" s="32" customFormat="1">
      <c r="A133" s="103" t="s">
        <v>1010</v>
      </c>
      <c r="B133" s="24" t="s">
        <v>598</v>
      </c>
      <c r="C133" s="25">
        <v>10.53</v>
      </c>
      <c r="D133" s="26">
        <v>2.3704000000000001</v>
      </c>
      <c r="E133" s="26">
        <f t="shared" si="1"/>
        <v>3.1728000000000001</v>
      </c>
      <c r="F133" s="45">
        <v>1</v>
      </c>
      <c r="G133" s="46">
        <v>1.3</v>
      </c>
      <c r="H133" s="27" t="s">
        <v>15</v>
      </c>
      <c r="I133" s="28" t="s">
        <v>41</v>
      </c>
      <c r="J133" s="17"/>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row>
    <row r="134" spans="1:40" s="32" customFormat="1">
      <c r="A134" s="102" t="s">
        <v>1011</v>
      </c>
      <c r="B134" s="19" t="s">
        <v>599</v>
      </c>
      <c r="C134" s="20">
        <v>2.0099999999999998</v>
      </c>
      <c r="D134" s="21">
        <v>0.85589999999999999</v>
      </c>
      <c r="E134" s="21">
        <f t="shared" si="1"/>
        <v>1.1456</v>
      </c>
      <c r="F134" s="43">
        <v>1</v>
      </c>
      <c r="G134" s="44">
        <v>1</v>
      </c>
      <c r="H134" s="30" t="s">
        <v>15</v>
      </c>
      <c r="I134" s="31" t="s">
        <v>41</v>
      </c>
      <c r="J134" s="17"/>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row>
    <row r="135" spans="1:40" s="32" customFormat="1">
      <c r="A135" s="102" t="s">
        <v>1012</v>
      </c>
      <c r="B135" s="19" t="s">
        <v>599</v>
      </c>
      <c r="C135" s="20">
        <v>3.55</v>
      </c>
      <c r="D135" s="21">
        <v>1.2262999999999999</v>
      </c>
      <c r="E135" s="21">
        <f t="shared" si="1"/>
        <v>1.6414</v>
      </c>
      <c r="F135" s="43">
        <v>1</v>
      </c>
      <c r="G135" s="44">
        <v>1</v>
      </c>
      <c r="H135" s="22" t="s">
        <v>15</v>
      </c>
      <c r="I135" s="23" t="s">
        <v>41</v>
      </c>
      <c r="J135" s="17"/>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row>
    <row r="136" spans="1:40" s="32" customFormat="1">
      <c r="A136" s="102" t="s">
        <v>1013</v>
      </c>
      <c r="B136" s="19" t="s">
        <v>599</v>
      </c>
      <c r="C136" s="20">
        <v>5.8</v>
      </c>
      <c r="D136" s="21">
        <v>2.2069000000000001</v>
      </c>
      <c r="E136" s="21">
        <f t="shared" si="1"/>
        <v>2.9539</v>
      </c>
      <c r="F136" s="43">
        <v>1</v>
      </c>
      <c r="G136" s="44">
        <v>1.3</v>
      </c>
      <c r="H136" s="22" t="s">
        <v>15</v>
      </c>
      <c r="I136" s="23" t="s">
        <v>41</v>
      </c>
      <c r="J136" s="17"/>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row>
    <row r="137" spans="1:40" s="32" customFormat="1">
      <c r="A137" s="103" t="s">
        <v>1014</v>
      </c>
      <c r="B137" s="24" t="s">
        <v>599</v>
      </c>
      <c r="C137" s="25">
        <v>12.36</v>
      </c>
      <c r="D137" s="26">
        <v>4.2629999999999999</v>
      </c>
      <c r="E137" s="26">
        <f t="shared" si="1"/>
        <v>5.7060000000000004</v>
      </c>
      <c r="F137" s="45">
        <v>1</v>
      </c>
      <c r="G137" s="46">
        <v>1.3</v>
      </c>
      <c r="H137" s="27" t="s">
        <v>15</v>
      </c>
      <c r="I137" s="28" t="s">
        <v>41</v>
      </c>
      <c r="J137" s="17"/>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row>
    <row r="138" spans="1:40" s="32" customFormat="1">
      <c r="A138" s="102" t="s">
        <v>1015</v>
      </c>
      <c r="B138" s="19" t="s">
        <v>600</v>
      </c>
      <c r="C138" s="20">
        <v>2.12</v>
      </c>
      <c r="D138" s="21">
        <v>0.72460000000000002</v>
      </c>
      <c r="E138" s="21">
        <f t="shared" ref="E138:E201" si="2">ROUND((D138/0.747108),4)</f>
        <v>0.96989999999999998</v>
      </c>
      <c r="F138" s="43">
        <v>1</v>
      </c>
      <c r="G138" s="44">
        <v>1</v>
      </c>
      <c r="H138" s="30" t="s">
        <v>15</v>
      </c>
      <c r="I138" s="31" t="s">
        <v>41</v>
      </c>
      <c r="J138" s="17"/>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row>
    <row r="139" spans="1:40" s="32" customFormat="1">
      <c r="A139" s="102" t="s">
        <v>1016</v>
      </c>
      <c r="B139" s="19" t="s">
        <v>600</v>
      </c>
      <c r="C139" s="20">
        <v>2.8</v>
      </c>
      <c r="D139" s="21">
        <v>0.90949999999999998</v>
      </c>
      <c r="E139" s="21">
        <f t="shared" si="2"/>
        <v>1.2174</v>
      </c>
      <c r="F139" s="43">
        <v>1</v>
      </c>
      <c r="G139" s="44">
        <v>1</v>
      </c>
      <c r="H139" s="22" t="s">
        <v>15</v>
      </c>
      <c r="I139" s="23" t="s">
        <v>41</v>
      </c>
      <c r="J139" s="17"/>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row>
    <row r="140" spans="1:40" s="32" customFormat="1">
      <c r="A140" s="102" t="s">
        <v>1017</v>
      </c>
      <c r="B140" s="19" t="s">
        <v>600</v>
      </c>
      <c r="C140" s="20">
        <v>5.23</v>
      </c>
      <c r="D140" s="21">
        <v>1.4744999999999999</v>
      </c>
      <c r="E140" s="21">
        <f t="shared" si="2"/>
        <v>1.9736</v>
      </c>
      <c r="F140" s="43">
        <v>1</v>
      </c>
      <c r="G140" s="44">
        <v>1.3</v>
      </c>
      <c r="H140" s="22" t="s">
        <v>15</v>
      </c>
      <c r="I140" s="23" t="s">
        <v>41</v>
      </c>
      <c r="J140" s="17"/>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row>
    <row r="141" spans="1:40" s="32" customFormat="1">
      <c r="A141" s="103" t="s">
        <v>1018</v>
      </c>
      <c r="B141" s="24" t="s">
        <v>600</v>
      </c>
      <c r="C141" s="25">
        <v>9.81</v>
      </c>
      <c r="D141" s="26">
        <v>3.0607000000000002</v>
      </c>
      <c r="E141" s="26">
        <f t="shared" si="2"/>
        <v>4.0967000000000002</v>
      </c>
      <c r="F141" s="45">
        <v>1</v>
      </c>
      <c r="G141" s="46">
        <v>1.3</v>
      </c>
      <c r="H141" s="27" t="s">
        <v>15</v>
      </c>
      <c r="I141" s="28" t="s">
        <v>41</v>
      </c>
      <c r="J141" s="17"/>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row>
    <row r="142" spans="1:40" s="32" customFormat="1">
      <c r="A142" s="102" t="s">
        <v>1019</v>
      </c>
      <c r="B142" s="19" t="s">
        <v>601</v>
      </c>
      <c r="C142" s="20">
        <v>2.8</v>
      </c>
      <c r="D142" s="21">
        <v>0.38229999999999997</v>
      </c>
      <c r="E142" s="21">
        <f t="shared" si="2"/>
        <v>0.51170000000000004</v>
      </c>
      <c r="F142" s="43">
        <v>1</v>
      </c>
      <c r="G142" s="44">
        <v>1</v>
      </c>
      <c r="H142" s="30" t="s">
        <v>15</v>
      </c>
      <c r="I142" s="31" t="s">
        <v>41</v>
      </c>
      <c r="J142" s="17"/>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row>
    <row r="143" spans="1:40" s="32" customFormat="1">
      <c r="A143" s="102" t="s">
        <v>1020</v>
      </c>
      <c r="B143" s="19" t="s">
        <v>601</v>
      </c>
      <c r="C143" s="20">
        <v>3.66</v>
      </c>
      <c r="D143" s="21">
        <v>0.56059999999999999</v>
      </c>
      <c r="E143" s="21">
        <f t="shared" si="2"/>
        <v>0.75039999999999996</v>
      </c>
      <c r="F143" s="43">
        <v>1</v>
      </c>
      <c r="G143" s="44">
        <v>1</v>
      </c>
      <c r="H143" s="22" t="s">
        <v>15</v>
      </c>
      <c r="I143" s="23" t="s">
        <v>41</v>
      </c>
      <c r="J143" s="17"/>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row>
    <row r="144" spans="1:40" s="32" customFormat="1">
      <c r="A144" s="102" t="s">
        <v>1021</v>
      </c>
      <c r="B144" s="19" t="s">
        <v>601</v>
      </c>
      <c r="C144" s="20">
        <v>5.6</v>
      </c>
      <c r="D144" s="21">
        <v>0.95140000000000002</v>
      </c>
      <c r="E144" s="21">
        <f t="shared" si="2"/>
        <v>1.2734000000000001</v>
      </c>
      <c r="F144" s="43">
        <v>1</v>
      </c>
      <c r="G144" s="44">
        <v>1.3</v>
      </c>
      <c r="H144" s="22" t="s">
        <v>15</v>
      </c>
      <c r="I144" s="23" t="s">
        <v>41</v>
      </c>
      <c r="J144" s="17"/>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row>
    <row r="145" spans="1:40" s="32" customFormat="1">
      <c r="A145" s="103" t="s">
        <v>1022</v>
      </c>
      <c r="B145" s="24" t="s">
        <v>601</v>
      </c>
      <c r="C145" s="25">
        <v>10.27</v>
      </c>
      <c r="D145" s="26">
        <v>2.5990000000000002</v>
      </c>
      <c r="E145" s="26">
        <f t="shared" si="2"/>
        <v>3.4786999999999999</v>
      </c>
      <c r="F145" s="45">
        <v>1</v>
      </c>
      <c r="G145" s="46">
        <v>1.3</v>
      </c>
      <c r="H145" s="27" t="s">
        <v>15</v>
      </c>
      <c r="I145" s="28" t="s">
        <v>41</v>
      </c>
      <c r="J145" s="17"/>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row>
    <row r="146" spans="1:40" s="32" customFormat="1">
      <c r="A146" s="102" t="s">
        <v>1023</v>
      </c>
      <c r="B146" s="19" t="s">
        <v>602</v>
      </c>
      <c r="C146" s="20">
        <v>2.1800000000000002</v>
      </c>
      <c r="D146" s="21">
        <v>0.46939999999999998</v>
      </c>
      <c r="E146" s="21">
        <f t="shared" si="2"/>
        <v>0.62829999999999997</v>
      </c>
      <c r="F146" s="43">
        <v>1</v>
      </c>
      <c r="G146" s="44">
        <v>1</v>
      </c>
      <c r="H146" s="30" t="s">
        <v>15</v>
      </c>
      <c r="I146" s="31" t="s">
        <v>41</v>
      </c>
      <c r="J146" s="17"/>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row>
    <row r="147" spans="1:40" s="32" customFormat="1">
      <c r="A147" s="102" t="s">
        <v>1024</v>
      </c>
      <c r="B147" s="19" t="s">
        <v>602</v>
      </c>
      <c r="C147" s="20">
        <v>2.58</v>
      </c>
      <c r="D147" s="21">
        <v>0.60460000000000003</v>
      </c>
      <c r="E147" s="21">
        <f t="shared" si="2"/>
        <v>0.80930000000000002</v>
      </c>
      <c r="F147" s="43">
        <v>1</v>
      </c>
      <c r="G147" s="44">
        <v>1</v>
      </c>
      <c r="H147" s="22" t="s">
        <v>15</v>
      </c>
      <c r="I147" s="23" t="s">
        <v>41</v>
      </c>
      <c r="J147" s="17"/>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row>
    <row r="148" spans="1:40" s="32" customFormat="1">
      <c r="A148" s="102" t="s">
        <v>1025</v>
      </c>
      <c r="B148" s="19" t="s">
        <v>602</v>
      </c>
      <c r="C148" s="20">
        <v>3.84</v>
      </c>
      <c r="D148" s="21">
        <v>0.83750000000000002</v>
      </c>
      <c r="E148" s="21">
        <f t="shared" si="2"/>
        <v>1.121</v>
      </c>
      <c r="F148" s="43">
        <v>1</v>
      </c>
      <c r="G148" s="44">
        <v>1.3</v>
      </c>
      <c r="H148" s="22" t="s">
        <v>15</v>
      </c>
      <c r="I148" s="23" t="s">
        <v>41</v>
      </c>
      <c r="J148" s="17"/>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row>
    <row r="149" spans="1:40" s="32" customFormat="1">
      <c r="A149" s="103" t="s">
        <v>1026</v>
      </c>
      <c r="B149" s="24" t="s">
        <v>602</v>
      </c>
      <c r="C149" s="25">
        <v>11.19</v>
      </c>
      <c r="D149" s="26">
        <v>3.1147</v>
      </c>
      <c r="E149" s="26">
        <f t="shared" si="2"/>
        <v>4.1689999999999996</v>
      </c>
      <c r="F149" s="45">
        <v>1</v>
      </c>
      <c r="G149" s="46">
        <v>1.3</v>
      </c>
      <c r="H149" s="27" t="s">
        <v>15</v>
      </c>
      <c r="I149" s="28" t="s">
        <v>41</v>
      </c>
      <c r="J149" s="17"/>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row>
    <row r="150" spans="1:40" s="32" customFormat="1">
      <c r="A150" s="102" t="s">
        <v>1027</v>
      </c>
      <c r="B150" s="19" t="s">
        <v>603</v>
      </c>
      <c r="C150" s="20">
        <v>2.1800000000000002</v>
      </c>
      <c r="D150" s="21">
        <v>1.4678</v>
      </c>
      <c r="E150" s="21">
        <f t="shared" si="2"/>
        <v>1.9645999999999999</v>
      </c>
      <c r="F150" s="43">
        <v>1</v>
      </c>
      <c r="G150" s="44">
        <v>1</v>
      </c>
      <c r="H150" s="30" t="s">
        <v>15</v>
      </c>
      <c r="I150" s="31" t="s">
        <v>41</v>
      </c>
      <c r="J150" s="17"/>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row>
    <row r="151" spans="1:40" s="32" customFormat="1">
      <c r="A151" s="102" t="s">
        <v>1028</v>
      </c>
      <c r="B151" s="19" t="s">
        <v>603</v>
      </c>
      <c r="C151" s="20">
        <v>3.61</v>
      </c>
      <c r="D151" s="21">
        <v>1.9312</v>
      </c>
      <c r="E151" s="21">
        <f t="shared" si="2"/>
        <v>2.5849000000000002</v>
      </c>
      <c r="F151" s="43">
        <v>1</v>
      </c>
      <c r="G151" s="44">
        <v>1</v>
      </c>
      <c r="H151" s="22" t="s">
        <v>15</v>
      </c>
      <c r="I151" s="23" t="s">
        <v>41</v>
      </c>
      <c r="J151" s="17"/>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row>
    <row r="152" spans="1:40" s="32" customFormat="1">
      <c r="A152" s="102" t="s">
        <v>1029</v>
      </c>
      <c r="B152" s="19" t="s">
        <v>603</v>
      </c>
      <c r="C152" s="20">
        <v>8.17</v>
      </c>
      <c r="D152" s="21">
        <v>3.4676999999999998</v>
      </c>
      <c r="E152" s="21">
        <f t="shared" si="2"/>
        <v>4.6414999999999997</v>
      </c>
      <c r="F152" s="43">
        <v>1</v>
      </c>
      <c r="G152" s="44">
        <v>1.3</v>
      </c>
      <c r="H152" s="22" t="s">
        <v>15</v>
      </c>
      <c r="I152" s="23" t="s">
        <v>41</v>
      </c>
      <c r="J152" s="17"/>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row>
    <row r="153" spans="1:40" s="32" customFormat="1">
      <c r="A153" s="103" t="s">
        <v>1030</v>
      </c>
      <c r="B153" s="24" t="s">
        <v>603</v>
      </c>
      <c r="C153" s="25">
        <v>16.12</v>
      </c>
      <c r="D153" s="26">
        <v>6.7355999999999998</v>
      </c>
      <c r="E153" s="26">
        <f t="shared" si="2"/>
        <v>9.0155999999999992</v>
      </c>
      <c r="F153" s="45">
        <v>1</v>
      </c>
      <c r="G153" s="46">
        <v>1.3</v>
      </c>
      <c r="H153" s="27" t="s">
        <v>15</v>
      </c>
      <c r="I153" s="28" t="s">
        <v>41</v>
      </c>
      <c r="J153" s="17"/>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row>
    <row r="154" spans="1:40" s="32" customFormat="1">
      <c r="A154" s="102" t="s">
        <v>1031</v>
      </c>
      <c r="B154" s="19" t="s">
        <v>604</v>
      </c>
      <c r="C154" s="20">
        <v>2.4500000000000002</v>
      </c>
      <c r="D154" s="21">
        <v>0.6794</v>
      </c>
      <c r="E154" s="21">
        <f t="shared" si="2"/>
        <v>0.90939999999999999</v>
      </c>
      <c r="F154" s="43">
        <v>1</v>
      </c>
      <c r="G154" s="44">
        <v>1</v>
      </c>
      <c r="H154" s="30" t="s">
        <v>15</v>
      </c>
      <c r="I154" s="31" t="s">
        <v>41</v>
      </c>
      <c r="J154" s="17"/>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row>
    <row r="155" spans="1:40" s="32" customFormat="1">
      <c r="A155" s="102" t="s">
        <v>1032</v>
      </c>
      <c r="B155" s="19" t="s">
        <v>604</v>
      </c>
      <c r="C155" s="20">
        <v>7.65</v>
      </c>
      <c r="D155" s="21">
        <v>2.2831000000000001</v>
      </c>
      <c r="E155" s="21">
        <f t="shared" si="2"/>
        <v>3.0558999999999998</v>
      </c>
      <c r="F155" s="43">
        <v>1</v>
      </c>
      <c r="G155" s="44">
        <v>1</v>
      </c>
      <c r="H155" s="22" t="s">
        <v>15</v>
      </c>
      <c r="I155" s="23" t="s">
        <v>41</v>
      </c>
      <c r="J155" s="17"/>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row>
    <row r="156" spans="1:40" s="32" customFormat="1">
      <c r="A156" s="102" t="s">
        <v>1033</v>
      </c>
      <c r="B156" s="19" t="s">
        <v>604</v>
      </c>
      <c r="C156" s="20">
        <v>12.66</v>
      </c>
      <c r="D156" s="21">
        <v>3.6271</v>
      </c>
      <c r="E156" s="21">
        <f t="shared" si="2"/>
        <v>4.8548999999999998</v>
      </c>
      <c r="F156" s="43">
        <v>1</v>
      </c>
      <c r="G156" s="44">
        <v>1.3</v>
      </c>
      <c r="H156" s="22" t="s">
        <v>15</v>
      </c>
      <c r="I156" s="23" t="s">
        <v>41</v>
      </c>
      <c r="J156" s="17"/>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row>
    <row r="157" spans="1:40" s="32" customFormat="1">
      <c r="A157" s="103" t="s">
        <v>1034</v>
      </c>
      <c r="B157" s="24" t="s">
        <v>604</v>
      </c>
      <c r="C157" s="25">
        <v>23.69</v>
      </c>
      <c r="D157" s="26">
        <v>7.2240000000000002</v>
      </c>
      <c r="E157" s="26">
        <f t="shared" si="2"/>
        <v>9.6692999999999998</v>
      </c>
      <c r="F157" s="45">
        <v>1</v>
      </c>
      <c r="G157" s="46">
        <v>1.3</v>
      </c>
      <c r="H157" s="27" t="s">
        <v>15</v>
      </c>
      <c r="I157" s="28" t="s">
        <v>41</v>
      </c>
      <c r="J157" s="17"/>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row>
    <row r="158" spans="1:40" s="32" customFormat="1">
      <c r="A158" s="102" t="s">
        <v>1035</v>
      </c>
      <c r="B158" s="19" t="s">
        <v>605</v>
      </c>
      <c r="C158" s="20">
        <v>2.96</v>
      </c>
      <c r="D158" s="21">
        <v>1.3682000000000001</v>
      </c>
      <c r="E158" s="21">
        <f t="shared" si="2"/>
        <v>1.8312999999999999</v>
      </c>
      <c r="F158" s="43">
        <v>1</v>
      </c>
      <c r="G158" s="44">
        <v>1</v>
      </c>
      <c r="H158" s="30" t="s">
        <v>15</v>
      </c>
      <c r="I158" s="31" t="s">
        <v>41</v>
      </c>
      <c r="J158" s="17"/>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row>
    <row r="159" spans="1:40" s="32" customFormat="1">
      <c r="A159" s="102" t="s">
        <v>1036</v>
      </c>
      <c r="B159" s="19" t="s">
        <v>605</v>
      </c>
      <c r="C159" s="20">
        <v>4.34</v>
      </c>
      <c r="D159" s="21">
        <v>2.0706000000000002</v>
      </c>
      <c r="E159" s="21">
        <f t="shared" si="2"/>
        <v>2.7715000000000001</v>
      </c>
      <c r="F159" s="43">
        <v>1</v>
      </c>
      <c r="G159" s="44">
        <v>1</v>
      </c>
      <c r="H159" s="22" t="s">
        <v>15</v>
      </c>
      <c r="I159" s="23" t="s">
        <v>41</v>
      </c>
      <c r="J159" s="17"/>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row>
    <row r="160" spans="1:40" s="32" customFormat="1">
      <c r="A160" s="102" t="s">
        <v>1037</v>
      </c>
      <c r="B160" s="19" t="s">
        <v>605</v>
      </c>
      <c r="C160" s="20">
        <v>9.1999999999999993</v>
      </c>
      <c r="D160" s="21">
        <v>3.8502000000000001</v>
      </c>
      <c r="E160" s="21">
        <f t="shared" si="2"/>
        <v>5.1535000000000002</v>
      </c>
      <c r="F160" s="43">
        <v>1</v>
      </c>
      <c r="G160" s="44">
        <v>1.3</v>
      </c>
      <c r="H160" s="22" t="s">
        <v>15</v>
      </c>
      <c r="I160" s="23" t="s">
        <v>41</v>
      </c>
      <c r="J160" s="17"/>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row>
    <row r="161" spans="1:40" s="32" customFormat="1">
      <c r="A161" s="103" t="s">
        <v>1038</v>
      </c>
      <c r="B161" s="24" t="s">
        <v>605</v>
      </c>
      <c r="C161" s="25">
        <v>16.98</v>
      </c>
      <c r="D161" s="26">
        <v>6.2667000000000002</v>
      </c>
      <c r="E161" s="26">
        <f t="shared" si="2"/>
        <v>8.3879000000000001</v>
      </c>
      <c r="F161" s="45">
        <v>1</v>
      </c>
      <c r="G161" s="46">
        <v>1.3</v>
      </c>
      <c r="H161" s="27" t="s">
        <v>15</v>
      </c>
      <c r="I161" s="28" t="s">
        <v>41</v>
      </c>
      <c r="J161" s="17"/>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row>
    <row r="162" spans="1:40" s="32" customFormat="1">
      <c r="A162" s="102" t="s">
        <v>1039</v>
      </c>
      <c r="B162" s="19" t="s">
        <v>606</v>
      </c>
      <c r="C162" s="20">
        <v>1.9</v>
      </c>
      <c r="D162" s="21">
        <v>1.0431999999999999</v>
      </c>
      <c r="E162" s="21">
        <f t="shared" si="2"/>
        <v>1.3963000000000001</v>
      </c>
      <c r="F162" s="43">
        <v>1</v>
      </c>
      <c r="G162" s="44">
        <v>1</v>
      </c>
      <c r="H162" s="30" t="s">
        <v>15</v>
      </c>
      <c r="I162" s="31" t="s">
        <v>41</v>
      </c>
      <c r="J162" s="17"/>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row>
    <row r="163" spans="1:40" s="32" customFormat="1">
      <c r="A163" s="102" t="s">
        <v>1040</v>
      </c>
      <c r="B163" s="19" t="s">
        <v>606</v>
      </c>
      <c r="C163" s="20">
        <v>2.74</v>
      </c>
      <c r="D163" s="21">
        <v>1.4599</v>
      </c>
      <c r="E163" s="21">
        <f t="shared" si="2"/>
        <v>1.9540999999999999</v>
      </c>
      <c r="F163" s="43">
        <v>1</v>
      </c>
      <c r="G163" s="44">
        <v>1</v>
      </c>
      <c r="H163" s="22" t="s">
        <v>15</v>
      </c>
      <c r="I163" s="23" t="s">
        <v>41</v>
      </c>
      <c r="J163" s="17"/>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row>
    <row r="164" spans="1:40" s="32" customFormat="1">
      <c r="A164" s="102" t="s">
        <v>1041</v>
      </c>
      <c r="B164" s="19" t="s">
        <v>606</v>
      </c>
      <c r="C164" s="20">
        <v>5.4</v>
      </c>
      <c r="D164" s="21">
        <v>2.4996</v>
      </c>
      <c r="E164" s="21">
        <f t="shared" si="2"/>
        <v>3.3456999999999999</v>
      </c>
      <c r="F164" s="43">
        <v>1</v>
      </c>
      <c r="G164" s="44">
        <v>1.3</v>
      </c>
      <c r="H164" s="22" t="s">
        <v>15</v>
      </c>
      <c r="I164" s="23" t="s">
        <v>41</v>
      </c>
      <c r="J164" s="17"/>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row>
    <row r="165" spans="1:40" s="32" customFormat="1">
      <c r="A165" s="103" t="s">
        <v>1042</v>
      </c>
      <c r="B165" s="24" t="s">
        <v>606</v>
      </c>
      <c r="C165" s="25">
        <v>13.93</v>
      </c>
      <c r="D165" s="26">
        <v>5.4687999999999999</v>
      </c>
      <c r="E165" s="26">
        <f t="shared" si="2"/>
        <v>7.32</v>
      </c>
      <c r="F165" s="45">
        <v>1</v>
      </c>
      <c r="G165" s="46">
        <v>1.3</v>
      </c>
      <c r="H165" s="27" t="s">
        <v>15</v>
      </c>
      <c r="I165" s="28" t="s">
        <v>41</v>
      </c>
      <c r="J165" s="17"/>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row>
    <row r="166" spans="1:40" s="32" customFormat="1">
      <c r="A166" s="102" t="s">
        <v>1043</v>
      </c>
      <c r="B166" s="19" t="s">
        <v>607</v>
      </c>
      <c r="C166" s="20">
        <v>2.1800000000000002</v>
      </c>
      <c r="D166" s="21">
        <v>1.0288999999999999</v>
      </c>
      <c r="E166" s="21">
        <f t="shared" si="2"/>
        <v>1.3772</v>
      </c>
      <c r="F166" s="43">
        <v>1</v>
      </c>
      <c r="G166" s="44">
        <v>1</v>
      </c>
      <c r="H166" s="30" t="s">
        <v>15</v>
      </c>
      <c r="I166" s="31" t="s">
        <v>41</v>
      </c>
      <c r="J166" s="17"/>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row>
    <row r="167" spans="1:40" s="32" customFormat="1">
      <c r="A167" s="102" t="s">
        <v>1044</v>
      </c>
      <c r="B167" s="19" t="s">
        <v>607</v>
      </c>
      <c r="C167" s="20">
        <v>3.48</v>
      </c>
      <c r="D167" s="21">
        <v>1.3608</v>
      </c>
      <c r="E167" s="21">
        <f t="shared" si="2"/>
        <v>1.8213999999999999</v>
      </c>
      <c r="F167" s="43">
        <v>1</v>
      </c>
      <c r="G167" s="44">
        <v>1</v>
      </c>
      <c r="H167" s="22" t="s">
        <v>15</v>
      </c>
      <c r="I167" s="23" t="s">
        <v>41</v>
      </c>
      <c r="J167" s="17"/>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row>
    <row r="168" spans="1:40" s="32" customFormat="1">
      <c r="A168" s="102" t="s">
        <v>1045</v>
      </c>
      <c r="B168" s="19" t="s">
        <v>607</v>
      </c>
      <c r="C168" s="20">
        <v>6.82</v>
      </c>
      <c r="D168" s="21">
        <v>2.0922999999999998</v>
      </c>
      <c r="E168" s="21">
        <f t="shared" si="2"/>
        <v>2.8005</v>
      </c>
      <c r="F168" s="43">
        <v>1</v>
      </c>
      <c r="G168" s="44">
        <v>1.3</v>
      </c>
      <c r="H168" s="22" t="s">
        <v>15</v>
      </c>
      <c r="I168" s="23" t="s">
        <v>41</v>
      </c>
      <c r="J168" s="17"/>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row>
    <row r="169" spans="1:40" s="32" customFormat="1">
      <c r="A169" s="103" t="s">
        <v>1046</v>
      </c>
      <c r="B169" s="24" t="s">
        <v>607</v>
      </c>
      <c r="C169" s="25">
        <v>10.97</v>
      </c>
      <c r="D169" s="26">
        <v>3.117</v>
      </c>
      <c r="E169" s="26">
        <f t="shared" si="2"/>
        <v>4.1721000000000004</v>
      </c>
      <c r="F169" s="45">
        <v>1</v>
      </c>
      <c r="G169" s="46">
        <v>1.3</v>
      </c>
      <c r="H169" s="27" t="s">
        <v>15</v>
      </c>
      <c r="I169" s="28" t="s">
        <v>41</v>
      </c>
      <c r="J169" s="17"/>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row>
    <row r="170" spans="1:40" s="32" customFormat="1">
      <c r="A170" s="102" t="s">
        <v>1047</v>
      </c>
      <c r="B170" s="19" t="s">
        <v>608</v>
      </c>
      <c r="C170" s="20">
        <v>1.37</v>
      </c>
      <c r="D170" s="21">
        <v>0.5968</v>
      </c>
      <c r="E170" s="21">
        <f t="shared" si="2"/>
        <v>0.79879999999999995</v>
      </c>
      <c r="F170" s="43">
        <v>1</v>
      </c>
      <c r="G170" s="44">
        <v>1</v>
      </c>
      <c r="H170" s="30" t="s">
        <v>15</v>
      </c>
      <c r="I170" s="31" t="s">
        <v>41</v>
      </c>
      <c r="J170" s="17"/>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row>
    <row r="171" spans="1:40" s="32" customFormat="1">
      <c r="A171" s="102" t="s">
        <v>1048</v>
      </c>
      <c r="B171" s="19" t="s">
        <v>608</v>
      </c>
      <c r="C171" s="20">
        <v>1.86</v>
      </c>
      <c r="D171" s="21">
        <v>0.71589999999999998</v>
      </c>
      <c r="E171" s="21">
        <f t="shared" si="2"/>
        <v>0.95820000000000005</v>
      </c>
      <c r="F171" s="43">
        <v>1</v>
      </c>
      <c r="G171" s="44">
        <v>1</v>
      </c>
      <c r="H171" s="22" t="s">
        <v>15</v>
      </c>
      <c r="I171" s="23" t="s">
        <v>41</v>
      </c>
      <c r="J171" s="17"/>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row>
    <row r="172" spans="1:40" s="32" customFormat="1">
      <c r="A172" s="102" t="s">
        <v>1049</v>
      </c>
      <c r="B172" s="19" t="s">
        <v>608</v>
      </c>
      <c r="C172" s="20">
        <v>3.29</v>
      </c>
      <c r="D172" s="21">
        <v>1.2238</v>
      </c>
      <c r="E172" s="21">
        <f t="shared" si="2"/>
        <v>1.6379999999999999</v>
      </c>
      <c r="F172" s="43">
        <v>1</v>
      </c>
      <c r="G172" s="44">
        <v>1.3</v>
      </c>
      <c r="H172" s="22" t="s">
        <v>15</v>
      </c>
      <c r="I172" s="23" t="s">
        <v>41</v>
      </c>
      <c r="J172" s="17"/>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row>
    <row r="173" spans="1:40" s="32" customFormat="1">
      <c r="A173" s="103" t="s">
        <v>1050</v>
      </c>
      <c r="B173" s="24" t="s">
        <v>608</v>
      </c>
      <c r="C173" s="25">
        <v>6.95</v>
      </c>
      <c r="D173" s="26">
        <v>2.5794999999999999</v>
      </c>
      <c r="E173" s="26">
        <f t="shared" si="2"/>
        <v>3.4525999999999999</v>
      </c>
      <c r="F173" s="45">
        <v>1</v>
      </c>
      <c r="G173" s="46">
        <v>1.3</v>
      </c>
      <c r="H173" s="27" t="s">
        <v>15</v>
      </c>
      <c r="I173" s="28" t="s">
        <v>41</v>
      </c>
      <c r="J173" s="17"/>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row>
    <row r="174" spans="1:40" s="32" customFormat="1">
      <c r="A174" s="102" t="s">
        <v>1051</v>
      </c>
      <c r="B174" s="19" t="s">
        <v>609</v>
      </c>
      <c r="C174" s="20">
        <v>1.48</v>
      </c>
      <c r="D174" s="21">
        <v>0.38229999999999997</v>
      </c>
      <c r="E174" s="21">
        <f t="shared" si="2"/>
        <v>0.51170000000000004</v>
      </c>
      <c r="F174" s="43">
        <v>1</v>
      </c>
      <c r="G174" s="44">
        <v>1</v>
      </c>
      <c r="H174" s="30" t="s">
        <v>15</v>
      </c>
      <c r="I174" s="31" t="s">
        <v>41</v>
      </c>
      <c r="J174" s="17"/>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row>
    <row r="175" spans="1:40" s="32" customFormat="1">
      <c r="A175" s="102" t="s">
        <v>1052</v>
      </c>
      <c r="B175" s="19" t="s">
        <v>609</v>
      </c>
      <c r="C175" s="20">
        <v>2.56</v>
      </c>
      <c r="D175" s="21">
        <v>0.63929999999999998</v>
      </c>
      <c r="E175" s="21">
        <f t="shared" si="2"/>
        <v>0.85570000000000002</v>
      </c>
      <c r="F175" s="43">
        <v>1</v>
      </c>
      <c r="G175" s="44">
        <v>1</v>
      </c>
      <c r="H175" s="22" t="s">
        <v>15</v>
      </c>
      <c r="I175" s="23" t="s">
        <v>41</v>
      </c>
      <c r="J175" s="17"/>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row>
    <row r="176" spans="1:40" s="32" customFormat="1">
      <c r="A176" s="102" t="s">
        <v>1053</v>
      </c>
      <c r="B176" s="19" t="s">
        <v>609</v>
      </c>
      <c r="C176" s="20">
        <v>5.3</v>
      </c>
      <c r="D176" s="21">
        <v>1.4119999999999999</v>
      </c>
      <c r="E176" s="21">
        <f t="shared" si="2"/>
        <v>1.89</v>
      </c>
      <c r="F176" s="43">
        <v>1</v>
      </c>
      <c r="G176" s="44">
        <v>1.3</v>
      </c>
      <c r="H176" s="22" t="s">
        <v>15</v>
      </c>
      <c r="I176" s="23" t="s">
        <v>41</v>
      </c>
      <c r="J176" s="17"/>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row>
    <row r="177" spans="1:40" s="32" customFormat="1">
      <c r="A177" s="103" t="s">
        <v>1054</v>
      </c>
      <c r="B177" s="24" t="s">
        <v>609</v>
      </c>
      <c r="C177" s="25">
        <v>14.94</v>
      </c>
      <c r="D177" s="26">
        <v>4.0468999999999999</v>
      </c>
      <c r="E177" s="26">
        <f t="shared" si="2"/>
        <v>5.4168000000000003</v>
      </c>
      <c r="F177" s="45">
        <v>1</v>
      </c>
      <c r="G177" s="46">
        <v>1.3</v>
      </c>
      <c r="H177" s="27" t="s">
        <v>15</v>
      </c>
      <c r="I177" s="28" t="s">
        <v>41</v>
      </c>
      <c r="J177" s="17"/>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row>
    <row r="178" spans="1:40" s="32" customFormat="1">
      <c r="A178" s="102" t="s">
        <v>1055</v>
      </c>
      <c r="B178" s="19" t="s">
        <v>610</v>
      </c>
      <c r="C178" s="20">
        <v>1.98</v>
      </c>
      <c r="D178" s="21">
        <v>0.73799999999999999</v>
      </c>
      <c r="E178" s="21">
        <f t="shared" si="2"/>
        <v>0.98780000000000001</v>
      </c>
      <c r="F178" s="43">
        <v>1</v>
      </c>
      <c r="G178" s="44">
        <v>1</v>
      </c>
      <c r="H178" s="30" t="s">
        <v>15</v>
      </c>
      <c r="I178" s="31" t="s">
        <v>41</v>
      </c>
      <c r="J178" s="17"/>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row>
    <row r="179" spans="1:40" s="32" customFormat="1">
      <c r="A179" s="102" t="s">
        <v>1056</v>
      </c>
      <c r="B179" s="19" t="s">
        <v>610</v>
      </c>
      <c r="C179" s="20">
        <v>2.95</v>
      </c>
      <c r="D179" s="21">
        <v>1.0095000000000001</v>
      </c>
      <c r="E179" s="21">
        <f t="shared" si="2"/>
        <v>1.3512</v>
      </c>
      <c r="F179" s="43">
        <v>1</v>
      </c>
      <c r="G179" s="44">
        <v>1</v>
      </c>
      <c r="H179" s="22" t="s">
        <v>15</v>
      </c>
      <c r="I179" s="23" t="s">
        <v>41</v>
      </c>
      <c r="J179" s="17"/>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row>
    <row r="180" spans="1:40" s="32" customFormat="1">
      <c r="A180" s="102" t="s">
        <v>1057</v>
      </c>
      <c r="B180" s="19" t="s">
        <v>610</v>
      </c>
      <c r="C180" s="20">
        <v>6.19</v>
      </c>
      <c r="D180" s="21">
        <v>1.7195</v>
      </c>
      <c r="E180" s="21">
        <f t="shared" si="2"/>
        <v>2.3014999999999999</v>
      </c>
      <c r="F180" s="43">
        <v>1</v>
      </c>
      <c r="G180" s="44">
        <v>1.3</v>
      </c>
      <c r="H180" s="22" t="s">
        <v>15</v>
      </c>
      <c r="I180" s="23" t="s">
        <v>41</v>
      </c>
      <c r="J180" s="17"/>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row>
    <row r="181" spans="1:40" s="32" customFormat="1">
      <c r="A181" s="103" t="s">
        <v>1058</v>
      </c>
      <c r="B181" s="24" t="s">
        <v>610</v>
      </c>
      <c r="C181" s="25">
        <v>13.4</v>
      </c>
      <c r="D181" s="26">
        <v>3.8393999999999999</v>
      </c>
      <c r="E181" s="26">
        <f t="shared" si="2"/>
        <v>5.1390000000000002</v>
      </c>
      <c r="F181" s="45">
        <v>1</v>
      </c>
      <c r="G181" s="46">
        <v>1.3</v>
      </c>
      <c r="H181" s="27" t="s">
        <v>15</v>
      </c>
      <c r="I181" s="28" t="s">
        <v>41</v>
      </c>
      <c r="J181" s="17"/>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row>
    <row r="182" spans="1:40" s="32" customFormat="1">
      <c r="A182" s="102" t="s">
        <v>1059</v>
      </c>
      <c r="B182" s="19" t="s">
        <v>611</v>
      </c>
      <c r="C182" s="20">
        <v>2.67</v>
      </c>
      <c r="D182" s="21">
        <v>0.59730000000000005</v>
      </c>
      <c r="E182" s="21">
        <f t="shared" si="2"/>
        <v>0.79949999999999999</v>
      </c>
      <c r="F182" s="43">
        <v>1</v>
      </c>
      <c r="G182" s="44">
        <v>1</v>
      </c>
      <c r="H182" s="30" t="s">
        <v>15</v>
      </c>
      <c r="I182" s="31" t="s">
        <v>41</v>
      </c>
      <c r="J182" s="17"/>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row>
    <row r="183" spans="1:40" s="32" customFormat="1">
      <c r="A183" s="102" t="s">
        <v>1060</v>
      </c>
      <c r="B183" s="19" t="s">
        <v>611</v>
      </c>
      <c r="C183" s="20">
        <v>3.89</v>
      </c>
      <c r="D183" s="21">
        <v>0.8044</v>
      </c>
      <c r="E183" s="21">
        <f t="shared" si="2"/>
        <v>1.0767</v>
      </c>
      <c r="F183" s="43">
        <v>1</v>
      </c>
      <c r="G183" s="44">
        <v>1</v>
      </c>
      <c r="H183" s="22" t="s">
        <v>15</v>
      </c>
      <c r="I183" s="23" t="s">
        <v>41</v>
      </c>
      <c r="J183" s="17"/>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row>
    <row r="184" spans="1:40" s="32" customFormat="1">
      <c r="A184" s="102" t="s">
        <v>1061</v>
      </c>
      <c r="B184" s="19" t="s">
        <v>611</v>
      </c>
      <c r="C184" s="20">
        <v>6.2</v>
      </c>
      <c r="D184" s="21">
        <v>1.1979</v>
      </c>
      <c r="E184" s="21">
        <f t="shared" si="2"/>
        <v>1.6033999999999999</v>
      </c>
      <c r="F184" s="43">
        <v>1</v>
      </c>
      <c r="G184" s="44">
        <v>1.3</v>
      </c>
      <c r="H184" s="22" t="s">
        <v>15</v>
      </c>
      <c r="I184" s="23" t="s">
        <v>41</v>
      </c>
      <c r="J184" s="17"/>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row>
    <row r="185" spans="1:40" s="32" customFormat="1">
      <c r="A185" s="103" t="s">
        <v>1062</v>
      </c>
      <c r="B185" s="24" t="s">
        <v>611</v>
      </c>
      <c r="C185" s="25">
        <v>11.95</v>
      </c>
      <c r="D185" s="26">
        <v>2.5823</v>
      </c>
      <c r="E185" s="26">
        <f t="shared" si="2"/>
        <v>3.4563999999999999</v>
      </c>
      <c r="F185" s="45">
        <v>1</v>
      </c>
      <c r="G185" s="46">
        <v>1.3</v>
      </c>
      <c r="H185" s="27" t="s">
        <v>15</v>
      </c>
      <c r="I185" s="28" t="s">
        <v>41</v>
      </c>
      <c r="J185" s="17"/>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row>
    <row r="186" spans="1:40" s="32" customFormat="1">
      <c r="A186" s="102" t="s">
        <v>1063</v>
      </c>
      <c r="B186" s="19" t="s">
        <v>612</v>
      </c>
      <c r="C186" s="20">
        <v>1.93</v>
      </c>
      <c r="D186" s="21">
        <v>0.49409999999999998</v>
      </c>
      <c r="E186" s="21">
        <f t="shared" si="2"/>
        <v>0.66139999999999999</v>
      </c>
      <c r="F186" s="43">
        <v>1</v>
      </c>
      <c r="G186" s="44">
        <v>1</v>
      </c>
      <c r="H186" s="30" t="s">
        <v>15</v>
      </c>
      <c r="I186" s="31" t="s">
        <v>41</v>
      </c>
      <c r="J186" s="17"/>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row>
    <row r="187" spans="1:40" s="32" customFormat="1">
      <c r="A187" s="102" t="s">
        <v>1064</v>
      </c>
      <c r="B187" s="19" t="s">
        <v>612</v>
      </c>
      <c r="C187" s="20">
        <v>2.38</v>
      </c>
      <c r="D187" s="21">
        <v>0.55100000000000005</v>
      </c>
      <c r="E187" s="21">
        <f t="shared" si="2"/>
        <v>0.73750000000000004</v>
      </c>
      <c r="F187" s="43">
        <v>1</v>
      </c>
      <c r="G187" s="44">
        <v>1</v>
      </c>
      <c r="H187" s="22" t="s">
        <v>15</v>
      </c>
      <c r="I187" s="23" t="s">
        <v>41</v>
      </c>
      <c r="J187" s="17"/>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row>
    <row r="188" spans="1:40" s="32" customFormat="1">
      <c r="A188" s="102" t="s">
        <v>1065</v>
      </c>
      <c r="B188" s="19" t="s">
        <v>612</v>
      </c>
      <c r="C188" s="20">
        <v>3.32</v>
      </c>
      <c r="D188" s="21">
        <v>0.70909999999999995</v>
      </c>
      <c r="E188" s="21">
        <f t="shared" si="2"/>
        <v>0.94910000000000005</v>
      </c>
      <c r="F188" s="43">
        <v>1</v>
      </c>
      <c r="G188" s="44">
        <v>1.3</v>
      </c>
      <c r="H188" s="22" t="s">
        <v>15</v>
      </c>
      <c r="I188" s="23" t="s">
        <v>41</v>
      </c>
      <c r="J188" s="17"/>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row>
    <row r="189" spans="1:40" s="32" customFormat="1">
      <c r="A189" s="103" t="s">
        <v>1066</v>
      </c>
      <c r="B189" s="24" t="s">
        <v>612</v>
      </c>
      <c r="C189" s="25">
        <v>6.84</v>
      </c>
      <c r="D189" s="26">
        <v>1.3355999999999999</v>
      </c>
      <c r="E189" s="26">
        <f t="shared" si="2"/>
        <v>1.7877000000000001</v>
      </c>
      <c r="F189" s="45">
        <v>1</v>
      </c>
      <c r="G189" s="46">
        <v>1.3</v>
      </c>
      <c r="H189" s="27" t="s">
        <v>15</v>
      </c>
      <c r="I189" s="28" t="s">
        <v>41</v>
      </c>
      <c r="J189" s="17"/>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row>
    <row r="190" spans="1:40" s="32" customFormat="1">
      <c r="A190" s="102" t="s">
        <v>1067</v>
      </c>
      <c r="B190" s="19" t="s">
        <v>613</v>
      </c>
      <c r="C190" s="20">
        <v>1.81</v>
      </c>
      <c r="D190" s="21">
        <v>0.27010000000000001</v>
      </c>
      <c r="E190" s="21">
        <f t="shared" si="2"/>
        <v>0.36149999999999999</v>
      </c>
      <c r="F190" s="43">
        <v>1</v>
      </c>
      <c r="G190" s="44">
        <v>1</v>
      </c>
      <c r="H190" s="30" t="s">
        <v>15</v>
      </c>
      <c r="I190" s="31" t="s">
        <v>42</v>
      </c>
      <c r="J190" s="17"/>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row>
    <row r="191" spans="1:40" s="32" customFormat="1">
      <c r="A191" s="102" t="s">
        <v>1068</v>
      </c>
      <c r="B191" s="19" t="s">
        <v>613</v>
      </c>
      <c r="C191" s="20">
        <v>2.37</v>
      </c>
      <c r="D191" s="21">
        <v>0.40200000000000002</v>
      </c>
      <c r="E191" s="21">
        <f t="shared" si="2"/>
        <v>0.53810000000000002</v>
      </c>
      <c r="F191" s="43">
        <v>1</v>
      </c>
      <c r="G191" s="44">
        <v>1</v>
      </c>
      <c r="H191" s="22" t="s">
        <v>15</v>
      </c>
      <c r="I191" s="23" t="s">
        <v>42</v>
      </c>
      <c r="J191" s="17"/>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row>
    <row r="192" spans="1:40" s="32" customFormat="1">
      <c r="A192" s="102" t="s">
        <v>1069</v>
      </c>
      <c r="B192" s="19" t="s">
        <v>613</v>
      </c>
      <c r="C192" s="20">
        <v>3.68</v>
      </c>
      <c r="D192" s="21">
        <v>0.69730000000000003</v>
      </c>
      <c r="E192" s="21">
        <f t="shared" si="2"/>
        <v>0.93330000000000002</v>
      </c>
      <c r="F192" s="43">
        <v>1</v>
      </c>
      <c r="G192" s="44">
        <v>1.3</v>
      </c>
      <c r="H192" s="22" t="s">
        <v>15</v>
      </c>
      <c r="I192" s="23" t="s">
        <v>42</v>
      </c>
      <c r="J192" s="17"/>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row>
    <row r="193" spans="1:40" s="32" customFormat="1">
      <c r="A193" s="103" t="s">
        <v>1070</v>
      </c>
      <c r="B193" s="24" t="s">
        <v>613</v>
      </c>
      <c r="C193" s="25">
        <v>6.75</v>
      </c>
      <c r="D193" s="26">
        <v>1.5787</v>
      </c>
      <c r="E193" s="26">
        <f t="shared" si="2"/>
        <v>2.1131000000000002</v>
      </c>
      <c r="F193" s="45">
        <v>1</v>
      </c>
      <c r="G193" s="46">
        <v>1.3</v>
      </c>
      <c r="H193" s="27" t="s">
        <v>15</v>
      </c>
      <c r="I193" s="28" t="s">
        <v>42</v>
      </c>
      <c r="J193" s="17"/>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row>
    <row r="194" spans="1:40" s="32" customFormat="1">
      <c r="A194" s="102" t="s">
        <v>1071</v>
      </c>
      <c r="B194" s="19" t="s">
        <v>614</v>
      </c>
      <c r="C194" s="20">
        <v>2.0699999999999998</v>
      </c>
      <c r="D194" s="21">
        <v>0.41449999999999998</v>
      </c>
      <c r="E194" s="21">
        <f t="shared" si="2"/>
        <v>0.55479999999999996</v>
      </c>
      <c r="F194" s="43">
        <v>1</v>
      </c>
      <c r="G194" s="44">
        <v>1</v>
      </c>
      <c r="H194" s="30" t="s">
        <v>15</v>
      </c>
      <c r="I194" s="31" t="s">
        <v>41</v>
      </c>
      <c r="J194" s="17"/>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row>
    <row r="195" spans="1:40" s="32" customFormat="1">
      <c r="A195" s="102" t="s">
        <v>1072</v>
      </c>
      <c r="B195" s="19" t="s">
        <v>614</v>
      </c>
      <c r="C195" s="20">
        <v>2.81</v>
      </c>
      <c r="D195" s="21">
        <v>0.61099999999999999</v>
      </c>
      <c r="E195" s="21">
        <f t="shared" si="2"/>
        <v>0.81779999999999997</v>
      </c>
      <c r="F195" s="43">
        <v>1</v>
      </c>
      <c r="G195" s="44">
        <v>1</v>
      </c>
      <c r="H195" s="22" t="s">
        <v>15</v>
      </c>
      <c r="I195" s="23" t="s">
        <v>41</v>
      </c>
      <c r="J195" s="17"/>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row>
    <row r="196" spans="1:40" s="32" customFormat="1">
      <c r="A196" s="102" t="s">
        <v>1073</v>
      </c>
      <c r="B196" s="19" t="s">
        <v>614</v>
      </c>
      <c r="C196" s="20">
        <v>5.16</v>
      </c>
      <c r="D196" s="21">
        <v>1.0184</v>
      </c>
      <c r="E196" s="21">
        <f t="shared" si="2"/>
        <v>1.3631</v>
      </c>
      <c r="F196" s="43">
        <v>1</v>
      </c>
      <c r="G196" s="44">
        <v>1.3</v>
      </c>
      <c r="H196" s="22" t="s">
        <v>15</v>
      </c>
      <c r="I196" s="23" t="s">
        <v>41</v>
      </c>
      <c r="J196" s="17"/>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row>
    <row r="197" spans="1:40" s="32" customFormat="1">
      <c r="A197" s="103" t="s">
        <v>1074</v>
      </c>
      <c r="B197" s="24" t="s">
        <v>614</v>
      </c>
      <c r="C197" s="25">
        <v>10.199999999999999</v>
      </c>
      <c r="D197" s="26">
        <v>2.2968000000000002</v>
      </c>
      <c r="E197" s="26">
        <f t="shared" si="2"/>
        <v>3.0743</v>
      </c>
      <c r="F197" s="45">
        <v>1</v>
      </c>
      <c r="G197" s="46">
        <v>1.3</v>
      </c>
      <c r="H197" s="27" t="s">
        <v>15</v>
      </c>
      <c r="I197" s="28" t="s">
        <v>41</v>
      </c>
      <c r="J197" s="17"/>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row>
    <row r="198" spans="1:40" s="32" customFormat="1">
      <c r="A198" s="102" t="s">
        <v>1075</v>
      </c>
      <c r="B198" s="19" t="s">
        <v>615</v>
      </c>
      <c r="C198" s="20">
        <v>2.16</v>
      </c>
      <c r="D198" s="21">
        <v>0.43680000000000002</v>
      </c>
      <c r="E198" s="21">
        <f t="shared" si="2"/>
        <v>0.5847</v>
      </c>
      <c r="F198" s="43">
        <v>1</v>
      </c>
      <c r="G198" s="44">
        <v>1</v>
      </c>
      <c r="H198" s="30" t="s">
        <v>15</v>
      </c>
      <c r="I198" s="31" t="s">
        <v>41</v>
      </c>
      <c r="J198" s="17"/>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row>
    <row r="199" spans="1:40" s="32" customFormat="1">
      <c r="A199" s="102" t="s">
        <v>1076</v>
      </c>
      <c r="B199" s="19" t="s">
        <v>615</v>
      </c>
      <c r="C199" s="20">
        <v>2.8</v>
      </c>
      <c r="D199" s="21">
        <v>0.62839999999999996</v>
      </c>
      <c r="E199" s="21">
        <f t="shared" si="2"/>
        <v>0.84109999999999996</v>
      </c>
      <c r="F199" s="43">
        <v>1</v>
      </c>
      <c r="G199" s="44">
        <v>1</v>
      </c>
      <c r="H199" s="22" t="s">
        <v>15</v>
      </c>
      <c r="I199" s="23" t="s">
        <v>41</v>
      </c>
      <c r="J199" s="17"/>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row>
    <row r="200" spans="1:40" s="32" customFormat="1">
      <c r="A200" s="102" t="s">
        <v>1077</v>
      </c>
      <c r="B200" s="19" t="s">
        <v>615</v>
      </c>
      <c r="C200" s="20">
        <v>4.45</v>
      </c>
      <c r="D200" s="21">
        <v>0.9</v>
      </c>
      <c r="E200" s="21">
        <f t="shared" si="2"/>
        <v>1.2045999999999999</v>
      </c>
      <c r="F200" s="43">
        <v>1</v>
      </c>
      <c r="G200" s="44">
        <v>1.3</v>
      </c>
      <c r="H200" s="22" t="s">
        <v>15</v>
      </c>
      <c r="I200" s="23" t="s">
        <v>41</v>
      </c>
      <c r="J200" s="17"/>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row>
    <row r="201" spans="1:40" s="32" customFormat="1">
      <c r="A201" s="103" t="s">
        <v>1078</v>
      </c>
      <c r="B201" s="24" t="s">
        <v>615</v>
      </c>
      <c r="C201" s="25">
        <v>8.81</v>
      </c>
      <c r="D201" s="26">
        <v>2.0354999999999999</v>
      </c>
      <c r="E201" s="26">
        <f t="shared" si="2"/>
        <v>2.7244999999999999</v>
      </c>
      <c r="F201" s="45">
        <v>1</v>
      </c>
      <c r="G201" s="46">
        <v>1.3</v>
      </c>
      <c r="H201" s="27" t="s">
        <v>15</v>
      </c>
      <c r="I201" s="28" t="s">
        <v>41</v>
      </c>
      <c r="J201" s="17"/>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row>
    <row r="202" spans="1:40" s="32" customFormat="1">
      <c r="A202" s="102" t="s">
        <v>1079</v>
      </c>
      <c r="B202" s="19" t="s">
        <v>616</v>
      </c>
      <c r="C202" s="20">
        <v>4.67</v>
      </c>
      <c r="D202" s="21">
        <v>1.6695</v>
      </c>
      <c r="E202" s="21">
        <f t="shared" ref="E202:E265" si="3">ROUND((D202/0.747108),4)</f>
        <v>2.2345999999999999</v>
      </c>
      <c r="F202" s="43">
        <v>1</v>
      </c>
      <c r="G202" s="44">
        <v>1</v>
      </c>
      <c r="H202" s="30" t="s">
        <v>15</v>
      </c>
      <c r="I202" s="31" t="s">
        <v>42</v>
      </c>
      <c r="J202" s="17"/>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row>
    <row r="203" spans="1:40" s="32" customFormat="1">
      <c r="A203" s="102" t="s">
        <v>1080</v>
      </c>
      <c r="B203" s="19" t="s">
        <v>616</v>
      </c>
      <c r="C203" s="20">
        <v>6.54</v>
      </c>
      <c r="D203" s="21">
        <v>2.0668000000000002</v>
      </c>
      <c r="E203" s="21">
        <f t="shared" si="3"/>
        <v>2.7664</v>
      </c>
      <c r="F203" s="43">
        <v>1</v>
      </c>
      <c r="G203" s="44">
        <v>1</v>
      </c>
      <c r="H203" s="22" t="s">
        <v>15</v>
      </c>
      <c r="I203" s="23" t="s">
        <v>42</v>
      </c>
      <c r="J203" s="17"/>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row>
    <row r="204" spans="1:40" s="32" customFormat="1">
      <c r="A204" s="102" t="s">
        <v>1081</v>
      </c>
      <c r="B204" s="19" t="s">
        <v>616</v>
      </c>
      <c r="C204" s="20">
        <v>11</v>
      </c>
      <c r="D204" s="21">
        <v>3.1558999999999999</v>
      </c>
      <c r="E204" s="21">
        <f t="shared" si="3"/>
        <v>4.2241999999999997</v>
      </c>
      <c r="F204" s="43">
        <v>1</v>
      </c>
      <c r="G204" s="44">
        <v>1.3</v>
      </c>
      <c r="H204" s="22" t="s">
        <v>15</v>
      </c>
      <c r="I204" s="23" t="s">
        <v>42</v>
      </c>
      <c r="J204" s="17"/>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row>
    <row r="205" spans="1:40" s="32" customFormat="1">
      <c r="A205" s="103" t="s">
        <v>1082</v>
      </c>
      <c r="B205" s="24" t="s">
        <v>616</v>
      </c>
      <c r="C205" s="25">
        <v>18.91</v>
      </c>
      <c r="D205" s="26">
        <v>5.9661</v>
      </c>
      <c r="E205" s="26">
        <f t="shared" si="3"/>
        <v>7.9855999999999998</v>
      </c>
      <c r="F205" s="45">
        <v>1</v>
      </c>
      <c r="G205" s="46">
        <v>1.3</v>
      </c>
      <c r="H205" s="27" t="s">
        <v>15</v>
      </c>
      <c r="I205" s="28" t="s">
        <v>42</v>
      </c>
      <c r="J205" s="17"/>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row>
    <row r="206" spans="1:40" s="32" customFormat="1">
      <c r="A206" s="102" t="s">
        <v>1083</v>
      </c>
      <c r="B206" s="19" t="s">
        <v>617</v>
      </c>
      <c r="C206" s="20">
        <v>3.25</v>
      </c>
      <c r="D206" s="21">
        <v>1.1406000000000001</v>
      </c>
      <c r="E206" s="21">
        <f t="shared" si="3"/>
        <v>1.5266999999999999</v>
      </c>
      <c r="F206" s="43">
        <v>1</v>
      </c>
      <c r="G206" s="44">
        <v>1</v>
      </c>
      <c r="H206" s="30" t="s">
        <v>15</v>
      </c>
      <c r="I206" s="31" t="s">
        <v>42</v>
      </c>
      <c r="J206" s="17"/>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row>
    <row r="207" spans="1:40" s="32" customFormat="1">
      <c r="A207" s="102" t="s">
        <v>1084</v>
      </c>
      <c r="B207" s="19" t="s">
        <v>617</v>
      </c>
      <c r="C207" s="20">
        <v>5.16</v>
      </c>
      <c r="D207" s="21">
        <v>1.4818</v>
      </c>
      <c r="E207" s="21">
        <f t="shared" si="3"/>
        <v>1.9834000000000001</v>
      </c>
      <c r="F207" s="43">
        <v>1</v>
      </c>
      <c r="G207" s="44">
        <v>1</v>
      </c>
      <c r="H207" s="22" t="s">
        <v>15</v>
      </c>
      <c r="I207" s="23" t="s">
        <v>42</v>
      </c>
      <c r="J207" s="17"/>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row>
    <row r="208" spans="1:40" s="32" customFormat="1">
      <c r="A208" s="102" t="s">
        <v>1085</v>
      </c>
      <c r="B208" s="19" t="s">
        <v>617</v>
      </c>
      <c r="C208" s="20">
        <v>9.74</v>
      </c>
      <c r="D208" s="21">
        <v>2.5323000000000002</v>
      </c>
      <c r="E208" s="21">
        <f t="shared" si="3"/>
        <v>3.3895</v>
      </c>
      <c r="F208" s="43">
        <v>1</v>
      </c>
      <c r="G208" s="44">
        <v>1.3</v>
      </c>
      <c r="H208" s="22" t="s">
        <v>15</v>
      </c>
      <c r="I208" s="23" t="s">
        <v>42</v>
      </c>
      <c r="J208" s="17"/>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row>
    <row r="209" spans="1:40" s="32" customFormat="1">
      <c r="A209" s="103" t="s">
        <v>1086</v>
      </c>
      <c r="B209" s="24" t="s">
        <v>617</v>
      </c>
      <c r="C209" s="25">
        <v>18.11</v>
      </c>
      <c r="D209" s="26">
        <v>5.5362999999999998</v>
      </c>
      <c r="E209" s="26">
        <f t="shared" si="3"/>
        <v>7.4103000000000003</v>
      </c>
      <c r="F209" s="45">
        <v>1</v>
      </c>
      <c r="G209" s="46">
        <v>1.3</v>
      </c>
      <c r="H209" s="27" t="s">
        <v>15</v>
      </c>
      <c r="I209" s="28" t="s">
        <v>42</v>
      </c>
      <c r="J209" s="17"/>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row>
    <row r="210" spans="1:40" s="32" customFormat="1">
      <c r="A210" s="102" t="s">
        <v>1087</v>
      </c>
      <c r="B210" s="19" t="s">
        <v>618</v>
      </c>
      <c r="C210" s="20">
        <v>10.87</v>
      </c>
      <c r="D210" s="21">
        <v>2.9786999999999999</v>
      </c>
      <c r="E210" s="21">
        <f t="shared" si="3"/>
        <v>3.9870000000000001</v>
      </c>
      <c r="F210" s="43">
        <v>1</v>
      </c>
      <c r="G210" s="44">
        <v>1</v>
      </c>
      <c r="H210" s="30" t="s">
        <v>15</v>
      </c>
      <c r="I210" s="31" t="s">
        <v>42</v>
      </c>
      <c r="J210" s="17"/>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row>
    <row r="211" spans="1:40" s="32" customFormat="1">
      <c r="A211" s="102" t="s">
        <v>1088</v>
      </c>
      <c r="B211" s="19" t="s">
        <v>618</v>
      </c>
      <c r="C211" s="20">
        <v>11.05</v>
      </c>
      <c r="D211" s="21">
        <v>3.3096999999999999</v>
      </c>
      <c r="E211" s="21">
        <f t="shared" si="3"/>
        <v>4.43</v>
      </c>
      <c r="F211" s="43">
        <v>1</v>
      </c>
      <c r="G211" s="44">
        <v>1</v>
      </c>
      <c r="H211" s="22" t="s">
        <v>15</v>
      </c>
      <c r="I211" s="23" t="s">
        <v>42</v>
      </c>
      <c r="J211" s="17"/>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row>
    <row r="212" spans="1:40" s="32" customFormat="1">
      <c r="A212" s="102" t="s">
        <v>1089</v>
      </c>
      <c r="B212" s="19" t="s">
        <v>618</v>
      </c>
      <c r="C212" s="20">
        <v>13.23</v>
      </c>
      <c r="D212" s="21">
        <v>3.6775000000000002</v>
      </c>
      <c r="E212" s="21">
        <f t="shared" si="3"/>
        <v>4.9222999999999999</v>
      </c>
      <c r="F212" s="43">
        <v>1</v>
      </c>
      <c r="G212" s="44">
        <v>1.3</v>
      </c>
      <c r="H212" s="22" t="s">
        <v>15</v>
      </c>
      <c r="I212" s="23" t="s">
        <v>42</v>
      </c>
      <c r="J212" s="17"/>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row>
    <row r="213" spans="1:40" s="32" customFormat="1">
      <c r="A213" s="103" t="s">
        <v>1090</v>
      </c>
      <c r="B213" s="24" t="s">
        <v>618</v>
      </c>
      <c r="C213" s="25">
        <v>17.649999999999999</v>
      </c>
      <c r="D213" s="26">
        <v>5.2495000000000003</v>
      </c>
      <c r="E213" s="26">
        <f t="shared" si="3"/>
        <v>7.0263999999999998</v>
      </c>
      <c r="F213" s="45">
        <v>1</v>
      </c>
      <c r="G213" s="46">
        <v>1.3</v>
      </c>
      <c r="H213" s="27" t="s">
        <v>15</v>
      </c>
      <c r="I213" s="28" t="s">
        <v>42</v>
      </c>
      <c r="J213" s="17"/>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row>
    <row r="214" spans="1:40" s="32" customFormat="1">
      <c r="A214" s="102" t="s">
        <v>1091</v>
      </c>
      <c r="B214" s="19" t="s">
        <v>619</v>
      </c>
      <c r="C214" s="20">
        <v>6.65</v>
      </c>
      <c r="D214" s="21">
        <v>1.2642</v>
      </c>
      <c r="E214" s="21">
        <f t="shared" si="3"/>
        <v>1.6920999999999999</v>
      </c>
      <c r="F214" s="43">
        <v>1</v>
      </c>
      <c r="G214" s="44">
        <v>1</v>
      </c>
      <c r="H214" s="30" t="s">
        <v>15</v>
      </c>
      <c r="I214" s="31" t="s">
        <v>42</v>
      </c>
      <c r="J214" s="17"/>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row>
    <row r="215" spans="1:40" s="32" customFormat="1">
      <c r="A215" s="102" t="s">
        <v>1092</v>
      </c>
      <c r="B215" s="19" t="s">
        <v>619</v>
      </c>
      <c r="C215" s="20">
        <v>7.93</v>
      </c>
      <c r="D215" s="21">
        <v>1.5282</v>
      </c>
      <c r="E215" s="21">
        <f t="shared" si="3"/>
        <v>2.0455000000000001</v>
      </c>
      <c r="F215" s="43">
        <v>1</v>
      </c>
      <c r="G215" s="44">
        <v>1</v>
      </c>
      <c r="H215" s="22" t="s">
        <v>15</v>
      </c>
      <c r="I215" s="23" t="s">
        <v>42</v>
      </c>
      <c r="J215" s="17"/>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row>
    <row r="216" spans="1:40" s="32" customFormat="1">
      <c r="A216" s="102" t="s">
        <v>1093</v>
      </c>
      <c r="B216" s="19" t="s">
        <v>619</v>
      </c>
      <c r="C216" s="20">
        <v>10.16</v>
      </c>
      <c r="D216" s="21">
        <v>2.0225</v>
      </c>
      <c r="E216" s="21">
        <f t="shared" si="3"/>
        <v>2.7071000000000001</v>
      </c>
      <c r="F216" s="43">
        <v>1</v>
      </c>
      <c r="G216" s="44">
        <v>1.3</v>
      </c>
      <c r="H216" s="22" t="s">
        <v>15</v>
      </c>
      <c r="I216" s="23" t="s">
        <v>42</v>
      </c>
      <c r="J216" s="17"/>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row>
    <row r="217" spans="1:40" s="32" customFormat="1">
      <c r="A217" s="103" t="s">
        <v>1094</v>
      </c>
      <c r="B217" s="24" t="s">
        <v>619</v>
      </c>
      <c r="C217" s="25">
        <v>12.73</v>
      </c>
      <c r="D217" s="26">
        <v>2.8454000000000002</v>
      </c>
      <c r="E217" s="26">
        <f t="shared" si="3"/>
        <v>3.8086000000000002</v>
      </c>
      <c r="F217" s="45">
        <v>1</v>
      </c>
      <c r="G217" s="46">
        <v>1.3</v>
      </c>
      <c r="H217" s="27" t="s">
        <v>15</v>
      </c>
      <c r="I217" s="28" t="s">
        <v>42</v>
      </c>
      <c r="J217" s="17"/>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row>
    <row r="218" spans="1:40" s="32" customFormat="1">
      <c r="A218" s="102" t="s">
        <v>1095</v>
      </c>
      <c r="B218" s="19" t="s">
        <v>620</v>
      </c>
      <c r="C218" s="20">
        <v>2.9</v>
      </c>
      <c r="D218" s="21">
        <v>0.41930000000000001</v>
      </c>
      <c r="E218" s="21">
        <f t="shared" si="3"/>
        <v>0.56120000000000003</v>
      </c>
      <c r="F218" s="43">
        <v>1</v>
      </c>
      <c r="G218" s="44">
        <v>1</v>
      </c>
      <c r="H218" s="30" t="s">
        <v>15</v>
      </c>
      <c r="I218" s="31" t="s">
        <v>42</v>
      </c>
      <c r="J218" s="17"/>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row>
    <row r="219" spans="1:40" s="32" customFormat="1">
      <c r="A219" s="102" t="s">
        <v>1096</v>
      </c>
      <c r="B219" s="19" t="s">
        <v>620</v>
      </c>
      <c r="C219" s="20">
        <v>3.62</v>
      </c>
      <c r="D219" s="21">
        <v>0.56820000000000004</v>
      </c>
      <c r="E219" s="21">
        <f t="shared" si="3"/>
        <v>0.76049999999999995</v>
      </c>
      <c r="F219" s="43">
        <v>1</v>
      </c>
      <c r="G219" s="44">
        <v>1</v>
      </c>
      <c r="H219" s="22" t="s">
        <v>15</v>
      </c>
      <c r="I219" s="23" t="s">
        <v>42</v>
      </c>
      <c r="J219" s="17"/>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row>
    <row r="220" spans="1:40" s="32" customFormat="1">
      <c r="A220" s="102" t="s">
        <v>1097</v>
      </c>
      <c r="B220" s="19" t="s">
        <v>620</v>
      </c>
      <c r="C220" s="20">
        <v>5.68</v>
      </c>
      <c r="D220" s="21">
        <v>0.90129999999999999</v>
      </c>
      <c r="E220" s="21">
        <f t="shared" si="3"/>
        <v>1.2063999999999999</v>
      </c>
      <c r="F220" s="43">
        <v>1</v>
      </c>
      <c r="G220" s="44">
        <v>1.3</v>
      </c>
      <c r="H220" s="22" t="s">
        <v>15</v>
      </c>
      <c r="I220" s="23" t="s">
        <v>42</v>
      </c>
      <c r="J220" s="17"/>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row>
    <row r="221" spans="1:40" s="32" customFormat="1">
      <c r="A221" s="103" t="s">
        <v>1098</v>
      </c>
      <c r="B221" s="24" t="s">
        <v>620</v>
      </c>
      <c r="C221" s="25">
        <v>7.99</v>
      </c>
      <c r="D221" s="26">
        <v>1.7995000000000001</v>
      </c>
      <c r="E221" s="26">
        <f t="shared" si="3"/>
        <v>2.4085999999999999</v>
      </c>
      <c r="F221" s="45">
        <v>1</v>
      </c>
      <c r="G221" s="46">
        <v>1.3</v>
      </c>
      <c r="H221" s="27" t="s">
        <v>15</v>
      </c>
      <c r="I221" s="28" t="s">
        <v>42</v>
      </c>
      <c r="J221" s="17"/>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row>
    <row r="222" spans="1:40" s="32" customFormat="1">
      <c r="A222" s="102" t="s">
        <v>1099</v>
      </c>
      <c r="B222" s="19" t="s">
        <v>621</v>
      </c>
      <c r="C222" s="20">
        <v>2.37</v>
      </c>
      <c r="D222" s="21">
        <v>0.53359999999999996</v>
      </c>
      <c r="E222" s="21">
        <f t="shared" si="3"/>
        <v>0.71419999999999995</v>
      </c>
      <c r="F222" s="43">
        <v>1</v>
      </c>
      <c r="G222" s="44">
        <v>1</v>
      </c>
      <c r="H222" s="30" t="s">
        <v>15</v>
      </c>
      <c r="I222" s="31" t="s">
        <v>42</v>
      </c>
      <c r="J222" s="17"/>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row>
    <row r="223" spans="1:40" s="32" customFormat="1">
      <c r="A223" s="102" t="s">
        <v>1100</v>
      </c>
      <c r="B223" s="19" t="s">
        <v>621</v>
      </c>
      <c r="C223" s="20">
        <v>3.83</v>
      </c>
      <c r="D223" s="21">
        <v>0.69530000000000003</v>
      </c>
      <c r="E223" s="21">
        <f t="shared" si="3"/>
        <v>0.93069999999999997</v>
      </c>
      <c r="F223" s="43">
        <v>1</v>
      </c>
      <c r="G223" s="44">
        <v>1</v>
      </c>
      <c r="H223" s="22" t="s">
        <v>15</v>
      </c>
      <c r="I223" s="23" t="s">
        <v>42</v>
      </c>
      <c r="J223" s="17"/>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row>
    <row r="224" spans="1:40" s="32" customFormat="1">
      <c r="A224" s="102" t="s">
        <v>1101</v>
      </c>
      <c r="B224" s="19" t="s">
        <v>621</v>
      </c>
      <c r="C224" s="20">
        <v>5.18</v>
      </c>
      <c r="D224" s="21">
        <v>1.0634999999999999</v>
      </c>
      <c r="E224" s="21">
        <f t="shared" si="3"/>
        <v>1.4235</v>
      </c>
      <c r="F224" s="43">
        <v>1</v>
      </c>
      <c r="G224" s="44">
        <v>1.3</v>
      </c>
      <c r="H224" s="22" t="s">
        <v>15</v>
      </c>
      <c r="I224" s="23" t="s">
        <v>42</v>
      </c>
      <c r="J224" s="17"/>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row>
    <row r="225" spans="1:40" s="32" customFormat="1">
      <c r="A225" s="103" t="s">
        <v>1102</v>
      </c>
      <c r="B225" s="24" t="s">
        <v>621</v>
      </c>
      <c r="C225" s="25">
        <v>6.55</v>
      </c>
      <c r="D225" s="26">
        <v>1.8149</v>
      </c>
      <c r="E225" s="26">
        <f t="shared" si="3"/>
        <v>2.4291999999999998</v>
      </c>
      <c r="F225" s="45">
        <v>1</v>
      </c>
      <c r="G225" s="46">
        <v>1.3</v>
      </c>
      <c r="H225" s="27" t="s">
        <v>15</v>
      </c>
      <c r="I225" s="28" t="s">
        <v>42</v>
      </c>
      <c r="J225" s="17"/>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row>
    <row r="226" spans="1:40" s="32" customFormat="1">
      <c r="A226" s="102" t="s">
        <v>1103</v>
      </c>
      <c r="B226" s="19" t="s">
        <v>622</v>
      </c>
      <c r="C226" s="20">
        <v>3.52</v>
      </c>
      <c r="D226" s="21">
        <v>0.64910000000000001</v>
      </c>
      <c r="E226" s="21">
        <f t="shared" si="3"/>
        <v>0.86880000000000002</v>
      </c>
      <c r="F226" s="43">
        <v>1</v>
      </c>
      <c r="G226" s="44">
        <v>1</v>
      </c>
      <c r="H226" s="30" t="s">
        <v>15</v>
      </c>
      <c r="I226" s="31" t="s">
        <v>42</v>
      </c>
      <c r="J226" s="17"/>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row>
    <row r="227" spans="1:40" s="32" customFormat="1">
      <c r="A227" s="102" t="s">
        <v>1104</v>
      </c>
      <c r="B227" s="19" t="s">
        <v>622</v>
      </c>
      <c r="C227" s="20">
        <v>4.38</v>
      </c>
      <c r="D227" s="21">
        <v>0.84360000000000002</v>
      </c>
      <c r="E227" s="21">
        <f t="shared" si="3"/>
        <v>1.1292</v>
      </c>
      <c r="F227" s="43">
        <v>1</v>
      </c>
      <c r="G227" s="44">
        <v>1</v>
      </c>
      <c r="H227" s="22" t="s">
        <v>15</v>
      </c>
      <c r="I227" s="23" t="s">
        <v>42</v>
      </c>
      <c r="J227" s="17"/>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row>
    <row r="228" spans="1:40" s="32" customFormat="1">
      <c r="A228" s="102" t="s">
        <v>1105</v>
      </c>
      <c r="B228" s="19" t="s">
        <v>622</v>
      </c>
      <c r="C228" s="20">
        <v>6.04</v>
      </c>
      <c r="D228" s="21">
        <v>1.2302</v>
      </c>
      <c r="E228" s="21">
        <f t="shared" si="3"/>
        <v>1.6466000000000001</v>
      </c>
      <c r="F228" s="43">
        <v>1</v>
      </c>
      <c r="G228" s="44">
        <v>1.3</v>
      </c>
      <c r="H228" s="22" t="s">
        <v>15</v>
      </c>
      <c r="I228" s="23" t="s">
        <v>42</v>
      </c>
      <c r="J228" s="17"/>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row>
    <row r="229" spans="1:40" s="32" customFormat="1">
      <c r="A229" s="103" t="s">
        <v>1106</v>
      </c>
      <c r="B229" s="24" t="s">
        <v>622</v>
      </c>
      <c r="C229" s="25">
        <v>8.9600000000000009</v>
      </c>
      <c r="D229" s="26">
        <v>2.1810999999999998</v>
      </c>
      <c r="E229" s="26">
        <f t="shared" si="3"/>
        <v>2.9194</v>
      </c>
      <c r="F229" s="45">
        <v>1</v>
      </c>
      <c r="G229" s="46">
        <v>1.3</v>
      </c>
      <c r="H229" s="27" t="s">
        <v>15</v>
      </c>
      <c r="I229" s="28" t="s">
        <v>42</v>
      </c>
      <c r="J229" s="17"/>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row>
    <row r="230" spans="1:40" s="32" customFormat="1">
      <c r="A230" s="102" t="s">
        <v>1107</v>
      </c>
      <c r="B230" s="19" t="s">
        <v>623</v>
      </c>
      <c r="C230" s="20">
        <v>2.67</v>
      </c>
      <c r="D230" s="21">
        <v>0.65480000000000005</v>
      </c>
      <c r="E230" s="21">
        <f t="shared" si="3"/>
        <v>0.87639999999999996</v>
      </c>
      <c r="F230" s="43">
        <v>1</v>
      </c>
      <c r="G230" s="44">
        <v>1</v>
      </c>
      <c r="H230" s="30" t="s">
        <v>15</v>
      </c>
      <c r="I230" s="31" t="s">
        <v>42</v>
      </c>
      <c r="J230" s="17"/>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row>
    <row r="231" spans="1:40" s="32" customFormat="1">
      <c r="A231" s="102" t="s">
        <v>1108</v>
      </c>
      <c r="B231" s="19" t="s">
        <v>623</v>
      </c>
      <c r="C231" s="20">
        <v>3.51</v>
      </c>
      <c r="D231" s="21">
        <v>0.82579999999999998</v>
      </c>
      <c r="E231" s="21">
        <f t="shared" si="3"/>
        <v>1.1052999999999999</v>
      </c>
      <c r="F231" s="43">
        <v>1</v>
      </c>
      <c r="G231" s="44">
        <v>1</v>
      </c>
      <c r="H231" s="22" t="s">
        <v>15</v>
      </c>
      <c r="I231" s="23" t="s">
        <v>42</v>
      </c>
      <c r="J231" s="17"/>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row>
    <row r="232" spans="1:40" s="32" customFormat="1">
      <c r="A232" s="102" t="s">
        <v>1109</v>
      </c>
      <c r="B232" s="19" t="s">
        <v>623</v>
      </c>
      <c r="C232" s="20">
        <v>5.46</v>
      </c>
      <c r="D232" s="21">
        <v>1.2201</v>
      </c>
      <c r="E232" s="21">
        <f t="shared" si="3"/>
        <v>1.6331</v>
      </c>
      <c r="F232" s="43">
        <v>1</v>
      </c>
      <c r="G232" s="44">
        <v>1.3</v>
      </c>
      <c r="H232" s="22" t="s">
        <v>15</v>
      </c>
      <c r="I232" s="23" t="s">
        <v>42</v>
      </c>
      <c r="J232" s="17"/>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row>
    <row r="233" spans="1:40" s="32" customFormat="1">
      <c r="A233" s="103" t="s">
        <v>1110</v>
      </c>
      <c r="B233" s="24" t="s">
        <v>623</v>
      </c>
      <c r="C233" s="25">
        <v>7.97</v>
      </c>
      <c r="D233" s="26">
        <v>2.2589999999999999</v>
      </c>
      <c r="E233" s="26">
        <f t="shared" si="3"/>
        <v>3.0236999999999998</v>
      </c>
      <c r="F233" s="45">
        <v>1</v>
      </c>
      <c r="G233" s="46">
        <v>1.3</v>
      </c>
      <c r="H233" s="27" t="s">
        <v>15</v>
      </c>
      <c r="I233" s="28" t="s">
        <v>42</v>
      </c>
      <c r="J233" s="17"/>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row>
    <row r="234" spans="1:40" s="32" customFormat="1">
      <c r="A234" s="102" t="s">
        <v>1111</v>
      </c>
      <c r="B234" s="19" t="s">
        <v>624</v>
      </c>
      <c r="C234" s="20">
        <v>2.87</v>
      </c>
      <c r="D234" s="21">
        <v>0.59789999999999999</v>
      </c>
      <c r="E234" s="21">
        <f t="shared" si="3"/>
        <v>0.80030000000000001</v>
      </c>
      <c r="F234" s="43">
        <v>1</v>
      </c>
      <c r="G234" s="44">
        <v>1</v>
      </c>
      <c r="H234" s="30" t="s">
        <v>15</v>
      </c>
      <c r="I234" s="31" t="s">
        <v>42</v>
      </c>
      <c r="J234" s="17"/>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row>
    <row r="235" spans="1:40" s="32" customFormat="1">
      <c r="A235" s="102" t="s">
        <v>1112</v>
      </c>
      <c r="B235" s="19" t="s">
        <v>624</v>
      </c>
      <c r="C235" s="20">
        <v>3.95</v>
      </c>
      <c r="D235" s="21">
        <v>0.78180000000000005</v>
      </c>
      <c r="E235" s="21">
        <f t="shared" si="3"/>
        <v>1.0464</v>
      </c>
      <c r="F235" s="43">
        <v>1</v>
      </c>
      <c r="G235" s="44">
        <v>1</v>
      </c>
      <c r="H235" s="22" t="s">
        <v>15</v>
      </c>
      <c r="I235" s="23" t="s">
        <v>42</v>
      </c>
      <c r="J235" s="17"/>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row>
    <row r="236" spans="1:40" s="32" customFormat="1">
      <c r="A236" s="102" t="s">
        <v>1113</v>
      </c>
      <c r="B236" s="19" t="s">
        <v>624</v>
      </c>
      <c r="C236" s="20">
        <v>6.25</v>
      </c>
      <c r="D236" s="21">
        <v>1.2613000000000001</v>
      </c>
      <c r="E236" s="21">
        <f t="shared" si="3"/>
        <v>1.6881999999999999</v>
      </c>
      <c r="F236" s="43">
        <v>1</v>
      </c>
      <c r="G236" s="44">
        <v>1.3</v>
      </c>
      <c r="H236" s="22" t="s">
        <v>15</v>
      </c>
      <c r="I236" s="23" t="s">
        <v>42</v>
      </c>
      <c r="J236" s="17"/>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row>
    <row r="237" spans="1:40" s="32" customFormat="1">
      <c r="A237" s="103" t="s">
        <v>1114</v>
      </c>
      <c r="B237" s="24" t="s">
        <v>624</v>
      </c>
      <c r="C237" s="25">
        <v>8.93</v>
      </c>
      <c r="D237" s="26">
        <v>2.0724999999999998</v>
      </c>
      <c r="E237" s="26">
        <f t="shared" si="3"/>
        <v>2.774</v>
      </c>
      <c r="F237" s="45">
        <v>1</v>
      </c>
      <c r="G237" s="46">
        <v>1.3</v>
      </c>
      <c r="H237" s="27" t="s">
        <v>15</v>
      </c>
      <c r="I237" s="28" t="s">
        <v>42</v>
      </c>
      <c r="J237" s="17"/>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row>
    <row r="238" spans="1:40" s="32" customFormat="1">
      <c r="A238" s="102" t="s">
        <v>1115</v>
      </c>
      <c r="B238" s="19" t="s">
        <v>625</v>
      </c>
      <c r="C238" s="20">
        <v>4.13</v>
      </c>
      <c r="D238" s="21">
        <v>0.65610000000000002</v>
      </c>
      <c r="E238" s="21">
        <f t="shared" si="3"/>
        <v>0.87819999999999998</v>
      </c>
      <c r="F238" s="43">
        <v>1</v>
      </c>
      <c r="G238" s="44">
        <v>1</v>
      </c>
      <c r="H238" s="30" t="s">
        <v>15</v>
      </c>
      <c r="I238" s="31" t="s">
        <v>42</v>
      </c>
      <c r="J238" s="17"/>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row>
    <row r="239" spans="1:40" s="32" customFormat="1">
      <c r="A239" s="102" t="s">
        <v>1116</v>
      </c>
      <c r="B239" s="19" t="s">
        <v>625</v>
      </c>
      <c r="C239" s="20">
        <v>4.97</v>
      </c>
      <c r="D239" s="21">
        <v>0.79730000000000001</v>
      </c>
      <c r="E239" s="21">
        <f t="shared" si="3"/>
        <v>1.0671999999999999</v>
      </c>
      <c r="F239" s="43">
        <v>1</v>
      </c>
      <c r="G239" s="44">
        <v>1</v>
      </c>
      <c r="H239" s="22" t="s">
        <v>15</v>
      </c>
      <c r="I239" s="23" t="s">
        <v>42</v>
      </c>
      <c r="J239" s="17"/>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row>
    <row r="240" spans="1:40" s="32" customFormat="1">
      <c r="A240" s="102" t="s">
        <v>1117</v>
      </c>
      <c r="B240" s="19" t="s">
        <v>625</v>
      </c>
      <c r="C240" s="20">
        <v>6.98</v>
      </c>
      <c r="D240" s="21">
        <v>1.2396</v>
      </c>
      <c r="E240" s="21">
        <f t="shared" si="3"/>
        <v>1.6592</v>
      </c>
      <c r="F240" s="43">
        <v>1</v>
      </c>
      <c r="G240" s="44">
        <v>1.3</v>
      </c>
      <c r="H240" s="22" t="s">
        <v>15</v>
      </c>
      <c r="I240" s="23" t="s">
        <v>42</v>
      </c>
      <c r="J240" s="17"/>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row>
    <row r="241" spans="1:40" s="32" customFormat="1">
      <c r="A241" s="103" t="s">
        <v>1118</v>
      </c>
      <c r="B241" s="24" t="s">
        <v>625</v>
      </c>
      <c r="C241" s="25">
        <v>9.94</v>
      </c>
      <c r="D241" s="26">
        <v>2.1438000000000001</v>
      </c>
      <c r="E241" s="26">
        <f t="shared" si="3"/>
        <v>2.8694999999999999</v>
      </c>
      <c r="F241" s="45">
        <v>1</v>
      </c>
      <c r="G241" s="46">
        <v>1.3</v>
      </c>
      <c r="H241" s="27" t="s">
        <v>15</v>
      </c>
      <c r="I241" s="28" t="s">
        <v>42</v>
      </c>
      <c r="J241" s="17"/>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row>
    <row r="242" spans="1:40" s="32" customFormat="1">
      <c r="A242" s="102" t="s">
        <v>1119</v>
      </c>
      <c r="B242" s="19" t="s">
        <v>626</v>
      </c>
      <c r="C242" s="20">
        <v>2.27</v>
      </c>
      <c r="D242" s="21">
        <v>0.27310000000000001</v>
      </c>
      <c r="E242" s="21">
        <f t="shared" si="3"/>
        <v>0.36549999999999999</v>
      </c>
      <c r="F242" s="43">
        <v>1</v>
      </c>
      <c r="G242" s="44">
        <v>1</v>
      </c>
      <c r="H242" s="30" t="s">
        <v>15</v>
      </c>
      <c r="I242" s="31" t="s">
        <v>42</v>
      </c>
      <c r="J242" s="17"/>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row>
    <row r="243" spans="1:40" s="32" customFormat="1">
      <c r="A243" s="102" t="s">
        <v>1120</v>
      </c>
      <c r="B243" s="19" t="s">
        <v>626</v>
      </c>
      <c r="C243" s="20">
        <v>2.98</v>
      </c>
      <c r="D243" s="21">
        <v>0.38290000000000002</v>
      </c>
      <c r="E243" s="21">
        <f t="shared" si="3"/>
        <v>0.51249999999999996</v>
      </c>
      <c r="F243" s="43">
        <v>1</v>
      </c>
      <c r="G243" s="44">
        <v>1</v>
      </c>
      <c r="H243" s="22" t="s">
        <v>15</v>
      </c>
      <c r="I243" s="23" t="s">
        <v>42</v>
      </c>
      <c r="J243" s="17"/>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row>
    <row r="244" spans="1:40" s="32" customFormat="1">
      <c r="A244" s="102" t="s">
        <v>1121</v>
      </c>
      <c r="B244" s="19" t="s">
        <v>626</v>
      </c>
      <c r="C244" s="20">
        <v>5.09</v>
      </c>
      <c r="D244" s="21">
        <v>0.82</v>
      </c>
      <c r="E244" s="21">
        <f t="shared" si="3"/>
        <v>1.0975999999999999</v>
      </c>
      <c r="F244" s="43">
        <v>1</v>
      </c>
      <c r="G244" s="44">
        <v>1.3</v>
      </c>
      <c r="H244" s="22" t="s">
        <v>15</v>
      </c>
      <c r="I244" s="23" t="s">
        <v>42</v>
      </c>
      <c r="J244" s="17"/>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row>
    <row r="245" spans="1:40" s="32" customFormat="1">
      <c r="A245" s="103" t="s">
        <v>1122</v>
      </c>
      <c r="B245" s="24" t="s">
        <v>626</v>
      </c>
      <c r="C245" s="25">
        <v>8.3000000000000007</v>
      </c>
      <c r="D245" s="26">
        <v>2.0085999999999999</v>
      </c>
      <c r="E245" s="26">
        <f t="shared" si="3"/>
        <v>2.6884999999999999</v>
      </c>
      <c r="F245" s="45">
        <v>1</v>
      </c>
      <c r="G245" s="46">
        <v>1.3</v>
      </c>
      <c r="H245" s="27" t="s">
        <v>15</v>
      </c>
      <c r="I245" s="28" t="s">
        <v>42</v>
      </c>
      <c r="J245" s="17"/>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row>
    <row r="246" spans="1:40" s="32" customFormat="1">
      <c r="A246" s="102" t="s">
        <v>1123</v>
      </c>
      <c r="B246" s="19" t="s">
        <v>627</v>
      </c>
      <c r="C246" s="20">
        <v>2.58</v>
      </c>
      <c r="D246" s="21">
        <v>0.39150000000000001</v>
      </c>
      <c r="E246" s="21">
        <f t="shared" si="3"/>
        <v>0.52400000000000002</v>
      </c>
      <c r="F246" s="43">
        <v>1</v>
      </c>
      <c r="G246" s="44">
        <v>1</v>
      </c>
      <c r="H246" s="30" t="s">
        <v>15</v>
      </c>
      <c r="I246" s="31" t="s">
        <v>42</v>
      </c>
      <c r="J246" s="17"/>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row>
    <row r="247" spans="1:40" s="32" customFormat="1">
      <c r="A247" s="102" t="s">
        <v>1124</v>
      </c>
      <c r="B247" s="19" t="s">
        <v>627</v>
      </c>
      <c r="C247" s="20">
        <v>3.59</v>
      </c>
      <c r="D247" s="21">
        <v>0.56399999999999995</v>
      </c>
      <c r="E247" s="21">
        <f t="shared" si="3"/>
        <v>0.75490000000000002</v>
      </c>
      <c r="F247" s="43">
        <v>1</v>
      </c>
      <c r="G247" s="44">
        <v>1</v>
      </c>
      <c r="H247" s="22" t="s">
        <v>15</v>
      </c>
      <c r="I247" s="23" t="s">
        <v>42</v>
      </c>
      <c r="J247" s="17"/>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row>
    <row r="248" spans="1:40" s="32" customFormat="1">
      <c r="A248" s="102" t="s">
        <v>1125</v>
      </c>
      <c r="B248" s="19" t="s">
        <v>627</v>
      </c>
      <c r="C248" s="20">
        <v>5.34</v>
      </c>
      <c r="D248" s="21">
        <v>0.93940000000000001</v>
      </c>
      <c r="E248" s="21">
        <f t="shared" si="3"/>
        <v>1.2574000000000001</v>
      </c>
      <c r="F248" s="43">
        <v>1</v>
      </c>
      <c r="G248" s="44">
        <v>1.3</v>
      </c>
      <c r="H248" s="22" t="s">
        <v>15</v>
      </c>
      <c r="I248" s="23" t="s">
        <v>42</v>
      </c>
      <c r="J248" s="17"/>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row>
    <row r="249" spans="1:40" s="32" customFormat="1">
      <c r="A249" s="103" t="s">
        <v>1126</v>
      </c>
      <c r="B249" s="24" t="s">
        <v>627</v>
      </c>
      <c r="C249" s="25">
        <v>8.58</v>
      </c>
      <c r="D249" s="26">
        <v>1.8747</v>
      </c>
      <c r="E249" s="26">
        <f t="shared" si="3"/>
        <v>2.5093000000000001</v>
      </c>
      <c r="F249" s="45">
        <v>1</v>
      </c>
      <c r="G249" s="46">
        <v>1.3</v>
      </c>
      <c r="H249" s="27" t="s">
        <v>15</v>
      </c>
      <c r="I249" s="28" t="s">
        <v>42</v>
      </c>
      <c r="J249" s="17"/>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row>
    <row r="250" spans="1:40" s="32" customFormat="1">
      <c r="A250" s="102" t="s">
        <v>1127</v>
      </c>
      <c r="B250" s="19" t="s">
        <v>628</v>
      </c>
      <c r="C250" s="20">
        <v>2.98</v>
      </c>
      <c r="D250" s="21">
        <v>0.4753</v>
      </c>
      <c r="E250" s="21">
        <f t="shared" si="3"/>
        <v>0.63619999999999999</v>
      </c>
      <c r="F250" s="43">
        <v>1</v>
      </c>
      <c r="G250" s="44">
        <v>1</v>
      </c>
      <c r="H250" s="30" t="s">
        <v>15</v>
      </c>
      <c r="I250" s="31" t="s">
        <v>42</v>
      </c>
      <c r="J250" s="17"/>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row>
    <row r="251" spans="1:40" s="32" customFormat="1">
      <c r="A251" s="102" t="s">
        <v>1128</v>
      </c>
      <c r="B251" s="19" t="s">
        <v>628</v>
      </c>
      <c r="C251" s="20">
        <v>3.65</v>
      </c>
      <c r="D251" s="21">
        <v>0.60129999999999995</v>
      </c>
      <c r="E251" s="21">
        <f t="shared" si="3"/>
        <v>0.80479999999999996</v>
      </c>
      <c r="F251" s="43">
        <v>1</v>
      </c>
      <c r="G251" s="44">
        <v>1</v>
      </c>
      <c r="H251" s="22" t="s">
        <v>15</v>
      </c>
      <c r="I251" s="23" t="s">
        <v>42</v>
      </c>
      <c r="J251" s="17"/>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row>
    <row r="252" spans="1:40" s="32" customFormat="1">
      <c r="A252" s="102" t="s">
        <v>1129</v>
      </c>
      <c r="B252" s="19" t="s">
        <v>628</v>
      </c>
      <c r="C252" s="20">
        <v>4.9000000000000004</v>
      </c>
      <c r="D252" s="21">
        <v>0.85270000000000001</v>
      </c>
      <c r="E252" s="21">
        <f t="shared" si="3"/>
        <v>1.1413</v>
      </c>
      <c r="F252" s="43">
        <v>1</v>
      </c>
      <c r="G252" s="44">
        <v>1.3</v>
      </c>
      <c r="H252" s="22" t="s">
        <v>15</v>
      </c>
      <c r="I252" s="23" t="s">
        <v>42</v>
      </c>
      <c r="J252" s="17"/>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row>
    <row r="253" spans="1:40" s="32" customFormat="1">
      <c r="A253" s="103" t="s">
        <v>1130</v>
      </c>
      <c r="B253" s="24" t="s">
        <v>628</v>
      </c>
      <c r="C253" s="25">
        <v>8.39</v>
      </c>
      <c r="D253" s="26">
        <v>1.7790999999999999</v>
      </c>
      <c r="E253" s="26">
        <f t="shared" si="3"/>
        <v>2.3813</v>
      </c>
      <c r="F253" s="45">
        <v>1</v>
      </c>
      <c r="G253" s="46">
        <v>1.3</v>
      </c>
      <c r="H253" s="27" t="s">
        <v>15</v>
      </c>
      <c r="I253" s="28" t="s">
        <v>42</v>
      </c>
      <c r="J253" s="17"/>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row>
    <row r="254" spans="1:40" s="32" customFormat="1">
      <c r="A254" s="102" t="s">
        <v>1131</v>
      </c>
      <c r="B254" s="19" t="s">
        <v>629</v>
      </c>
      <c r="C254" s="20">
        <v>2.1</v>
      </c>
      <c r="D254" s="21">
        <v>0.34499999999999997</v>
      </c>
      <c r="E254" s="21">
        <f t="shared" si="3"/>
        <v>0.46179999999999999</v>
      </c>
      <c r="F254" s="43">
        <v>1</v>
      </c>
      <c r="G254" s="44">
        <v>1</v>
      </c>
      <c r="H254" s="30" t="s">
        <v>15</v>
      </c>
      <c r="I254" s="31" t="s">
        <v>42</v>
      </c>
      <c r="J254" s="17"/>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row>
    <row r="255" spans="1:40" s="32" customFormat="1">
      <c r="A255" s="102" t="s">
        <v>1132</v>
      </c>
      <c r="B255" s="19" t="s">
        <v>629</v>
      </c>
      <c r="C255" s="20">
        <v>2.93</v>
      </c>
      <c r="D255" s="21">
        <v>0.51</v>
      </c>
      <c r="E255" s="21">
        <f t="shared" si="3"/>
        <v>0.68259999999999998</v>
      </c>
      <c r="F255" s="43">
        <v>1</v>
      </c>
      <c r="G255" s="44">
        <v>1</v>
      </c>
      <c r="H255" s="22" t="s">
        <v>15</v>
      </c>
      <c r="I255" s="23" t="s">
        <v>42</v>
      </c>
      <c r="J255" s="17"/>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row>
    <row r="256" spans="1:40" s="32" customFormat="1">
      <c r="A256" s="102" t="s">
        <v>1133</v>
      </c>
      <c r="B256" s="19" t="s">
        <v>629</v>
      </c>
      <c r="C256" s="20">
        <v>4.1100000000000003</v>
      </c>
      <c r="D256" s="21">
        <v>0.77769999999999995</v>
      </c>
      <c r="E256" s="21">
        <f t="shared" si="3"/>
        <v>1.0408999999999999</v>
      </c>
      <c r="F256" s="43">
        <v>1</v>
      </c>
      <c r="G256" s="44">
        <v>1.3</v>
      </c>
      <c r="H256" s="22" t="s">
        <v>15</v>
      </c>
      <c r="I256" s="23" t="s">
        <v>42</v>
      </c>
      <c r="J256" s="17"/>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row>
    <row r="257" spans="1:40" s="32" customFormat="1">
      <c r="A257" s="103" t="s">
        <v>1134</v>
      </c>
      <c r="B257" s="24" t="s">
        <v>629</v>
      </c>
      <c r="C257" s="25">
        <v>5.21</v>
      </c>
      <c r="D257" s="26">
        <v>1.4124000000000001</v>
      </c>
      <c r="E257" s="26">
        <f t="shared" si="3"/>
        <v>1.8905000000000001</v>
      </c>
      <c r="F257" s="45">
        <v>1</v>
      </c>
      <c r="G257" s="46">
        <v>1.3</v>
      </c>
      <c r="H257" s="27" t="s">
        <v>15</v>
      </c>
      <c r="I257" s="28" t="s">
        <v>42</v>
      </c>
      <c r="J257" s="17"/>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row>
    <row r="258" spans="1:40" s="32" customFormat="1">
      <c r="A258" s="102" t="s">
        <v>1135</v>
      </c>
      <c r="B258" s="19" t="s">
        <v>630</v>
      </c>
      <c r="C258" s="20">
        <v>3.1</v>
      </c>
      <c r="D258" s="21">
        <v>0.62190000000000001</v>
      </c>
      <c r="E258" s="21">
        <f t="shared" si="3"/>
        <v>0.83240000000000003</v>
      </c>
      <c r="F258" s="43">
        <v>1</v>
      </c>
      <c r="G258" s="44">
        <v>1</v>
      </c>
      <c r="H258" s="30" t="s">
        <v>15</v>
      </c>
      <c r="I258" s="31" t="s">
        <v>42</v>
      </c>
      <c r="J258" s="17"/>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row>
    <row r="259" spans="1:40" s="32" customFormat="1">
      <c r="A259" s="102" t="s">
        <v>1136</v>
      </c>
      <c r="B259" s="19" t="s">
        <v>630</v>
      </c>
      <c r="C259" s="20">
        <v>3.98</v>
      </c>
      <c r="D259" s="21">
        <v>0.74639999999999995</v>
      </c>
      <c r="E259" s="21">
        <f t="shared" si="3"/>
        <v>0.99909999999999999</v>
      </c>
      <c r="F259" s="43">
        <v>1</v>
      </c>
      <c r="G259" s="44">
        <v>1</v>
      </c>
      <c r="H259" s="22" t="s">
        <v>15</v>
      </c>
      <c r="I259" s="23" t="s">
        <v>42</v>
      </c>
      <c r="J259" s="17"/>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row>
    <row r="260" spans="1:40" s="32" customFormat="1">
      <c r="A260" s="102" t="s">
        <v>1137</v>
      </c>
      <c r="B260" s="19" t="s">
        <v>630</v>
      </c>
      <c r="C260" s="20">
        <v>5.89</v>
      </c>
      <c r="D260" s="21">
        <v>1.0934999999999999</v>
      </c>
      <c r="E260" s="21">
        <f t="shared" si="3"/>
        <v>1.4636</v>
      </c>
      <c r="F260" s="43">
        <v>1</v>
      </c>
      <c r="G260" s="44">
        <v>1.3</v>
      </c>
      <c r="H260" s="22" t="s">
        <v>15</v>
      </c>
      <c r="I260" s="23" t="s">
        <v>42</v>
      </c>
      <c r="J260" s="17"/>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row>
    <row r="261" spans="1:40" s="32" customFormat="1">
      <c r="A261" s="103" t="s">
        <v>1138</v>
      </c>
      <c r="B261" s="24" t="s">
        <v>630</v>
      </c>
      <c r="C261" s="25">
        <v>9.9700000000000006</v>
      </c>
      <c r="D261" s="26">
        <v>2.1496</v>
      </c>
      <c r="E261" s="26">
        <f t="shared" si="3"/>
        <v>2.8772000000000002</v>
      </c>
      <c r="F261" s="45">
        <v>1</v>
      </c>
      <c r="G261" s="46">
        <v>1.3</v>
      </c>
      <c r="H261" s="27" t="s">
        <v>15</v>
      </c>
      <c r="I261" s="28" t="s">
        <v>42</v>
      </c>
      <c r="J261" s="17"/>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row>
    <row r="262" spans="1:40" s="32" customFormat="1">
      <c r="A262" s="102" t="s">
        <v>1139</v>
      </c>
      <c r="B262" s="19" t="s">
        <v>631</v>
      </c>
      <c r="C262" s="20">
        <v>2.69</v>
      </c>
      <c r="D262" s="21">
        <v>0.43480000000000002</v>
      </c>
      <c r="E262" s="21">
        <f t="shared" si="3"/>
        <v>0.58199999999999996</v>
      </c>
      <c r="F262" s="43">
        <v>1</v>
      </c>
      <c r="G262" s="44">
        <v>1</v>
      </c>
      <c r="H262" s="30" t="s">
        <v>15</v>
      </c>
      <c r="I262" s="31" t="s">
        <v>42</v>
      </c>
      <c r="J262" s="17"/>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row>
    <row r="263" spans="1:40" s="32" customFormat="1">
      <c r="A263" s="102" t="s">
        <v>1140</v>
      </c>
      <c r="B263" s="19" t="s">
        <v>631</v>
      </c>
      <c r="C263" s="20">
        <v>3.53</v>
      </c>
      <c r="D263" s="21">
        <v>0.67159999999999997</v>
      </c>
      <c r="E263" s="21">
        <f t="shared" si="3"/>
        <v>0.89890000000000003</v>
      </c>
      <c r="F263" s="43">
        <v>1</v>
      </c>
      <c r="G263" s="44">
        <v>1</v>
      </c>
      <c r="H263" s="22" t="s">
        <v>15</v>
      </c>
      <c r="I263" s="23" t="s">
        <v>42</v>
      </c>
      <c r="J263" s="17"/>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row>
    <row r="264" spans="1:40" s="32" customFormat="1">
      <c r="A264" s="102" t="s">
        <v>1141</v>
      </c>
      <c r="B264" s="19" t="s">
        <v>631</v>
      </c>
      <c r="C264" s="20">
        <v>5.24</v>
      </c>
      <c r="D264" s="21">
        <v>1.0911</v>
      </c>
      <c r="E264" s="21">
        <f t="shared" si="3"/>
        <v>1.4603999999999999</v>
      </c>
      <c r="F264" s="43">
        <v>1</v>
      </c>
      <c r="G264" s="44">
        <v>1.3</v>
      </c>
      <c r="H264" s="22" t="s">
        <v>15</v>
      </c>
      <c r="I264" s="23" t="s">
        <v>42</v>
      </c>
      <c r="J264" s="17"/>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row>
    <row r="265" spans="1:40" s="32" customFormat="1">
      <c r="A265" s="103" t="s">
        <v>1142</v>
      </c>
      <c r="B265" s="24" t="s">
        <v>631</v>
      </c>
      <c r="C265" s="25">
        <v>7.68</v>
      </c>
      <c r="D265" s="26">
        <v>1.9072</v>
      </c>
      <c r="E265" s="26">
        <f t="shared" si="3"/>
        <v>2.5528</v>
      </c>
      <c r="F265" s="45">
        <v>1</v>
      </c>
      <c r="G265" s="46">
        <v>1.3</v>
      </c>
      <c r="H265" s="27" t="s">
        <v>15</v>
      </c>
      <c r="I265" s="28" t="s">
        <v>42</v>
      </c>
      <c r="J265" s="17"/>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row>
    <row r="266" spans="1:40" s="32" customFormat="1">
      <c r="A266" s="102" t="s">
        <v>1143</v>
      </c>
      <c r="B266" s="19" t="s">
        <v>632</v>
      </c>
      <c r="C266" s="20">
        <v>2.0499999999999998</v>
      </c>
      <c r="D266" s="21">
        <v>0.42809999999999998</v>
      </c>
      <c r="E266" s="21">
        <f t="shared" ref="E266:E329" si="4">ROUND((D266/0.747108),4)</f>
        <v>0.57299999999999995</v>
      </c>
      <c r="F266" s="43">
        <v>1</v>
      </c>
      <c r="G266" s="44">
        <v>1</v>
      </c>
      <c r="H266" s="30" t="s">
        <v>15</v>
      </c>
      <c r="I266" s="31" t="s">
        <v>42</v>
      </c>
      <c r="J266" s="17"/>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row>
    <row r="267" spans="1:40" s="32" customFormat="1">
      <c r="A267" s="102" t="s">
        <v>1144</v>
      </c>
      <c r="B267" s="19" t="s">
        <v>632</v>
      </c>
      <c r="C267" s="20">
        <v>2.8</v>
      </c>
      <c r="D267" s="21">
        <v>0.53690000000000004</v>
      </c>
      <c r="E267" s="21">
        <f t="shared" si="4"/>
        <v>0.71860000000000002</v>
      </c>
      <c r="F267" s="43">
        <v>1</v>
      </c>
      <c r="G267" s="44">
        <v>1</v>
      </c>
      <c r="H267" s="22" t="s">
        <v>15</v>
      </c>
      <c r="I267" s="23" t="s">
        <v>42</v>
      </c>
      <c r="J267" s="17"/>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row>
    <row r="268" spans="1:40" s="32" customFormat="1">
      <c r="A268" s="102" t="s">
        <v>1145</v>
      </c>
      <c r="B268" s="19" t="s">
        <v>632</v>
      </c>
      <c r="C268" s="20">
        <v>3.99</v>
      </c>
      <c r="D268" s="21">
        <v>0.78310000000000002</v>
      </c>
      <c r="E268" s="21">
        <f t="shared" si="4"/>
        <v>1.0482</v>
      </c>
      <c r="F268" s="43">
        <v>1</v>
      </c>
      <c r="G268" s="44">
        <v>1.3</v>
      </c>
      <c r="H268" s="22" t="s">
        <v>15</v>
      </c>
      <c r="I268" s="23" t="s">
        <v>42</v>
      </c>
      <c r="J268" s="17"/>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row>
    <row r="269" spans="1:40" s="32" customFormat="1">
      <c r="A269" s="103" t="s">
        <v>1146</v>
      </c>
      <c r="B269" s="24" t="s">
        <v>632</v>
      </c>
      <c r="C269" s="25">
        <v>6.78</v>
      </c>
      <c r="D269" s="26">
        <v>1.4933000000000001</v>
      </c>
      <c r="E269" s="26">
        <f t="shared" si="4"/>
        <v>1.9987999999999999</v>
      </c>
      <c r="F269" s="45">
        <v>1</v>
      </c>
      <c r="G269" s="46">
        <v>1.3</v>
      </c>
      <c r="H269" s="27" t="s">
        <v>15</v>
      </c>
      <c r="I269" s="28" t="s">
        <v>42</v>
      </c>
      <c r="J269" s="17"/>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row>
    <row r="270" spans="1:40" s="32" customFormat="1">
      <c r="A270" s="102" t="s">
        <v>1147</v>
      </c>
      <c r="B270" s="19" t="s">
        <v>633</v>
      </c>
      <c r="C270" s="20">
        <v>4.63</v>
      </c>
      <c r="D270" s="21">
        <v>2.8405</v>
      </c>
      <c r="E270" s="21">
        <f t="shared" si="4"/>
        <v>3.802</v>
      </c>
      <c r="F270" s="43">
        <v>1</v>
      </c>
      <c r="G270" s="44">
        <v>1</v>
      </c>
      <c r="H270" s="30" t="s">
        <v>15</v>
      </c>
      <c r="I270" s="31" t="s">
        <v>43</v>
      </c>
      <c r="J270" s="17"/>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row>
    <row r="271" spans="1:40" s="32" customFormat="1">
      <c r="A271" s="102" t="s">
        <v>1148</v>
      </c>
      <c r="B271" s="19" t="s">
        <v>633</v>
      </c>
      <c r="C271" s="20">
        <v>5.98</v>
      </c>
      <c r="D271" s="21">
        <v>3.2378</v>
      </c>
      <c r="E271" s="21">
        <f t="shared" si="4"/>
        <v>4.3338000000000001</v>
      </c>
      <c r="F271" s="43">
        <v>1</v>
      </c>
      <c r="G271" s="44">
        <v>1</v>
      </c>
      <c r="H271" s="22" t="s">
        <v>15</v>
      </c>
      <c r="I271" s="23" t="s">
        <v>43</v>
      </c>
      <c r="J271" s="17"/>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row>
    <row r="272" spans="1:40" s="32" customFormat="1">
      <c r="A272" s="102" t="s">
        <v>1149</v>
      </c>
      <c r="B272" s="19" t="s">
        <v>633</v>
      </c>
      <c r="C272" s="20">
        <v>9.3800000000000008</v>
      </c>
      <c r="D272" s="21">
        <v>4.5788000000000002</v>
      </c>
      <c r="E272" s="21">
        <f t="shared" si="4"/>
        <v>6.1287000000000003</v>
      </c>
      <c r="F272" s="43">
        <v>1</v>
      </c>
      <c r="G272" s="44">
        <v>1.3</v>
      </c>
      <c r="H272" s="22" t="s">
        <v>15</v>
      </c>
      <c r="I272" s="23" t="s">
        <v>43</v>
      </c>
      <c r="J272" s="17"/>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row>
    <row r="273" spans="1:40" s="32" customFormat="1">
      <c r="A273" s="103" t="s">
        <v>1150</v>
      </c>
      <c r="B273" s="24" t="s">
        <v>633</v>
      </c>
      <c r="C273" s="25">
        <v>22.69</v>
      </c>
      <c r="D273" s="26">
        <v>10.384</v>
      </c>
      <c r="E273" s="26">
        <f t="shared" si="4"/>
        <v>13.898899999999999</v>
      </c>
      <c r="F273" s="45">
        <v>1</v>
      </c>
      <c r="G273" s="46">
        <v>1.3</v>
      </c>
      <c r="H273" s="27" t="s">
        <v>15</v>
      </c>
      <c r="I273" s="28" t="s">
        <v>43</v>
      </c>
      <c r="J273" s="17"/>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row>
    <row r="274" spans="1:40" s="32" customFormat="1">
      <c r="A274" s="102" t="s">
        <v>1151</v>
      </c>
      <c r="B274" s="19" t="s">
        <v>634</v>
      </c>
      <c r="C274" s="20">
        <v>2.98</v>
      </c>
      <c r="D274" s="21">
        <v>3.9742000000000002</v>
      </c>
      <c r="E274" s="21">
        <f t="shared" si="4"/>
        <v>5.3193999999999999</v>
      </c>
      <c r="F274" s="43">
        <v>1</v>
      </c>
      <c r="G274" s="44">
        <v>1</v>
      </c>
      <c r="H274" s="30" t="s">
        <v>15</v>
      </c>
      <c r="I274" s="31" t="s">
        <v>43</v>
      </c>
      <c r="J274" s="17"/>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row>
    <row r="275" spans="1:40" s="32" customFormat="1">
      <c r="A275" s="102" t="s">
        <v>1152</v>
      </c>
      <c r="B275" s="19" t="s">
        <v>634</v>
      </c>
      <c r="C275" s="20">
        <v>7.5</v>
      </c>
      <c r="D275" s="21">
        <v>5.2447999999999997</v>
      </c>
      <c r="E275" s="21">
        <f t="shared" si="4"/>
        <v>7.0201000000000002</v>
      </c>
      <c r="F275" s="43">
        <v>1</v>
      </c>
      <c r="G275" s="44">
        <v>1</v>
      </c>
      <c r="H275" s="22" t="s">
        <v>15</v>
      </c>
      <c r="I275" s="23" t="s">
        <v>43</v>
      </c>
      <c r="J275" s="17"/>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row>
    <row r="276" spans="1:40" s="32" customFormat="1">
      <c r="A276" s="102" t="s">
        <v>1153</v>
      </c>
      <c r="B276" s="19" t="s">
        <v>634</v>
      </c>
      <c r="C276" s="20">
        <v>15.55</v>
      </c>
      <c r="D276" s="21">
        <v>8.5976999999999997</v>
      </c>
      <c r="E276" s="21">
        <f t="shared" si="4"/>
        <v>11.507999999999999</v>
      </c>
      <c r="F276" s="43">
        <v>1</v>
      </c>
      <c r="G276" s="44">
        <v>1.3</v>
      </c>
      <c r="H276" s="22" t="s">
        <v>15</v>
      </c>
      <c r="I276" s="23" t="s">
        <v>43</v>
      </c>
      <c r="J276" s="17"/>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row>
    <row r="277" spans="1:40" s="32" customFormat="1">
      <c r="A277" s="103" t="s">
        <v>1154</v>
      </c>
      <c r="B277" s="24" t="s">
        <v>634</v>
      </c>
      <c r="C277" s="25">
        <v>30.04</v>
      </c>
      <c r="D277" s="26">
        <v>21.173300000000001</v>
      </c>
      <c r="E277" s="26">
        <f t="shared" si="4"/>
        <v>28.340299999999999</v>
      </c>
      <c r="F277" s="45">
        <v>1</v>
      </c>
      <c r="G277" s="46">
        <v>1.3</v>
      </c>
      <c r="H277" s="27" t="s">
        <v>15</v>
      </c>
      <c r="I277" s="28" t="s">
        <v>43</v>
      </c>
      <c r="J277" s="17"/>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row>
    <row r="278" spans="1:40" s="32" customFormat="1">
      <c r="A278" s="102" t="s">
        <v>1155</v>
      </c>
      <c r="B278" s="19" t="s">
        <v>635</v>
      </c>
      <c r="C278" s="20">
        <v>7.87</v>
      </c>
      <c r="D278" s="21">
        <v>4.0948000000000002</v>
      </c>
      <c r="E278" s="21">
        <f t="shared" si="4"/>
        <v>5.4809000000000001</v>
      </c>
      <c r="F278" s="43">
        <v>1</v>
      </c>
      <c r="G278" s="44">
        <v>1</v>
      </c>
      <c r="H278" s="30" t="s">
        <v>15</v>
      </c>
      <c r="I278" s="31" t="s">
        <v>43</v>
      </c>
      <c r="J278" s="17"/>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row>
    <row r="279" spans="1:40" s="32" customFormat="1">
      <c r="A279" s="102" t="s">
        <v>1156</v>
      </c>
      <c r="B279" s="19" t="s">
        <v>635</v>
      </c>
      <c r="C279" s="20">
        <v>9.01</v>
      </c>
      <c r="D279" s="21">
        <v>4.7409999999999997</v>
      </c>
      <c r="E279" s="21">
        <f t="shared" si="4"/>
        <v>6.3457999999999997</v>
      </c>
      <c r="F279" s="43">
        <v>1</v>
      </c>
      <c r="G279" s="44">
        <v>1</v>
      </c>
      <c r="H279" s="22" t="s">
        <v>15</v>
      </c>
      <c r="I279" s="23" t="s">
        <v>43</v>
      </c>
      <c r="J279" s="17"/>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row>
    <row r="280" spans="1:40" s="32" customFormat="1">
      <c r="A280" s="102" t="s">
        <v>1157</v>
      </c>
      <c r="B280" s="19" t="s">
        <v>635</v>
      </c>
      <c r="C280" s="20">
        <v>12.97</v>
      </c>
      <c r="D280" s="21">
        <v>6.4396000000000004</v>
      </c>
      <c r="E280" s="21">
        <f t="shared" si="4"/>
        <v>8.6194000000000006</v>
      </c>
      <c r="F280" s="43">
        <v>1</v>
      </c>
      <c r="G280" s="44">
        <v>1.3</v>
      </c>
      <c r="H280" s="22" t="s">
        <v>15</v>
      </c>
      <c r="I280" s="23" t="s">
        <v>43</v>
      </c>
      <c r="J280" s="17"/>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row>
    <row r="281" spans="1:40" s="32" customFormat="1">
      <c r="A281" s="103" t="s">
        <v>1158</v>
      </c>
      <c r="B281" s="24" t="s">
        <v>635</v>
      </c>
      <c r="C281" s="25">
        <v>20.97</v>
      </c>
      <c r="D281" s="26">
        <v>10.2515</v>
      </c>
      <c r="E281" s="26">
        <f t="shared" si="4"/>
        <v>13.7216</v>
      </c>
      <c r="F281" s="45">
        <v>1</v>
      </c>
      <c r="G281" s="46">
        <v>1.3</v>
      </c>
      <c r="H281" s="27" t="s">
        <v>15</v>
      </c>
      <c r="I281" s="28" t="s">
        <v>43</v>
      </c>
      <c r="J281" s="17"/>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row>
    <row r="282" spans="1:40" s="32" customFormat="1">
      <c r="A282" s="102" t="s">
        <v>1159</v>
      </c>
      <c r="B282" s="19" t="s">
        <v>636</v>
      </c>
      <c r="C282" s="20">
        <v>5.5</v>
      </c>
      <c r="D282" s="21">
        <v>3.6284999999999998</v>
      </c>
      <c r="E282" s="21">
        <f t="shared" si="4"/>
        <v>4.8567</v>
      </c>
      <c r="F282" s="43">
        <v>1</v>
      </c>
      <c r="G282" s="44">
        <v>1</v>
      </c>
      <c r="H282" s="30" t="s">
        <v>15</v>
      </c>
      <c r="I282" s="31" t="s">
        <v>43</v>
      </c>
      <c r="J282" s="17"/>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row>
    <row r="283" spans="1:40" s="32" customFormat="1">
      <c r="A283" s="102" t="s">
        <v>1160</v>
      </c>
      <c r="B283" s="19" t="s">
        <v>636</v>
      </c>
      <c r="C283" s="20">
        <v>6.31</v>
      </c>
      <c r="D283" s="21">
        <v>3.9870000000000001</v>
      </c>
      <c r="E283" s="21">
        <f t="shared" si="4"/>
        <v>5.3365999999999998</v>
      </c>
      <c r="F283" s="43">
        <v>1</v>
      </c>
      <c r="G283" s="44">
        <v>1</v>
      </c>
      <c r="H283" s="22" t="s">
        <v>15</v>
      </c>
      <c r="I283" s="23" t="s">
        <v>43</v>
      </c>
      <c r="J283" s="17"/>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row>
    <row r="284" spans="1:40" s="32" customFormat="1">
      <c r="A284" s="102" t="s">
        <v>1161</v>
      </c>
      <c r="B284" s="19" t="s">
        <v>636</v>
      </c>
      <c r="C284" s="20">
        <v>9.07</v>
      </c>
      <c r="D284" s="21">
        <v>5.2946999999999997</v>
      </c>
      <c r="E284" s="21">
        <f t="shared" si="4"/>
        <v>7.0869</v>
      </c>
      <c r="F284" s="43">
        <v>1</v>
      </c>
      <c r="G284" s="44">
        <v>1.3</v>
      </c>
      <c r="H284" s="22" t="s">
        <v>15</v>
      </c>
      <c r="I284" s="23" t="s">
        <v>43</v>
      </c>
      <c r="J284" s="17"/>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row>
    <row r="285" spans="1:40" s="32" customFormat="1">
      <c r="A285" s="103" t="s">
        <v>1162</v>
      </c>
      <c r="B285" s="24" t="s">
        <v>636</v>
      </c>
      <c r="C285" s="25">
        <v>17.940000000000001</v>
      </c>
      <c r="D285" s="26">
        <v>9.5401000000000007</v>
      </c>
      <c r="E285" s="26">
        <f t="shared" si="4"/>
        <v>12.769399999999999</v>
      </c>
      <c r="F285" s="45">
        <v>1</v>
      </c>
      <c r="G285" s="46">
        <v>1.3</v>
      </c>
      <c r="H285" s="27" t="s">
        <v>15</v>
      </c>
      <c r="I285" s="28" t="s">
        <v>43</v>
      </c>
      <c r="J285" s="17"/>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row>
    <row r="286" spans="1:40" s="32" customFormat="1">
      <c r="A286" s="102" t="s">
        <v>1163</v>
      </c>
      <c r="B286" s="19" t="s">
        <v>637</v>
      </c>
      <c r="C286" s="20">
        <v>6.63</v>
      </c>
      <c r="D286" s="21">
        <v>3.3755000000000002</v>
      </c>
      <c r="E286" s="21">
        <f t="shared" si="4"/>
        <v>4.5180999999999996</v>
      </c>
      <c r="F286" s="43">
        <v>1</v>
      </c>
      <c r="G286" s="44">
        <v>1</v>
      </c>
      <c r="H286" s="30" t="s">
        <v>15</v>
      </c>
      <c r="I286" s="31" t="s">
        <v>43</v>
      </c>
      <c r="J286" s="17"/>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row>
    <row r="287" spans="1:40" s="32" customFormat="1">
      <c r="A287" s="102" t="s">
        <v>1164</v>
      </c>
      <c r="B287" s="19" t="s">
        <v>637</v>
      </c>
      <c r="C287" s="20">
        <v>8.0399999999999991</v>
      </c>
      <c r="D287" s="21">
        <v>3.8919000000000001</v>
      </c>
      <c r="E287" s="21">
        <f t="shared" si="4"/>
        <v>5.2092999999999998</v>
      </c>
      <c r="F287" s="43">
        <v>1</v>
      </c>
      <c r="G287" s="44">
        <v>1</v>
      </c>
      <c r="H287" s="22" t="s">
        <v>15</v>
      </c>
      <c r="I287" s="23" t="s">
        <v>43</v>
      </c>
      <c r="J287" s="17"/>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row>
    <row r="288" spans="1:40" s="32" customFormat="1">
      <c r="A288" s="102" t="s">
        <v>1165</v>
      </c>
      <c r="B288" s="19" t="s">
        <v>637</v>
      </c>
      <c r="C288" s="20">
        <v>10.27</v>
      </c>
      <c r="D288" s="21">
        <v>4.9287999999999998</v>
      </c>
      <c r="E288" s="21">
        <f t="shared" si="4"/>
        <v>6.5972</v>
      </c>
      <c r="F288" s="43">
        <v>1</v>
      </c>
      <c r="G288" s="44">
        <v>1.3</v>
      </c>
      <c r="H288" s="22" t="s">
        <v>15</v>
      </c>
      <c r="I288" s="23" t="s">
        <v>43</v>
      </c>
      <c r="J288" s="17"/>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row>
    <row r="289" spans="1:40" s="32" customFormat="1">
      <c r="A289" s="103" t="s">
        <v>1166</v>
      </c>
      <c r="B289" s="24" t="s">
        <v>637</v>
      </c>
      <c r="C289" s="25">
        <v>16.91</v>
      </c>
      <c r="D289" s="26">
        <v>7.9370000000000003</v>
      </c>
      <c r="E289" s="26">
        <f t="shared" si="4"/>
        <v>10.6236</v>
      </c>
      <c r="F289" s="45">
        <v>1</v>
      </c>
      <c r="G289" s="46">
        <v>1.3</v>
      </c>
      <c r="H289" s="27" t="s">
        <v>15</v>
      </c>
      <c r="I289" s="28" t="s">
        <v>43</v>
      </c>
      <c r="J289" s="17"/>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row>
    <row r="290" spans="1:40" s="32" customFormat="1">
      <c r="A290" s="102" t="s">
        <v>1167</v>
      </c>
      <c r="B290" s="19" t="s">
        <v>638</v>
      </c>
      <c r="C290" s="20">
        <v>4.95</v>
      </c>
      <c r="D290" s="21">
        <v>2.6440999999999999</v>
      </c>
      <c r="E290" s="21">
        <f t="shared" si="4"/>
        <v>3.5390999999999999</v>
      </c>
      <c r="F290" s="43">
        <v>1</v>
      </c>
      <c r="G290" s="44">
        <v>1</v>
      </c>
      <c r="H290" s="30" t="s">
        <v>15</v>
      </c>
      <c r="I290" s="31" t="s">
        <v>43</v>
      </c>
      <c r="J290" s="17"/>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row>
    <row r="291" spans="1:40" s="32" customFormat="1">
      <c r="A291" s="102" t="s">
        <v>1168</v>
      </c>
      <c r="B291" s="19" t="s">
        <v>638</v>
      </c>
      <c r="C291" s="20">
        <v>5.97</v>
      </c>
      <c r="D291" s="21">
        <v>3.0516999999999999</v>
      </c>
      <c r="E291" s="21">
        <f t="shared" si="4"/>
        <v>4.0846999999999998</v>
      </c>
      <c r="F291" s="43">
        <v>1</v>
      </c>
      <c r="G291" s="44">
        <v>1</v>
      </c>
      <c r="H291" s="22" t="s">
        <v>15</v>
      </c>
      <c r="I291" s="23" t="s">
        <v>43</v>
      </c>
      <c r="J291" s="17"/>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row>
    <row r="292" spans="1:40" s="32" customFormat="1">
      <c r="A292" s="102" t="s">
        <v>1169</v>
      </c>
      <c r="B292" s="19" t="s">
        <v>638</v>
      </c>
      <c r="C292" s="20">
        <v>8.4</v>
      </c>
      <c r="D292" s="21">
        <v>4.0194000000000001</v>
      </c>
      <c r="E292" s="21">
        <f t="shared" si="4"/>
        <v>5.3799000000000001</v>
      </c>
      <c r="F292" s="43">
        <v>1</v>
      </c>
      <c r="G292" s="44">
        <v>1.3</v>
      </c>
      <c r="H292" s="22" t="s">
        <v>15</v>
      </c>
      <c r="I292" s="23" t="s">
        <v>43</v>
      </c>
      <c r="J292" s="17"/>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row>
    <row r="293" spans="1:40" s="32" customFormat="1">
      <c r="A293" s="103" t="s">
        <v>1170</v>
      </c>
      <c r="B293" s="24" t="s">
        <v>638</v>
      </c>
      <c r="C293" s="25">
        <v>15.4</v>
      </c>
      <c r="D293" s="26">
        <v>7.0218999999999996</v>
      </c>
      <c r="E293" s="26">
        <f t="shared" si="4"/>
        <v>9.3987999999999996</v>
      </c>
      <c r="F293" s="45">
        <v>1</v>
      </c>
      <c r="G293" s="46">
        <v>1.3</v>
      </c>
      <c r="H293" s="27" t="s">
        <v>15</v>
      </c>
      <c r="I293" s="28" t="s">
        <v>43</v>
      </c>
      <c r="J293" s="17"/>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row>
    <row r="294" spans="1:40" s="32" customFormat="1">
      <c r="A294" s="102" t="s">
        <v>1171</v>
      </c>
      <c r="B294" s="19" t="s">
        <v>639</v>
      </c>
      <c r="C294" s="20">
        <v>4.22</v>
      </c>
      <c r="D294" s="21">
        <v>2.7237</v>
      </c>
      <c r="E294" s="21">
        <f t="shared" si="4"/>
        <v>3.6457000000000002</v>
      </c>
      <c r="F294" s="43">
        <v>1</v>
      </c>
      <c r="G294" s="44">
        <v>1</v>
      </c>
      <c r="H294" s="30" t="s">
        <v>15</v>
      </c>
      <c r="I294" s="31" t="s">
        <v>43</v>
      </c>
      <c r="J294" s="17"/>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row>
    <row r="295" spans="1:40" s="32" customFormat="1">
      <c r="A295" s="102" t="s">
        <v>1172</v>
      </c>
      <c r="B295" s="19" t="s">
        <v>639</v>
      </c>
      <c r="C295" s="20">
        <v>5.54</v>
      </c>
      <c r="D295" s="21">
        <v>3.1726999999999999</v>
      </c>
      <c r="E295" s="21">
        <f t="shared" si="4"/>
        <v>4.2465999999999999</v>
      </c>
      <c r="F295" s="43">
        <v>1</v>
      </c>
      <c r="G295" s="44">
        <v>1</v>
      </c>
      <c r="H295" s="22" t="s">
        <v>15</v>
      </c>
      <c r="I295" s="23" t="s">
        <v>43</v>
      </c>
      <c r="J295" s="17"/>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row>
    <row r="296" spans="1:40" s="32" customFormat="1">
      <c r="A296" s="102" t="s">
        <v>1173</v>
      </c>
      <c r="B296" s="19" t="s">
        <v>639</v>
      </c>
      <c r="C296" s="20">
        <v>8.91</v>
      </c>
      <c r="D296" s="21">
        <v>4.2031000000000001</v>
      </c>
      <c r="E296" s="21">
        <f t="shared" si="4"/>
        <v>5.6257999999999999</v>
      </c>
      <c r="F296" s="43">
        <v>1</v>
      </c>
      <c r="G296" s="44">
        <v>1.3</v>
      </c>
      <c r="H296" s="22" t="s">
        <v>15</v>
      </c>
      <c r="I296" s="23" t="s">
        <v>43</v>
      </c>
      <c r="J296" s="17"/>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row>
    <row r="297" spans="1:40" s="32" customFormat="1">
      <c r="A297" s="103" t="s">
        <v>1174</v>
      </c>
      <c r="B297" s="24" t="s">
        <v>639</v>
      </c>
      <c r="C297" s="25">
        <v>17.23</v>
      </c>
      <c r="D297" s="26">
        <v>7.8846999999999996</v>
      </c>
      <c r="E297" s="26">
        <f t="shared" si="4"/>
        <v>10.553599999999999</v>
      </c>
      <c r="F297" s="45">
        <v>1</v>
      </c>
      <c r="G297" s="46">
        <v>1.3</v>
      </c>
      <c r="H297" s="27" t="s">
        <v>15</v>
      </c>
      <c r="I297" s="28" t="s">
        <v>43</v>
      </c>
      <c r="J297" s="17"/>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row>
    <row r="298" spans="1:40" s="32" customFormat="1">
      <c r="A298" s="102" t="s">
        <v>1175</v>
      </c>
      <c r="B298" s="19" t="s">
        <v>640</v>
      </c>
      <c r="C298" s="20">
        <v>4.18</v>
      </c>
      <c r="D298" s="21">
        <v>1.6272</v>
      </c>
      <c r="E298" s="21">
        <f t="shared" si="4"/>
        <v>2.1779999999999999</v>
      </c>
      <c r="F298" s="43">
        <v>1</v>
      </c>
      <c r="G298" s="44">
        <v>1</v>
      </c>
      <c r="H298" s="30" t="s">
        <v>15</v>
      </c>
      <c r="I298" s="31" t="s">
        <v>43</v>
      </c>
      <c r="J298" s="17"/>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row>
    <row r="299" spans="1:40" s="32" customFormat="1">
      <c r="A299" s="102" t="s">
        <v>1176</v>
      </c>
      <c r="B299" s="19" t="s">
        <v>640</v>
      </c>
      <c r="C299" s="20">
        <v>5.43</v>
      </c>
      <c r="D299" s="21">
        <v>2.2164000000000001</v>
      </c>
      <c r="E299" s="21">
        <f t="shared" si="4"/>
        <v>2.9666000000000001</v>
      </c>
      <c r="F299" s="43">
        <v>1</v>
      </c>
      <c r="G299" s="44">
        <v>1</v>
      </c>
      <c r="H299" s="22" t="s">
        <v>15</v>
      </c>
      <c r="I299" s="23" t="s">
        <v>43</v>
      </c>
      <c r="J299" s="17"/>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row>
    <row r="300" spans="1:40" s="32" customFormat="1">
      <c r="A300" s="102" t="s">
        <v>1177</v>
      </c>
      <c r="B300" s="19" t="s">
        <v>640</v>
      </c>
      <c r="C300" s="20">
        <v>9.11</v>
      </c>
      <c r="D300" s="21">
        <v>3.7065999999999999</v>
      </c>
      <c r="E300" s="21">
        <f t="shared" si="4"/>
        <v>4.9612999999999996</v>
      </c>
      <c r="F300" s="43">
        <v>1</v>
      </c>
      <c r="G300" s="44">
        <v>1.3</v>
      </c>
      <c r="H300" s="22" t="s">
        <v>15</v>
      </c>
      <c r="I300" s="23" t="s">
        <v>43</v>
      </c>
      <c r="J300" s="17"/>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row>
    <row r="301" spans="1:40" s="32" customFormat="1">
      <c r="A301" s="103" t="s">
        <v>1178</v>
      </c>
      <c r="B301" s="24" t="s">
        <v>640</v>
      </c>
      <c r="C301" s="25">
        <v>16.760000000000002</v>
      </c>
      <c r="D301" s="26">
        <v>7.1696999999999997</v>
      </c>
      <c r="E301" s="26">
        <f t="shared" si="4"/>
        <v>9.5966000000000005</v>
      </c>
      <c r="F301" s="45">
        <v>1</v>
      </c>
      <c r="G301" s="46">
        <v>1.3</v>
      </c>
      <c r="H301" s="27" t="s">
        <v>15</v>
      </c>
      <c r="I301" s="28" t="s">
        <v>43</v>
      </c>
      <c r="J301" s="17"/>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row>
    <row r="302" spans="1:40" s="32" customFormat="1">
      <c r="A302" s="102" t="s">
        <v>1179</v>
      </c>
      <c r="B302" s="19" t="s">
        <v>641</v>
      </c>
      <c r="C302" s="20">
        <v>4.0599999999999996</v>
      </c>
      <c r="D302" s="21">
        <v>2.1844000000000001</v>
      </c>
      <c r="E302" s="21">
        <f t="shared" si="4"/>
        <v>2.9238</v>
      </c>
      <c r="F302" s="43">
        <v>1</v>
      </c>
      <c r="G302" s="44">
        <v>1</v>
      </c>
      <c r="H302" s="30" t="s">
        <v>15</v>
      </c>
      <c r="I302" s="31" t="s">
        <v>43</v>
      </c>
      <c r="J302" s="17"/>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row>
    <row r="303" spans="1:40" s="32" customFormat="1">
      <c r="A303" s="102" t="s">
        <v>1180</v>
      </c>
      <c r="B303" s="19" t="s">
        <v>641</v>
      </c>
      <c r="C303" s="20">
        <v>5.03</v>
      </c>
      <c r="D303" s="21">
        <v>2.2764000000000002</v>
      </c>
      <c r="E303" s="21">
        <f t="shared" si="4"/>
        <v>3.0468999999999999</v>
      </c>
      <c r="F303" s="43">
        <v>1</v>
      </c>
      <c r="G303" s="44">
        <v>1</v>
      </c>
      <c r="H303" s="22" t="s">
        <v>15</v>
      </c>
      <c r="I303" s="23" t="s">
        <v>43</v>
      </c>
      <c r="J303" s="17"/>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row>
    <row r="304" spans="1:40" s="32" customFormat="1">
      <c r="A304" s="102" t="s">
        <v>1181</v>
      </c>
      <c r="B304" s="19" t="s">
        <v>641</v>
      </c>
      <c r="C304" s="20">
        <v>8.67</v>
      </c>
      <c r="D304" s="21">
        <v>2.8201000000000001</v>
      </c>
      <c r="E304" s="21">
        <f t="shared" si="4"/>
        <v>3.7747000000000002</v>
      </c>
      <c r="F304" s="43">
        <v>1</v>
      </c>
      <c r="G304" s="44">
        <v>1.3</v>
      </c>
      <c r="H304" s="22" t="s">
        <v>15</v>
      </c>
      <c r="I304" s="23" t="s">
        <v>43</v>
      </c>
      <c r="J304" s="17"/>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row>
    <row r="305" spans="1:40" s="32" customFormat="1">
      <c r="A305" s="103" t="s">
        <v>1182</v>
      </c>
      <c r="B305" s="24" t="s">
        <v>641</v>
      </c>
      <c r="C305" s="25">
        <v>15.44</v>
      </c>
      <c r="D305" s="26">
        <v>4.7352999999999996</v>
      </c>
      <c r="E305" s="26">
        <f t="shared" si="4"/>
        <v>6.3381999999999996</v>
      </c>
      <c r="F305" s="45">
        <v>1</v>
      </c>
      <c r="G305" s="46">
        <v>1.3</v>
      </c>
      <c r="H305" s="27" t="s">
        <v>15</v>
      </c>
      <c r="I305" s="28" t="s">
        <v>43</v>
      </c>
      <c r="J305" s="17"/>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row>
    <row r="306" spans="1:40" s="32" customFormat="1">
      <c r="A306" s="102" t="s">
        <v>1183</v>
      </c>
      <c r="B306" s="19" t="s">
        <v>642</v>
      </c>
      <c r="C306" s="20">
        <v>2.46</v>
      </c>
      <c r="D306" s="21">
        <v>1.5036</v>
      </c>
      <c r="E306" s="21">
        <f t="shared" si="4"/>
        <v>2.0125999999999999</v>
      </c>
      <c r="F306" s="43">
        <v>1</v>
      </c>
      <c r="G306" s="44">
        <v>1</v>
      </c>
      <c r="H306" s="30" t="s">
        <v>15</v>
      </c>
      <c r="I306" s="31" t="s">
        <v>43</v>
      </c>
      <c r="J306" s="17"/>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row>
    <row r="307" spans="1:40" s="32" customFormat="1">
      <c r="A307" s="102" t="s">
        <v>1184</v>
      </c>
      <c r="B307" s="19" t="s">
        <v>642</v>
      </c>
      <c r="C307" s="20">
        <v>3.74</v>
      </c>
      <c r="D307" s="21">
        <v>1.7569999999999999</v>
      </c>
      <c r="E307" s="21">
        <f t="shared" si="4"/>
        <v>2.3517000000000001</v>
      </c>
      <c r="F307" s="43">
        <v>1</v>
      </c>
      <c r="G307" s="44">
        <v>1</v>
      </c>
      <c r="H307" s="22" t="s">
        <v>15</v>
      </c>
      <c r="I307" s="23" t="s">
        <v>43</v>
      </c>
      <c r="J307" s="17"/>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row>
    <row r="308" spans="1:40" s="32" customFormat="1">
      <c r="A308" s="102" t="s">
        <v>1185</v>
      </c>
      <c r="B308" s="19" t="s">
        <v>642</v>
      </c>
      <c r="C308" s="20">
        <v>6.22</v>
      </c>
      <c r="D308" s="21">
        <v>2.3203999999999998</v>
      </c>
      <c r="E308" s="21">
        <f t="shared" si="4"/>
        <v>3.1057999999999999</v>
      </c>
      <c r="F308" s="43">
        <v>1</v>
      </c>
      <c r="G308" s="44">
        <v>1.3</v>
      </c>
      <c r="H308" s="22" t="s">
        <v>15</v>
      </c>
      <c r="I308" s="23" t="s">
        <v>43</v>
      </c>
      <c r="J308" s="17"/>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row>
    <row r="309" spans="1:40" s="32" customFormat="1">
      <c r="A309" s="103" t="s">
        <v>1186</v>
      </c>
      <c r="B309" s="24" t="s">
        <v>642</v>
      </c>
      <c r="C309" s="25">
        <v>12.56</v>
      </c>
      <c r="D309" s="26">
        <v>4.3381999999999996</v>
      </c>
      <c r="E309" s="26">
        <f t="shared" si="4"/>
        <v>5.8067000000000002</v>
      </c>
      <c r="F309" s="45">
        <v>1</v>
      </c>
      <c r="G309" s="46">
        <v>1.3</v>
      </c>
      <c r="H309" s="27" t="s">
        <v>15</v>
      </c>
      <c r="I309" s="28" t="s">
        <v>43</v>
      </c>
      <c r="J309" s="17"/>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row>
    <row r="310" spans="1:40" s="32" customFormat="1">
      <c r="A310" s="102" t="s">
        <v>1187</v>
      </c>
      <c r="B310" s="19" t="s">
        <v>643</v>
      </c>
      <c r="C310" s="20">
        <v>2.31</v>
      </c>
      <c r="D310" s="21">
        <v>1.7115</v>
      </c>
      <c r="E310" s="21">
        <f t="shared" si="4"/>
        <v>2.2907999999999999</v>
      </c>
      <c r="F310" s="43">
        <v>1</v>
      </c>
      <c r="G310" s="44">
        <v>1</v>
      </c>
      <c r="H310" s="30" t="s">
        <v>15</v>
      </c>
      <c r="I310" s="31" t="s">
        <v>43</v>
      </c>
      <c r="J310" s="17"/>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row>
    <row r="311" spans="1:40" s="32" customFormat="1">
      <c r="A311" s="102" t="s">
        <v>1188</v>
      </c>
      <c r="B311" s="19" t="s">
        <v>643</v>
      </c>
      <c r="C311" s="20">
        <v>3.83</v>
      </c>
      <c r="D311" s="21">
        <v>2.0743999999999998</v>
      </c>
      <c r="E311" s="21">
        <f t="shared" si="4"/>
        <v>2.7766000000000002</v>
      </c>
      <c r="F311" s="43">
        <v>1</v>
      </c>
      <c r="G311" s="44">
        <v>1</v>
      </c>
      <c r="H311" s="22" t="s">
        <v>15</v>
      </c>
      <c r="I311" s="23" t="s">
        <v>43</v>
      </c>
      <c r="J311" s="17"/>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row>
    <row r="312" spans="1:40" s="32" customFormat="1">
      <c r="A312" s="102" t="s">
        <v>1189</v>
      </c>
      <c r="B312" s="19" t="s">
        <v>643</v>
      </c>
      <c r="C312" s="20">
        <v>7.86</v>
      </c>
      <c r="D312" s="21">
        <v>2.9436</v>
      </c>
      <c r="E312" s="21">
        <f t="shared" si="4"/>
        <v>3.94</v>
      </c>
      <c r="F312" s="43">
        <v>1</v>
      </c>
      <c r="G312" s="44">
        <v>1.3</v>
      </c>
      <c r="H312" s="22" t="s">
        <v>15</v>
      </c>
      <c r="I312" s="23" t="s">
        <v>43</v>
      </c>
      <c r="J312" s="17"/>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row>
    <row r="313" spans="1:40" s="32" customFormat="1">
      <c r="A313" s="103" t="s">
        <v>1190</v>
      </c>
      <c r="B313" s="24" t="s">
        <v>643</v>
      </c>
      <c r="C313" s="25">
        <v>16.66</v>
      </c>
      <c r="D313" s="26">
        <v>5.7458999999999998</v>
      </c>
      <c r="E313" s="26">
        <f t="shared" si="4"/>
        <v>7.6909000000000001</v>
      </c>
      <c r="F313" s="45">
        <v>1</v>
      </c>
      <c r="G313" s="46">
        <v>1.3</v>
      </c>
      <c r="H313" s="27" t="s">
        <v>15</v>
      </c>
      <c r="I313" s="28" t="s">
        <v>43</v>
      </c>
      <c r="J313" s="17"/>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row>
    <row r="314" spans="1:40" s="32" customFormat="1">
      <c r="A314" s="102" t="s">
        <v>1191</v>
      </c>
      <c r="B314" s="19" t="s">
        <v>644</v>
      </c>
      <c r="C314" s="20">
        <v>2.36</v>
      </c>
      <c r="D314" s="21">
        <v>1.8805000000000001</v>
      </c>
      <c r="E314" s="21">
        <f t="shared" si="4"/>
        <v>2.5169999999999999</v>
      </c>
      <c r="F314" s="43">
        <v>1</v>
      </c>
      <c r="G314" s="44">
        <v>1</v>
      </c>
      <c r="H314" s="30" t="s">
        <v>15</v>
      </c>
      <c r="I314" s="31" t="s">
        <v>43</v>
      </c>
      <c r="J314" s="17"/>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row>
    <row r="315" spans="1:40" s="32" customFormat="1">
      <c r="A315" s="102" t="s">
        <v>1192</v>
      </c>
      <c r="B315" s="19" t="s">
        <v>644</v>
      </c>
      <c r="C315" s="20">
        <v>2.98</v>
      </c>
      <c r="D315" s="21">
        <v>2.0348999999999999</v>
      </c>
      <c r="E315" s="21">
        <f t="shared" si="4"/>
        <v>2.7237</v>
      </c>
      <c r="F315" s="43">
        <v>1</v>
      </c>
      <c r="G315" s="44">
        <v>1</v>
      </c>
      <c r="H315" s="22" t="s">
        <v>15</v>
      </c>
      <c r="I315" s="23" t="s">
        <v>43</v>
      </c>
      <c r="J315" s="17"/>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row>
    <row r="316" spans="1:40" s="32" customFormat="1">
      <c r="A316" s="102" t="s">
        <v>1193</v>
      </c>
      <c r="B316" s="19" t="s">
        <v>644</v>
      </c>
      <c r="C316" s="20">
        <v>5.05</v>
      </c>
      <c r="D316" s="21">
        <v>2.6303999999999998</v>
      </c>
      <c r="E316" s="21">
        <f t="shared" si="4"/>
        <v>3.5207999999999999</v>
      </c>
      <c r="F316" s="43">
        <v>1</v>
      </c>
      <c r="G316" s="44">
        <v>1.3</v>
      </c>
      <c r="H316" s="22" t="s">
        <v>15</v>
      </c>
      <c r="I316" s="23" t="s">
        <v>43</v>
      </c>
      <c r="J316" s="17"/>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row>
    <row r="317" spans="1:40" s="32" customFormat="1">
      <c r="A317" s="103" t="s">
        <v>1194</v>
      </c>
      <c r="B317" s="24" t="s">
        <v>644</v>
      </c>
      <c r="C317" s="25">
        <v>8.77</v>
      </c>
      <c r="D317" s="26">
        <v>4.3826000000000001</v>
      </c>
      <c r="E317" s="26">
        <f t="shared" si="4"/>
        <v>5.8661000000000003</v>
      </c>
      <c r="F317" s="45">
        <v>1</v>
      </c>
      <c r="G317" s="46">
        <v>1.3</v>
      </c>
      <c r="H317" s="27" t="s">
        <v>15</v>
      </c>
      <c r="I317" s="28" t="s">
        <v>43</v>
      </c>
      <c r="J317" s="17"/>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row>
    <row r="318" spans="1:40" s="32" customFormat="1">
      <c r="A318" s="102" t="s">
        <v>1195</v>
      </c>
      <c r="B318" s="19" t="s">
        <v>645</v>
      </c>
      <c r="C318" s="20">
        <v>1.63</v>
      </c>
      <c r="D318" s="21">
        <v>1.7292000000000001</v>
      </c>
      <c r="E318" s="21">
        <f t="shared" si="4"/>
        <v>2.3144999999999998</v>
      </c>
      <c r="F318" s="43">
        <v>1</v>
      </c>
      <c r="G318" s="44">
        <v>1</v>
      </c>
      <c r="H318" s="30" t="s">
        <v>15</v>
      </c>
      <c r="I318" s="31" t="s">
        <v>43</v>
      </c>
      <c r="J318" s="17"/>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row>
    <row r="319" spans="1:40" s="32" customFormat="1">
      <c r="A319" s="102" t="s">
        <v>1196</v>
      </c>
      <c r="B319" s="19" t="s">
        <v>645</v>
      </c>
      <c r="C319" s="20">
        <v>2.4</v>
      </c>
      <c r="D319" s="21">
        <v>1.9648000000000001</v>
      </c>
      <c r="E319" s="21">
        <f t="shared" si="4"/>
        <v>2.6299000000000001</v>
      </c>
      <c r="F319" s="43">
        <v>1</v>
      </c>
      <c r="G319" s="44">
        <v>1</v>
      </c>
      <c r="H319" s="22" t="s">
        <v>15</v>
      </c>
      <c r="I319" s="23" t="s">
        <v>43</v>
      </c>
      <c r="J319" s="17"/>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row>
    <row r="320" spans="1:40" s="32" customFormat="1">
      <c r="A320" s="102" t="s">
        <v>1197</v>
      </c>
      <c r="B320" s="19" t="s">
        <v>645</v>
      </c>
      <c r="C320" s="20">
        <v>4.8600000000000003</v>
      </c>
      <c r="D320" s="21">
        <v>2.5362</v>
      </c>
      <c r="E320" s="21">
        <f t="shared" si="4"/>
        <v>3.3946999999999998</v>
      </c>
      <c r="F320" s="43">
        <v>1</v>
      </c>
      <c r="G320" s="44">
        <v>1.3</v>
      </c>
      <c r="H320" s="22" t="s">
        <v>15</v>
      </c>
      <c r="I320" s="23" t="s">
        <v>43</v>
      </c>
      <c r="J320" s="17"/>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row>
    <row r="321" spans="1:40" s="32" customFormat="1">
      <c r="A321" s="103" t="s">
        <v>1198</v>
      </c>
      <c r="B321" s="24" t="s">
        <v>645</v>
      </c>
      <c r="C321" s="25">
        <v>9.68</v>
      </c>
      <c r="D321" s="26">
        <v>4.4253</v>
      </c>
      <c r="E321" s="26">
        <f t="shared" si="4"/>
        <v>5.9231999999999996</v>
      </c>
      <c r="F321" s="45">
        <v>1</v>
      </c>
      <c r="G321" s="46">
        <v>1.3</v>
      </c>
      <c r="H321" s="27" t="s">
        <v>15</v>
      </c>
      <c r="I321" s="28" t="s">
        <v>43</v>
      </c>
      <c r="J321" s="17"/>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row>
    <row r="322" spans="1:40" s="32" customFormat="1">
      <c r="A322" s="102" t="s">
        <v>1199</v>
      </c>
      <c r="B322" s="19" t="s">
        <v>646</v>
      </c>
      <c r="C322" s="20">
        <v>2.76</v>
      </c>
      <c r="D322" s="21">
        <v>1.3448</v>
      </c>
      <c r="E322" s="21">
        <f t="shared" si="4"/>
        <v>1.8</v>
      </c>
      <c r="F322" s="43">
        <v>1</v>
      </c>
      <c r="G322" s="44">
        <v>1</v>
      </c>
      <c r="H322" s="30" t="s">
        <v>15</v>
      </c>
      <c r="I322" s="31" t="s">
        <v>43</v>
      </c>
      <c r="J322" s="17"/>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row>
    <row r="323" spans="1:40" s="32" customFormat="1">
      <c r="A323" s="102" t="s">
        <v>1200</v>
      </c>
      <c r="B323" s="19" t="s">
        <v>646</v>
      </c>
      <c r="C323" s="20">
        <v>2.3199999999999998</v>
      </c>
      <c r="D323" s="21">
        <v>2.5939999999999999</v>
      </c>
      <c r="E323" s="21">
        <f t="shared" si="4"/>
        <v>3.4721000000000002</v>
      </c>
      <c r="F323" s="43">
        <v>1</v>
      </c>
      <c r="G323" s="44">
        <v>1</v>
      </c>
      <c r="H323" s="22" t="s">
        <v>15</v>
      </c>
      <c r="I323" s="23" t="s">
        <v>43</v>
      </c>
      <c r="J323" s="17"/>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row>
    <row r="324" spans="1:40" s="32" customFormat="1">
      <c r="A324" s="102" t="s">
        <v>1201</v>
      </c>
      <c r="B324" s="19" t="s">
        <v>646</v>
      </c>
      <c r="C324" s="20">
        <v>4.1500000000000004</v>
      </c>
      <c r="D324" s="21">
        <v>2.8664999999999998</v>
      </c>
      <c r="E324" s="21">
        <f t="shared" si="4"/>
        <v>3.8368000000000002</v>
      </c>
      <c r="F324" s="43">
        <v>1</v>
      </c>
      <c r="G324" s="44">
        <v>1.3</v>
      </c>
      <c r="H324" s="22" t="s">
        <v>15</v>
      </c>
      <c r="I324" s="23" t="s">
        <v>43</v>
      </c>
      <c r="J324" s="17"/>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row>
    <row r="325" spans="1:40" s="32" customFormat="1">
      <c r="A325" s="103" t="s">
        <v>1202</v>
      </c>
      <c r="B325" s="24" t="s">
        <v>646</v>
      </c>
      <c r="C325" s="25">
        <v>12.48</v>
      </c>
      <c r="D325" s="26">
        <v>5.1040999999999999</v>
      </c>
      <c r="E325" s="26">
        <f t="shared" si="4"/>
        <v>6.8318000000000003</v>
      </c>
      <c r="F325" s="45">
        <v>1</v>
      </c>
      <c r="G325" s="46">
        <v>1.3</v>
      </c>
      <c r="H325" s="27" t="s">
        <v>15</v>
      </c>
      <c r="I325" s="28" t="s">
        <v>43</v>
      </c>
      <c r="J325" s="17"/>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row>
    <row r="326" spans="1:40" s="32" customFormat="1">
      <c r="A326" s="102" t="s">
        <v>1203</v>
      </c>
      <c r="B326" s="19" t="s">
        <v>647</v>
      </c>
      <c r="C326" s="20">
        <v>2.4</v>
      </c>
      <c r="D326" s="21">
        <v>1.1286</v>
      </c>
      <c r="E326" s="21">
        <f t="shared" si="4"/>
        <v>1.5105999999999999</v>
      </c>
      <c r="F326" s="43">
        <v>1</v>
      </c>
      <c r="G326" s="44">
        <v>1</v>
      </c>
      <c r="H326" s="30" t="s">
        <v>15</v>
      </c>
      <c r="I326" s="31" t="s">
        <v>43</v>
      </c>
      <c r="J326" s="17"/>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row>
    <row r="327" spans="1:40" s="32" customFormat="1">
      <c r="A327" s="102" t="s">
        <v>1204</v>
      </c>
      <c r="B327" s="19" t="s">
        <v>647</v>
      </c>
      <c r="C327" s="20">
        <v>3.85</v>
      </c>
      <c r="D327" s="21">
        <v>1.4479</v>
      </c>
      <c r="E327" s="21">
        <f t="shared" si="4"/>
        <v>1.9379999999999999</v>
      </c>
      <c r="F327" s="43">
        <v>1</v>
      </c>
      <c r="G327" s="44">
        <v>1</v>
      </c>
      <c r="H327" s="22" t="s">
        <v>15</v>
      </c>
      <c r="I327" s="23" t="s">
        <v>43</v>
      </c>
      <c r="J327" s="17"/>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row>
    <row r="328" spans="1:40" s="32" customFormat="1">
      <c r="A328" s="102" t="s">
        <v>1205</v>
      </c>
      <c r="B328" s="19" t="s">
        <v>647</v>
      </c>
      <c r="C328" s="20">
        <v>7.16</v>
      </c>
      <c r="D328" s="21">
        <v>2.2745000000000002</v>
      </c>
      <c r="E328" s="21">
        <f t="shared" si="4"/>
        <v>3.0444</v>
      </c>
      <c r="F328" s="43">
        <v>1</v>
      </c>
      <c r="G328" s="44">
        <v>1.3</v>
      </c>
      <c r="H328" s="22" t="s">
        <v>15</v>
      </c>
      <c r="I328" s="23" t="s">
        <v>43</v>
      </c>
      <c r="J328" s="17"/>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row>
    <row r="329" spans="1:40" s="32" customFormat="1">
      <c r="A329" s="103" t="s">
        <v>1206</v>
      </c>
      <c r="B329" s="24" t="s">
        <v>647</v>
      </c>
      <c r="C329" s="25">
        <v>15.49</v>
      </c>
      <c r="D329" s="26">
        <v>4.6589999999999998</v>
      </c>
      <c r="E329" s="26">
        <f t="shared" si="4"/>
        <v>6.2359999999999998</v>
      </c>
      <c r="F329" s="45">
        <v>1</v>
      </c>
      <c r="G329" s="46">
        <v>1.3</v>
      </c>
      <c r="H329" s="27" t="s">
        <v>15</v>
      </c>
      <c r="I329" s="28" t="s">
        <v>43</v>
      </c>
      <c r="J329" s="17"/>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row>
    <row r="330" spans="1:40" s="32" customFormat="1">
      <c r="A330" s="102" t="s">
        <v>1207</v>
      </c>
      <c r="B330" s="19" t="s">
        <v>648</v>
      </c>
      <c r="C330" s="20">
        <v>3.8</v>
      </c>
      <c r="D330" s="21">
        <v>1.0951</v>
      </c>
      <c r="E330" s="21">
        <f t="shared" ref="E330:E393" si="5">ROUND((D330/0.747108),4)</f>
        <v>1.4658</v>
      </c>
      <c r="F330" s="43">
        <v>1</v>
      </c>
      <c r="G330" s="44">
        <v>1</v>
      </c>
      <c r="H330" s="30" t="s">
        <v>15</v>
      </c>
      <c r="I330" s="31" t="s">
        <v>43</v>
      </c>
      <c r="J330" s="17"/>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row>
    <row r="331" spans="1:40" s="32" customFormat="1">
      <c r="A331" s="102" t="s">
        <v>1208</v>
      </c>
      <c r="B331" s="19" t="s">
        <v>648</v>
      </c>
      <c r="C331" s="20">
        <v>5.51</v>
      </c>
      <c r="D331" s="21">
        <v>1.4865999999999999</v>
      </c>
      <c r="E331" s="21">
        <f t="shared" si="5"/>
        <v>1.9898</v>
      </c>
      <c r="F331" s="43">
        <v>1</v>
      </c>
      <c r="G331" s="44">
        <v>1</v>
      </c>
      <c r="H331" s="22" t="s">
        <v>15</v>
      </c>
      <c r="I331" s="23" t="s">
        <v>43</v>
      </c>
      <c r="J331" s="17"/>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row>
    <row r="332" spans="1:40" s="32" customFormat="1">
      <c r="A332" s="102" t="s">
        <v>1209</v>
      </c>
      <c r="B332" s="19" t="s">
        <v>648</v>
      </c>
      <c r="C332" s="20">
        <v>9.14</v>
      </c>
      <c r="D332" s="21">
        <v>2.3218999999999999</v>
      </c>
      <c r="E332" s="21">
        <f t="shared" si="5"/>
        <v>3.1078999999999999</v>
      </c>
      <c r="F332" s="43">
        <v>1</v>
      </c>
      <c r="G332" s="44">
        <v>1.3</v>
      </c>
      <c r="H332" s="22" t="s">
        <v>15</v>
      </c>
      <c r="I332" s="23" t="s">
        <v>43</v>
      </c>
      <c r="J332" s="17"/>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row>
    <row r="333" spans="1:40" s="32" customFormat="1">
      <c r="A333" s="103" t="s">
        <v>1210</v>
      </c>
      <c r="B333" s="24" t="s">
        <v>648</v>
      </c>
      <c r="C333" s="25">
        <v>15.45</v>
      </c>
      <c r="D333" s="26">
        <v>4.5751999999999997</v>
      </c>
      <c r="E333" s="26">
        <f t="shared" si="5"/>
        <v>6.1238999999999999</v>
      </c>
      <c r="F333" s="45">
        <v>1</v>
      </c>
      <c r="G333" s="46">
        <v>1.3</v>
      </c>
      <c r="H333" s="27" t="s">
        <v>15</v>
      </c>
      <c r="I333" s="28" t="s">
        <v>43</v>
      </c>
      <c r="J333" s="17"/>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row>
    <row r="334" spans="1:40" s="32" customFormat="1">
      <c r="A334" s="102" t="s">
        <v>1211</v>
      </c>
      <c r="B334" s="19" t="s">
        <v>649</v>
      </c>
      <c r="C334" s="20">
        <v>2.04</v>
      </c>
      <c r="D334" s="21">
        <v>0.6724</v>
      </c>
      <c r="E334" s="21">
        <f t="shared" si="5"/>
        <v>0.9</v>
      </c>
      <c r="F334" s="43">
        <v>1</v>
      </c>
      <c r="G334" s="44">
        <v>1</v>
      </c>
      <c r="H334" s="30" t="s">
        <v>15</v>
      </c>
      <c r="I334" s="31" t="s">
        <v>43</v>
      </c>
      <c r="J334" s="17"/>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row>
    <row r="335" spans="1:40" s="32" customFormat="1">
      <c r="A335" s="102" t="s">
        <v>1212</v>
      </c>
      <c r="B335" s="19" t="s">
        <v>649</v>
      </c>
      <c r="C335" s="20">
        <v>3.03</v>
      </c>
      <c r="D335" s="21">
        <v>0.80049999999999999</v>
      </c>
      <c r="E335" s="21">
        <f t="shared" si="5"/>
        <v>1.0714999999999999</v>
      </c>
      <c r="F335" s="43">
        <v>1</v>
      </c>
      <c r="G335" s="44">
        <v>1</v>
      </c>
      <c r="H335" s="22" t="s">
        <v>15</v>
      </c>
      <c r="I335" s="23" t="s">
        <v>43</v>
      </c>
      <c r="J335" s="17"/>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row>
    <row r="336" spans="1:40" s="32" customFormat="1">
      <c r="A336" s="102" t="s">
        <v>1213</v>
      </c>
      <c r="B336" s="19" t="s">
        <v>649</v>
      </c>
      <c r="C336" s="20">
        <v>4.96</v>
      </c>
      <c r="D336" s="21">
        <v>1.1342000000000001</v>
      </c>
      <c r="E336" s="21">
        <f t="shared" si="5"/>
        <v>1.5181</v>
      </c>
      <c r="F336" s="43">
        <v>1</v>
      </c>
      <c r="G336" s="44">
        <v>1.3</v>
      </c>
      <c r="H336" s="22" t="s">
        <v>15</v>
      </c>
      <c r="I336" s="23" t="s">
        <v>43</v>
      </c>
      <c r="J336" s="17"/>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row>
    <row r="337" spans="1:40" s="32" customFormat="1">
      <c r="A337" s="103" t="s">
        <v>1214</v>
      </c>
      <c r="B337" s="24" t="s">
        <v>649</v>
      </c>
      <c r="C337" s="25">
        <v>8.27</v>
      </c>
      <c r="D337" s="26">
        <v>2.3035999999999999</v>
      </c>
      <c r="E337" s="26">
        <f t="shared" si="5"/>
        <v>3.0834000000000001</v>
      </c>
      <c r="F337" s="45">
        <v>1</v>
      </c>
      <c r="G337" s="46">
        <v>1.3</v>
      </c>
      <c r="H337" s="27" t="s">
        <v>15</v>
      </c>
      <c r="I337" s="28" t="s">
        <v>43</v>
      </c>
      <c r="J337" s="17"/>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row>
    <row r="338" spans="1:40" s="32" customFormat="1">
      <c r="A338" s="102" t="s">
        <v>1215</v>
      </c>
      <c r="B338" s="19" t="s">
        <v>650</v>
      </c>
      <c r="C338" s="20">
        <v>2.34</v>
      </c>
      <c r="D338" s="21">
        <v>0.98029999999999995</v>
      </c>
      <c r="E338" s="21">
        <f t="shared" si="5"/>
        <v>1.3121</v>
      </c>
      <c r="F338" s="43">
        <v>1</v>
      </c>
      <c r="G338" s="44">
        <v>1</v>
      </c>
      <c r="H338" s="30" t="s">
        <v>15</v>
      </c>
      <c r="I338" s="31" t="s">
        <v>43</v>
      </c>
      <c r="J338" s="17"/>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row>
    <row r="339" spans="1:40" s="32" customFormat="1">
      <c r="A339" s="102" t="s">
        <v>1216</v>
      </c>
      <c r="B339" s="19" t="s">
        <v>650</v>
      </c>
      <c r="C339" s="20">
        <v>3.4</v>
      </c>
      <c r="D339" s="21">
        <v>1.1678999999999999</v>
      </c>
      <c r="E339" s="21">
        <f t="shared" si="5"/>
        <v>1.5631999999999999</v>
      </c>
      <c r="F339" s="43">
        <v>1</v>
      </c>
      <c r="G339" s="44">
        <v>1</v>
      </c>
      <c r="H339" s="22" t="s">
        <v>15</v>
      </c>
      <c r="I339" s="23" t="s">
        <v>43</v>
      </c>
      <c r="J339" s="17"/>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row>
    <row r="340" spans="1:40" s="32" customFormat="1">
      <c r="A340" s="102" t="s">
        <v>1217</v>
      </c>
      <c r="B340" s="19" t="s">
        <v>650</v>
      </c>
      <c r="C340" s="20">
        <v>5.52</v>
      </c>
      <c r="D340" s="21">
        <v>1.5371999999999999</v>
      </c>
      <c r="E340" s="21">
        <f t="shared" si="5"/>
        <v>2.0575000000000001</v>
      </c>
      <c r="F340" s="43">
        <v>1</v>
      </c>
      <c r="G340" s="44">
        <v>1.3</v>
      </c>
      <c r="H340" s="22" t="s">
        <v>15</v>
      </c>
      <c r="I340" s="23" t="s">
        <v>43</v>
      </c>
      <c r="J340" s="17"/>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row>
    <row r="341" spans="1:40" s="32" customFormat="1">
      <c r="A341" s="103" t="s">
        <v>1218</v>
      </c>
      <c r="B341" s="24" t="s">
        <v>650</v>
      </c>
      <c r="C341" s="25">
        <v>11.62</v>
      </c>
      <c r="D341" s="26">
        <v>3.5276999999999998</v>
      </c>
      <c r="E341" s="26">
        <f t="shared" si="5"/>
        <v>4.7218</v>
      </c>
      <c r="F341" s="45">
        <v>1</v>
      </c>
      <c r="G341" s="46">
        <v>1.3</v>
      </c>
      <c r="H341" s="27" t="s">
        <v>15</v>
      </c>
      <c r="I341" s="28" t="s">
        <v>43</v>
      </c>
      <c r="J341" s="17"/>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row>
    <row r="342" spans="1:40" s="32" customFormat="1">
      <c r="A342" s="102" t="s">
        <v>1219</v>
      </c>
      <c r="B342" s="19" t="s">
        <v>651</v>
      </c>
      <c r="C342" s="20">
        <v>1.82</v>
      </c>
      <c r="D342" s="21">
        <v>0.83460000000000001</v>
      </c>
      <c r="E342" s="21">
        <f t="shared" si="5"/>
        <v>1.1171</v>
      </c>
      <c r="F342" s="43">
        <v>1</v>
      </c>
      <c r="G342" s="44">
        <v>1</v>
      </c>
      <c r="H342" s="30" t="s">
        <v>15</v>
      </c>
      <c r="I342" s="31" t="s">
        <v>43</v>
      </c>
      <c r="J342" s="17"/>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row>
    <row r="343" spans="1:40" s="32" customFormat="1">
      <c r="A343" s="102" t="s">
        <v>1220</v>
      </c>
      <c r="B343" s="19" t="s">
        <v>651</v>
      </c>
      <c r="C343" s="20">
        <v>2.46</v>
      </c>
      <c r="D343" s="21">
        <v>0.96430000000000005</v>
      </c>
      <c r="E343" s="21">
        <f t="shared" si="5"/>
        <v>1.2907</v>
      </c>
      <c r="F343" s="43">
        <v>1</v>
      </c>
      <c r="G343" s="44">
        <v>1</v>
      </c>
      <c r="H343" s="22" t="s">
        <v>15</v>
      </c>
      <c r="I343" s="23" t="s">
        <v>43</v>
      </c>
      <c r="J343" s="17"/>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row>
    <row r="344" spans="1:40" s="32" customFormat="1">
      <c r="A344" s="102" t="s">
        <v>1221</v>
      </c>
      <c r="B344" s="19" t="s">
        <v>651</v>
      </c>
      <c r="C344" s="20">
        <v>4.1900000000000004</v>
      </c>
      <c r="D344" s="21">
        <v>1.3275999999999999</v>
      </c>
      <c r="E344" s="21">
        <f t="shared" si="5"/>
        <v>1.7769999999999999</v>
      </c>
      <c r="F344" s="43">
        <v>1</v>
      </c>
      <c r="G344" s="44">
        <v>1.3</v>
      </c>
      <c r="H344" s="22" t="s">
        <v>15</v>
      </c>
      <c r="I344" s="23" t="s">
        <v>43</v>
      </c>
      <c r="J344" s="17"/>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row>
    <row r="345" spans="1:40" s="32" customFormat="1">
      <c r="A345" s="103" t="s">
        <v>1222</v>
      </c>
      <c r="B345" s="24" t="s">
        <v>651</v>
      </c>
      <c r="C345" s="25">
        <v>8.6199999999999992</v>
      </c>
      <c r="D345" s="26">
        <v>2.6781000000000001</v>
      </c>
      <c r="E345" s="26">
        <f t="shared" si="5"/>
        <v>3.5846</v>
      </c>
      <c r="F345" s="45">
        <v>1</v>
      </c>
      <c r="G345" s="46">
        <v>1.3</v>
      </c>
      <c r="H345" s="27" t="s">
        <v>15</v>
      </c>
      <c r="I345" s="28" t="s">
        <v>43</v>
      </c>
      <c r="J345" s="17"/>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row>
    <row r="346" spans="1:40" s="32" customFormat="1">
      <c r="A346" s="102" t="s">
        <v>1223</v>
      </c>
      <c r="B346" s="19" t="s">
        <v>652</v>
      </c>
      <c r="C346" s="20">
        <v>4.92</v>
      </c>
      <c r="D346" s="21">
        <v>0.86799999999999999</v>
      </c>
      <c r="E346" s="21">
        <f t="shared" si="5"/>
        <v>1.1617999999999999</v>
      </c>
      <c r="F346" s="43">
        <v>1</v>
      </c>
      <c r="G346" s="44">
        <v>1</v>
      </c>
      <c r="H346" s="30" t="s">
        <v>15</v>
      </c>
      <c r="I346" s="31" t="s">
        <v>43</v>
      </c>
      <c r="J346" s="17"/>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row>
    <row r="347" spans="1:40" s="32" customFormat="1">
      <c r="A347" s="102" t="s">
        <v>1224</v>
      </c>
      <c r="B347" s="19" t="s">
        <v>652</v>
      </c>
      <c r="C347" s="20">
        <v>6.52</v>
      </c>
      <c r="D347" s="21">
        <v>1.0880000000000001</v>
      </c>
      <c r="E347" s="21">
        <f t="shared" si="5"/>
        <v>1.4562999999999999</v>
      </c>
      <c r="F347" s="43">
        <v>1</v>
      </c>
      <c r="G347" s="44">
        <v>1</v>
      </c>
      <c r="H347" s="22" t="s">
        <v>15</v>
      </c>
      <c r="I347" s="23" t="s">
        <v>43</v>
      </c>
      <c r="J347" s="17"/>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row>
    <row r="348" spans="1:40" s="32" customFormat="1">
      <c r="A348" s="102" t="s">
        <v>1225</v>
      </c>
      <c r="B348" s="19" t="s">
        <v>652</v>
      </c>
      <c r="C348" s="20">
        <v>9.5500000000000007</v>
      </c>
      <c r="D348" s="21">
        <v>1.7821</v>
      </c>
      <c r="E348" s="21">
        <f t="shared" si="5"/>
        <v>2.3853</v>
      </c>
      <c r="F348" s="43">
        <v>1</v>
      </c>
      <c r="G348" s="44">
        <v>1.3</v>
      </c>
      <c r="H348" s="22" t="s">
        <v>15</v>
      </c>
      <c r="I348" s="23" t="s">
        <v>43</v>
      </c>
      <c r="J348" s="17"/>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row>
    <row r="349" spans="1:40" s="32" customFormat="1">
      <c r="A349" s="103" t="s">
        <v>1226</v>
      </c>
      <c r="B349" s="24" t="s">
        <v>652</v>
      </c>
      <c r="C349" s="25">
        <v>14.42</v>
      </c>
      <c r="D349" s="26">
        <v>3.1015999999999999</v>
      </c>
      <c r="E349" s="26">
        <f t="shared" si="5"/>
        <v>4.1515000000000004</v>
      </c>
      <c r="F349" s="45">
        <v>1</v>
      </c>
      <c r="G349" s="46">
        <v>1.3</v>
      </c>
      <c r="H349" s="27" t="s">
        <v>15</v>
      </c>
      <c r="I349" s="28" t="s">
        <v>43</v>
      </c>
      <c r="J349" s="17"/>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row>
    <row r="350" spans="1:40" s="32" customFormat="1">
      <c r="A350" s="102" t="s">
        <v>1227</v>
      </c>
      <c r="B350" s="19" t="s">
        <v>653</v>
      </c>
      <c r="C350" s="20">
        <v>2.75</v>
      </c>
      <c r="D350" s="21">
        <v>0.48680000000000001</v>
      </c>
      <c r="E350" s="21">
        <f t="shared" si="5"/>
        <v>0.65159999999999996</v>
      </c>
      <c r="F350" s="43">
        <v>1</v>
      </c>
      <c r="G350" s="44">
        <v>1</v>
      </c>
      <c r="H350" s="30" t="s">
        <v>15</v>
      </c>
      <c r="I350" s="31" t="s">
        <v>43</v>
      </c>
      <c r="J350" s="17"/>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row>
    <row r="351" spans="1:40" s="32" customFormat="1">
      <c r="A351" s="102" t="s">
        <v>1228</v>
      </c>
      <c r="B351" s="19" t="s">
        <v>653</v>
      </c>
      <c r="C351" s="20">
        <v>3.57</v>
      </c>
      <c r="D351" s="21">
        <v>0.61270000000000002</v>
      </c>
      <c r="E351" s="21">
        <f t="shared" si="5"/>
        <v>0.82010000000000005</v>
      </c>
      <c r="F351" s="43">
        <v>1</v>
      </c>
      <c r="G351" s="44">
        <v>1</v>
      </c>
      <c r="H351" s="22" t="s">
        <v>15</v>
      </c>
      <c r="I351" s="23" t="s">
        <v>43</v>
      </c>
      <c r="J351" s="17"/>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row>
    <row r="352" spans="1:40" s="32" customFormat="1">
      <c r="A352" s="102" t="s">
        <v>1229</v>
      </c>
      <c r="B352" s="19" t="s">
        <v>653</v>
      </c>
      <c r="C352" s="20">
        <v>5.36</v>
      </c>
      <c r="D352" s="21">
        <v>0.95909999999999995</v>
      </c>
      <c r="E352" s="21">
        <f t="shared" si="5"/>
        <v>1.2838000000000001</v>
      </c>
      <c r="F352" s="43">
        <v>1</v>
      </c>
      <c r="G352" s="44">
        <v>1.3</v>
      </c>
      <c r="H352" s="22" t="s">
        <v>15</v>
      </c>
      <c r="I352" s="23" t="s">
        <v>43</v>
      </c>
      <c r="J352" s="17"/>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row>
    <row r="353" spans="1:40" s="32" customFormat="1">
      <c r="A353" s="103" t="s">
        <v>1230</v>
      </c>
      <c r="B353" s="24" t="s">
        <v>653</v>
      </c>
      <c r="C353" s="25">
        <v>9.2200000000000006</v>
      </c>
      <c r="D353" s="26">
        <v>2.0095999999999998</v>
      </c>
      <c r="E353" s="26">
        <f t="shared" si="5"/>
        <v>2.6898</v>
      </c>
      <c r="F353" s="45">
        <v>1</v>
      </c>
      <c r="G353" s="46">
        <v>1.3</v>
      </c>
      <c r="H353" s="27" t="s">
        <v>15</v>
      </c>
      <c r="I353" s="28" t="s">
        <v>43</v>
      </c>
      <c r="J353" s="17"/>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row>
    <row r="354" spans="1:40" s="32" customFormat="1">
      <c r="A354" s="102" t="s">
        <v>1231</v>
      </c>
      <c r="B354" s="19" t="s">
        <v>654</v>
      </c>
      <c r="C354" s="20">
        <v>1.55</v>
      </c>
      <c r="D354" s="21">
        <v>0.37359999999999999</v>
      </c>
      <c r="E354" s="21">
        <f t="shared" si="5"/>
        <v>0.50009999999999999</v>
      </c>
      <c r="F354" s="43">
        <v>1</v>
      </c>
      <c r="G354" s="44">
        <v>1</v>
      </c>
      <c r="H354" s="30" t="s">
        <v>15</v>
      </c>
      <c r="I354" s="31" t="s">
        <v>43</v>
      </c>
      <c r="J354" s="17"/>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row>
    <row r="355" spans="1:40" s="32" customFormat="1">
      <c r="A355" s="102" t="s">
        <v>1232</v>
      </c>
      <c r="B355" s="19" t="s">
        <v>654</v>
      </c>
      <c r="C355" s="20">
        <v>2.16</v>
      </c>
      <c r="D355" s="21">
        <v>0.49209999999999998</v>
      </c>
      <c r="E355" s="21">
        <f t="shared" si="5"/>
        <v>0.65869999999999995</v>
      </c>
      <c r="F355" s="43">
        <v>1</v>
      </c>
      <c r="G355" s="44">
        <v>1</v>
      </c>
      <c r="H355" s="22" t="s">
        <v>15</v>
      </c>
      <c r="I355" s="23" t="s">
        <v>43</v>
      </c>
      <c r="J355" s="17"/>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row>
    <row r="356" spans="1:40" s="32" customFormat="1">
      <c r="A356" s="102" t="s">
        <v>1233</v>
      </c>
      <c r="B356" s="19" t="s">
        <v>654</v>
      </c>
      <c r="C356" s="20">
        <v>2.2400000000000002</v>
      </c>
      <c r="D356" s="21">
        <v>0.75849999999999995</v>
      </c>
      <c r="E356" s="21">
        <f t="shared" si="5"/>
        <v>1.0152000000000001</v>
      </c>
      <c r="F356" s="43">
        <v>1</v>
      </c>
      <c r="G356" s="44">
        <v>1.3</v>
      </c>
      <c r="H356" s="22" t="s">
        <v>15</v>
      </c>
      <c r="I356" s="23" t="s">
        <v>43</v>
      </c>
      <c r="J356" s="17"/>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row>
    <row r="357" spans="1:40" s="32" customFormat="1">
      <c r="A357" s="103" t="s">
        <v>1234</v>
      </c>
      <c r="B357" s="24" t="s">
        <v>654</v>
      </c>
      <c r="C357" s="25">
        <v>4.46</v>
      </c>
      <c r="D357" s="26">
        <v>1.7617</v>
      </c>
      <c r="E357" s="26">
        <f t="shared" si="5"/>
        <v>2.3580000000000001</v>
      </c>
      <c r="F357" s="45">
        <v>1</v>
      </c>
      <c r="G357" s="46">
        <v>1.3</v>
      </c>
      <c r="H357" s="27" t="s">
        <v>15</v>
      </c>
      <c r="I357" s="28" t="s">
        <v>43</v>
      </c>
      <c r="J357" s="17"/>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row>
    <row r="358" spans="1:40" s="32" customFormat="1">
      <c r="A358" s="102" t="s">
        <v>1235</v>
      </c>
      <c r="B358" s="19" t="s">
        <v>655</v>
      </c>
      <c r="C358" s="20">
        <v>3.07</v>
      </c>
      <c r="D358" s="21">
        <v>0.46860000000000002</v>
      </c>
      <c r="E358" s="21">
        <f t="shared" si="5"/>
        <v>0.62719999999999998</v>
      </c>
      <c r="F358" s="43">
        <v>1</v>
      </c>
      <c r="G358" s="44">
        <v>1</v>
      </c>
      <c r="H358" s="30" t="s">
        <v>15</v>
      </c>
      <c r="I358" s="31" t="s">
        <v>43</v>
      </c>
      <c r="J358" s="17"/>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row>
    <row r="359" spans="1:40" s="32" customFormat="1">
      <c r="A359" s="102" t="s">
        <v>1236</v>
      </c>
      <c r="B359" s="19" t="s">
        <v>655</v>
      </c>
      <c r="C359" s="20">
        <v>3.84</v>
      </c>
      <c r="D359" s="21">
        <v>0.64559999999999995</v>
      </c>
      <c r="E359" s="21">
        <f t="shared" si="5"/>
        <v>0.86409999999999998</v>
      </c>
      <c r="F359" s="43">
        <v>1</v>
      </c>
      <c r="G359" s="44">
        <v>1</v>
      </c>
      <c r="H359" s="22" t="s">
        <v>15</v>
      </c>
      <c r="I359" s="23" t="s">
        <v>43</v>
      </c>
      <c r="J359" s="17"/>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row>
    <row r="360" spans="1:40" s="32" customFormat="1">
      <c r="A360" s="102" t="s">
        <v>1237</v>
      </c>
      <c r="B360" s="19" t="s">
        <v>655</v>
      </c>
      <c r="C360" s="20">
        <v>5.13</v>
      </c>
      <c r="D360" s="21">
        <v>0.97729999999999995</v>
      </c>
      <c r="E360" s="21">
        <f t="shared" si="5"/>
        <v>1.3081</v>
      </c>
      <c r="F360" s="43">
        <v>1</v>
      </c>
      <c r="G360" s="44">
        <v>1.3</v>
      </c>
      <c r="H360" s="22" t="s">
        <v>15</v>
      </c>
      <c r="I360" s="23" t="s">
        <v>43</v>
      </c>
      <c r="J360" s="17"/>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row>
    <row r="361" spans="1:40" s="32" customFormat="1">
      <c r="A361" s="103" t="s">
        <v>1238</v>
      </c>
      <c r="B361" s="24" t="s">
        <v>655</v>
      </c>
      <c r="C361" s="25">
        <v>9.74</v>
      </c>
      <c r="D361" s="26">
        <v>2.3003</v>
      </c>
      <c r="E361" s="26">
        <f t="shared" si="5"/>
        <v>3.0789</v>
      </c>
      <c r="F361" s="45">
        <v>1</v>
      </c>
      <c r="G361" s="46">
        <v>1.3</v>
      </c>
      <c r="H361" s="27" t="s">
        <v>15</v>
      </c>
      <c r="I361" s="28" t="s">
        <v>43</v>
      </c>
      <c r="J361" s="17"/>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row>
    <row r="362" spans="1:40" s="32" customFormat="1">
      <c r="A362" s="102" t="s">
        <v>1239</v>
      </c>
      <c r="B362" s="19" t="s">
        <v>656</v>
      </c>
      <c r="C362" s="20">
        <v>1.58</v>
      </c>
      <c r="D362" s="21">
        <v>0.41660000000000003</v>
      </c>
      <c r="E362" s="21">
        <f t="shared" si="5"/>
        <v>0.55759999999999998</v>
      </c>
      <c r="F362" s="43">
        <v>1</v>
      </c>
      <c r="G362" s="44">
        <v>1</v>
      </c>
      <c r="H362" s="30" t="s">
        <v>15</v>
      </c>
      <c r="I362" s="31" t="s">
        <v>43</v>
      </c>
      <c r="J362" s="17"/>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row>
    <row r="363" spans="1:40" s="32" customFormat="1">
      <c r="A363" s="102" t="s">
        <v>1240</v>
      </c>
      <c r="B363" s="19" t="s">
        <v>656</v>
      </c>
      <c r="C363" s="20">
        <v>2.0299999999999998</v>
      </c>
      <c r="D363" s="21">
        <v>0.4889</v>
      </c>
      <c r="E363" s="21">
        <f t="shared" si="5"/>
        <v>0.65439999999999998</v>
      </c>
      <c r="F363" s="43">
        <v>1</v>
      </c>
      <c r="G363" s="44">
        <v>1</v>
      </c>
      <c r="H363" s="22" t="s">
        <v>15</v>
      </c>
      <c r="I363" s="23" t="s">
        <v>43</v>
      </c>
      <c r="J363" s="17"/>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row>
    <row r="364" spans="1:40" s="32" customFormat="1">
      <c r="A364" s="102" t="s">
        <v>1241</v>
      </c>
      <c r="B364" s="19" t="s">
        <v>656</v>
      </c>
      <c r="C364" s="20">
        <v>3.19</v>
      </c>
      <c r="D364" s="21">
        <v>0.69499999999999995</v>
      </c>
      <c r="E364" s="21">
        <f t="shared" si="5"/>
        <v>0.93030000000000002</v>
      </c>
      <c r="F364" s="43">
        <v>1</v>
      </c>
      <c r="G364" s="44">
        <v>1.3</v>
      </c>
      <c r="H364" s="22" t="s">
        <v>15</v>
      </c>
      <c r="I364" s="23" t="s">
        <v>43</v>
      </c>
      <c r="J364" s="17"/>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row>
    <row r="365" spans="1:40" s="32" customFormat="1">
      <c r="A365" s="103" t="s">
        <v>1242</v>
      </c>
      <c r="B365" s="24" t="s">
        <v>656</v>
      </c>
      <c r="C365" s="25">
        <v>6.93</v>
      </c>
      <c r="D365" s="26">
        <v>1.6459999999999999</v>
      </c>
      <c r="E365" s="26">
        <f t="shared" si="5"/>
        <v>2.2031999999999998</v>
      </c>
      <c r="F365" s="45">
        <v>1</v>
      </c>
      <c r="G365" s="46">
        <v>1.3</v>
      </c>
      <c r="H365" s="27" t="s">
        <v>15</v>
      </c>
      <c r="I365" s="28" t="s">
        <v>43</v>
      </c>
      <c r="J365" s="17"/>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row>
    <row r="366" spans="1:40" s="32" customFormat="1">
      <c r="A366" s="102" t="s">
        <v>1243</v>
      </c>
      <c r="B366" s="19" t="s">
        <v>657</v>
      </c>
      <c r="C366" s="20">
        <v>1.89</v>
      </c>
      <c r="D366" s="21">
        <v>0.44729999999999998</v>
      </c>
      <c r="E366" s="21">
        <f t="shared" si="5"/>
        <v>0.59870000000000001</v>
      </c>
      <c r="F366" s="43">
        <v>1</v>
      </c>
      <c r="G366" s="44">
        <v>1</v>
      </c>
      <c r="H366" s="30" t="s">
        <v>15</v>
      </c>
      <c r="I366" s="31" t="s">
        <v>43</v>
      </c>
      <c r="J366" s="17"/>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row>
    <row r="367" spans="1:40" s="32" customFormat="1">
      <c r="A367" s="102" t="s">
        <v>1244</v>
      </c>
      <c r="B367" s="19" t="s">
        <v>657</v>
      </c>
      <c r="C367" s="20">
        <v>2.46</v>
      </c>
      <c r="D367" s="21">
        <v>0.52980000000000005</v>
      </c>
      <c r="E367" s="21">
        <f t="shared" si="5"/>
        <v>0.70909999999999995</v>
      </c>
      <c r="F367" s="43">
        <v>1</v>
      </c>
      <c r="G367" s="44">
        <v>1</v>
      </c>
      <c r="H367" s="22" t="s">
        <v>15</v>
      </c>
      <c r="I367" s="23" t="s">
        <v>43</v>
      </c>
      <c r="J367" s="17"/>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row>
    <row r="368" spans="1:40" s="32" customFormat="1">
      <c r="A368" s="102" t="s">
        <v>1245</v>
      </c>
      <c r="B368" s="19" t="s">
        <v>657</v>
      </c>
      <c r="C368" s="20">
        <v>3.74</v>
      </c>
      <c r="D368" s="21">
        <v>0.76890000000000003</v>
      </c>
      <c r="E368" s="21">
        <f t="shared" si="5"/>
        <v>1.0291999999999999</v>
      </c>
      <c r="F368" s="43">
        <v>1</v>
      </c>
      <c r="G368" s="44">
        <v>1.3</v>
      </c>
      <c r="H368" s="22" t="s">
        <v>15</v>
      </c>
      <c r="I368" s="23" t="s">
        <v>43</v>
      </c>
      <c r="J368" s="17"/>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row>
    <row r="369" spans="1:40" s="32" customFormat="1">
      <c r="A369" s="103" t="s">
        <v>1246</v>
      </c>
      <c r="B369" s="24" t="s">
        <v>657</v>
      </c>
      <c r="C369" s="25">
        <v>7.44</v>
      </c>
      <c r="D369" s="26">
        <v>1.7670999999999999</v>
      </c>
      <c r="E369" s="26">
        <f t="shared" si="5"/>
        <v>2.3653</v>
      </c>
      <c r="F369" s="45">
        <v>1</v>
      </c>
      <c r="G369" s="46">
        <v>1.3</v>
      </c>
      <c r="H369" s="27" t="s">
        <v>15</v>
      </c>
      <c r="I369" s="28" t="s">
        <v>43</v>
      </c>
      <c r="J369" s="17"/>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row>
    <row r="370" spans="1:40" s="32" customFormat="1">
      <c r="A370" s="102" t="s">
        <v>1247</v>
      </c>
      <c r="B370" s="19" t="s">
        <v>658</v>
      </c>
      <c r="C370" s="20">
        <v>2.23</v>
      </c>
      <c r="D370" s="21">
        <v>0.5222</v>
      </c>
      <c r="E370" s="21">
        <f t="shared" si="5"/>
        <v>0.69899999999999995</v>
      </c>
      <c r="F370" s="43">
        <v>1</v>
      </c>
      <c r="G370" s="44">
        <v>1</v>
      </c>
      <c r="H370" s="30" t="s">
        <v>15</v>
      </c>
      <c r="I370" s="31" t="s">
        <v>43</v>
      </c>
      <c r="J370" s="17"/>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row>
    <row r="371" spans="1:40" s="32" customFormat="1">
      <c r="A371" s="102" t="s">
        <v>1248</v>
      </c>
      <c r="B371" s="19" t="s">
        <v>658</v>
      </c>
      <c r="C371" s="20">
        <v>2.95</v>
      </c>
      <c r="D371" s="21">
        <v>0.60499999999999998</v>
      </c>
      <c r="E371" s="21">
        <f t="shared" si="5"/>
        <v>0.80979999999999996</v>
      </c>
      <c r="F371" s="43">
        <v>1</v>
      </c>
      <c r="G371" s="44">
        <v>1</v>
      </c>
      <c r="H371" s="22" t="s">
        <v>15</v>
      </c>
      <c r="I371" s="23" t="s">
        <v>43</v>
      </c>
      <c r="J371" s="17"/>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row>
    <row r="372" spans="1:40" s="32" customFormat="1">
      <c r="A372" s="102" t="s">
        <v>1249</v>
      </c>
      <c r="B372" s="19" t="s">
        <v>658</v>
      </c>
      <c r="C372" s="20">
        <v>4.75</v>
      </c>
      <c r="D372" s="21">
        <v>0.89629999999999999</v>
      </c>
      <c r="E372" s="21">
        <f t="shared" si="5"/>
        <v>1.1997</v>
      </c>
      <c r="F372" s="43">
        <v>1</v>
      </c>
      <c r="G372" s="44">
        <v>1.3</v>
      </c>
      <c r="H372" s="22" t="s">
        <v>15</v>
      </c>
      <c r="I372" s="23" t="s">
        <v>43</v>
      </c>
      <c r="J372" s="17"/>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row>
    <row r="373" spans="1:40" s="32" customFormat="1">
      <c r="A373" s="103" t="s">
        <v>1250</v>
      </c>
      <c r="B373" s="24" t="s">
        <v>658</v>
      </c>
      <c r="C373" s="25">
        <v>9.43</v>
      </c>
      <c r="D373" s="26">
        <v>2.2776999999999998</v>
      </c>
      <c r="E373" s="26">
        <f t="shared" si="5"/>
        <v>3.0487000000000002</v>
      </c>
      <c r="F373" s="45">
        <v>1</v>
      </c>
      <c r="G373" s="46">
        <v>1.3</v>
      </c>
      <c r="H373" s="27" t="s">
        <v>15</v>
      </c>
      <c r="I373" s="28" t="s">
        <v>43</v>
      </c>
      <c r="J373" s="17"/>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row>
    <row r="374" spans="1:40" s="32" customFormat="1">
      <c r="A374" s="102" t="s">
        <v>1251</v>
      </c>
      <c r="B374" s="19" t="s">
        <v>659</v>
      </c>
      <c r="C374" s="20">
        <v>1.9</v>
      </c>
      <c r="D374" s="21">
        <v>0.41370000000000001</v>
      </c>
      <c r="E374" s="21">
        <f t="shared" si="5"/>
        <v>0.55369999999999997</v>
      </c>
      <c r="F374" s="43">
        <v>1</v>
      </c>
      <c r="G374" s="44">
        <v>1</v>
      </c>
      <c r="H374" s="30" t="s">
        <v>15</v>
      </c>
      <c r="I374" s="31" t="s">
        <v>43</v>
      </c>
      <c r="J374" s="17"/>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row>
    <row r="375" spans="1:40" s="32" customFormat="1">
      <c r="A375" s="102" t="s">
        <v>1252</v>
      </c>
      <c r="B375" s="19" t="s">
        <v>659</v>
      </c>
      <c r="C375" s="20">
        <v>2.77</v>
      </c>
      <c r="D375" s="21">
        <v>0.53639999999999999</v>
      </c>
      <c r="E375" s="21">
        <f t="shared" si="5"/>
        <v>0.71799999999999997</v>
      </c>
      <c r="F375" s="43">
        <v>1</v>
      </c>
      <c r="G375" s="44">
        <v>1</v>
      </c>
      <c r="H375" s="22" t="s">
        <v>15</v>
      </c>
      <c r="I375" s="23" t="s">
        <v>43</v>
      </c>
      <c r="J375" s="17"/>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row>
    <row r="376" spans="1:40" s="32" customFormat="1">
      <c r="A376" s="102" t="s">
        <v>1253</v>
      </c>
      <c r="B376" s="19" t="s">
        <v>659</v>
      </c>
      <c r="C376" s="20">
        <v>4.4000000000000004</v>
      </c>
      <c r="D376" s="21">
        <v>0.83550000000000002</v>
      </c>
      <c r="E376" s="21">
        <f t="shared" si="5"/>
        <v>1.1183000000000001</v>
      </c>
      <c r="F376" s="43">
        <v>1</v>
      </c>
      <c r="G376" s="44">
        <v>1.3</v>
      </c>
      <c r="H376" s="22" t="s">
        <v>15</v>
      </c>
      <c r="I376" s="23" t="s">
        <v>43</v>
      </c>
      <c r="J376" s="17"/>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row>
    <row r="377" spans="1:40" s="32" customFormat="1">
      <c r="A377" s="103" t="s">
        <v>1254</v>
      </c>
      <c r="B377" s="24" t="s">
        <v>659</v>
      </c>
      <c r="C377" s="25">
        <v>8.69</v>
      </c>
      <c r="D377" s="26">
        <v>1.9734</v>
      </c>
      <c r="E377" s="26">
        <f t="shared" si="5"/>
        <v>2.6414</v>
      </c>
      <c r="F377" s="45">
        <v>1</v>
      </c>
      <c r="G377" s="46">
        <v>1.3</v>
      </c>
      <c r="H377" s="27" t="s">
        <v>15</v>
      </c>
      <c r="I377" s="28" t="s">
        <v>43</v>
      </c>
      <c r="J377" s="17"/>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row>
    <row r="378" spans="1:40" s="32" customFormat="1">
      <c r="A378" s="102" t="s">
        <v>1255</v>
      </c>
      <c r="B378" s="19" t="s">
        <v>660</v>
      </c>
      <c r="C378" s="20">
        <v>1.41</v>
      </c>
      <c r="D378" s="21">
        <v>0.4365</v>
      </c>
      <c r="E378" s="21">
        <f t="shared" si="5"/>
        <v>0.58430000000000004</v>
      </c>
      <c r="F378" s="43">
        <v>1</v>
      </c>
      <c r="G378" s="44">
        <v>1</v>
      </c>
      <c r="H378" s="30" t="s">
        <v>15</v>
      </c>
      <c r="I378" s="31" t="s">
        <v>43</v>
      </c>
      <c r="J378" s="17"/>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row>
    <row r="379" spans="1:40" s="32" customFormat="1">
      <c r="A379" s="102" t="s">
        <v>1256</v>
      </c>
      <c r="B379" s="19" t="s">
        <v>660</v>
      </c>
      <c r="C379" s="20">
        <v>1.85</v>
      </c>
      <c r="D379" s="21">
        <v>0.51419999999999999</v>
      </c>
      <c r="E379" s="21">
        <f t="shared" si="5"/>
        <v>0.68830000000000002</v>
      </c>
      <c r="F379" s="43">
        <v>1</v>
      </c>
      <c r="G379" s="44">
        <v>1</v>
      </c>
      <c r="H379" s="22" t="s">
        <v>15</v>
      </c>
      <c r="I379" s="23" t="s">
        <v>43</v>
      </c>
      <c r="J379" s="17"/>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row>
    <row r="380" spans="1:40" s="32" customFormat="1">
      <c r="A380" s="102" t="s">
        <v>1257</v>
      </c>
      <c r="B380" s="19" t="s">
        <v>660</v>
      </c>
      <c r="C380" s="20">
        <v>2.87</v>
      </c>
      <c r="D380" s="21">
        <v>0.6966</v>
      </c>
      <c r="E380" s="21">
        <f t="shared" si="5"/>
        <v>0.93240000000000001</v>
      </c>
      <c r="F380" s="43">
        <v>1</v>
      </c>
      <c r="G380" s="44">
        <v>1.3</v>
      </c>
      <c r="H380" s="22" t="s">
        <v>15</v>
      </c>
      <c r="I380" s="23" t="s">
        <v>43</v>
      </c>
      <c r="J380" s="17"/>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row>
    <row r="381" spans="1:40" s="32" customFormat="1">
      <c r="A381" s="103" t="s">
        <v>1258</v>
      </c>
      <c r="B381" s="24" t="s">
        <v>660</v>
      </c>
      <c r="C381" s="25">
        <v>6.82</v>
      </c>
      <c r="D381" s="26">
        <v>1.5572999999999999</v>
      </c>
      <c r="E381" s="26">
        <f t="shared" si="5"/>
        <v>2.0844</v>
      </c>
      <c r="F381" s="45">
        <v>1</v>
      </c>
      <c r="G381" s="46">
        <v>1.3</v>
      </c>
      <c r="H381" s="27" t="s">
        <v>15</v>
      </c>
      <c r="I381" s="28" t="s">
        <v>43</v>
      </c>
      <c r="J381" s="17"/>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row>
    <row r="382" spans="1:40" s="32" customFormat="1">
      <c r="A382" s="102" t="s">
        <v>1259</v>
      </c>
      <c r="B382" s="19" t="s">
        <v>661</v>
      </c>
      <c r="C382" s="20">
        <v>1.91</v>
      </c>
      <c r="D382" s="21">
        <v>0.49969999999999998</v>
      </c>
      <c r="E382" s="21">
        <f t="shared" si="5"/>
        <v>0.66879999999999995</v>
      </c>
      <c r="F382" s="43">
        <v>1</v>
      </c>
      <c r="G382" s="44">
        <v>1</v>
      </c>
      <c r="H382" s="30" t="s">
        <v>15</v>
      </c>
      <c r="I382" s="31" t="s">
        <v>43</v>
      </c>
      <c r="J382" s="17"/>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row>
    <row r="383" spans="1:40" s="32" customFormat="1">
      <c r="A383" s="102" t="s">
        <v>1260</v>
      </c>
      <c r="B383" s="19" t="s">
        <v>661</v>
      </c>
      <c r="C383" s="20">
        <v>2.5099999999999998</v>
      </c>
      <c r="D383" s="21">
        <v>0.57489999999999997</v>
      </c>
      <c r="E383" s="21">
        <f t="shared" si="5"/>
        <v>0.76949999999999996</v>
      </c>
      <c r="F383" s="43">
        <v>1</v>
      </c>
      <c r="G383" s="44">
        <v>1</v>
      </c>
      <c r="H383" s="22" t="s">
        <v>15</v>
      </c>
      <c r="I383" s="23" t="s">
        <v>43</v>
      </c>
      <c r="J383" s="17"/>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row>
    <row r="384" spans="1:40" s="32" customFormat="1">
      <c r="A384" s="102" t="s">
        <v>1261</v>
      </c>
      <c r="B384" s="19" t="s">
        <v>661</v>
      </c>
      <c r="C384" s="20">
        <v>3.64</v>
      </c>
      <c r="D384" s="21">
        <v>0.74819999999999998</v>
      </c>
      <c r="E384" s="21">
        <f t="shared" si="5"/>
        <v>1.0015000000000001</v>
      </c>
      <c r="F384" s="43">
        <v>1</v>
      </c>
      <c r="G384" s="44">
        <v>1.3</v>
      </c>
      <c r="H384" s="22" t="s">
        <v>15</v>
      </c>
      <c r="I384" s="23" t="s">
        <v>43</v>
      </c>
      <c r="J384" s="17"/>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row>
    <row r="385" spans="1:40" s="32" customFormat="1">
      <c r="A385" s="103" t="s">
        <v>1262</v>
      </c>
      <c r="B385" s="24" t="s">
        <v>661</v>
      </c>
      <c r="C385" s="25">
        <v>8.1199999999999992</v>
      </c>
      <c r="D385" s="26">
        <v>1.6806000000000001</v>
      </c>
      <c r="E385" s="26">
        <f t="shared" si="5"/>
        <v>2.2494999999999998</v>
      </c>
      <c r="F385" s="45">
        <v>1</v>
      </c>
      <c r="G385" s="46">
        <v>1.3</v>
      </c>
      <c r="H385" s="27" t="s">
        <v>15</v>
      </c>
      <c r="I385" s="28" t="s">
        <v>43</v>
      </c>
      <c r="J385" s="17"/>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row>
    <row r="386" spans="1:40" s="32" customFormat="1">
      <c r="A386" s="102" t="s">
        <v>1263</v>
      </c>
      <c r="B386" s="19" t="s">
        <v>662</v>
      </c>
      <c r="C386" s="20">
        <v>2.13</v>
      </c>
      <c r="D386" s="21">
        <v>0.4461</v>
      </c>
      <c r="E386" s="21">
        <f t="shared" si="5"/>
        <v>0.59709999999999996</v>
      </c>
      <c r="F386" s="43">
        <v>1</v>
      </c>
      <c r="G386" s="44">
        <v>1</v>
      </c>
      <c r="H386" s="30" t="s">
        <v>15</v>
      </c>
      <c r="I386" s="31" t="s">
        <v>43</v>
      </c>
      <c r="J386" s="17"/>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row>
    <row r="387" spans="1:40" s="32" customFormat="1">
      <c r="A387" s="102" t="s">
        <v>1264</v>
      </c>
      <c r="B387" s="19" t="s">
        <v>662</v>
      </c>
      <c r="C387" s="20">
        <v>2.82</v>
      </c>
      <c r="D387" s="21">
        <v>0.58840000000000003</v>
      </c>
      <c r="E387" s="21">
        <f t="shared" si="5"/>
        <v>0.78759999999999997</v>
      </c>
      <c r="F387" s="43">
        <v>1</v>
      </c>
      <c r="G387" s="44">
        <v>1</v>
      </c>
      <c r="H387" s="22" t="s">
        <v>15</v>
      </c>
      <c r="I387" s="23" t="s">
        <v>43</v>
      </c>
      <c r="J387" s="17"/>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row>
    <row r="388" spans="1:40" s="32" customFormat="1">
      <c r="A388" s="102" t="s">
        <v>1265</v>
      </c>
      <c r="B388" s="19" t="s">
        <v>662</v>
      </c>
      <c r="C388" s="20">
        <v>4.5599999999999996</v>
      </c>
      <c r="D388" s="21">
        <v>0.90249999999999997</v>
      </c>
      <c r="E388" s="21">
        <f t="shared" si="5"/>
        <v>1.208</v>
      </c>
      <c r="F388" s="43">
        <v>1</v>
      </c>
      <c r="G388" s="44">
        <v>1.3</v>
      </c>
      <c r="H388" s="22" t="s">
        <v>15</v>
      </c>
      <c r="I388" s="23" t="s">
        <v>43</v>
      </c>
      <c r="J388" s="17"/>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row>
    <row r="389" spans="1:40" s="32" customFormat="1">
      <c r="A389" s="103" t="s">
        <v>1266</v>
      </c>
      <c r="B389" s="24" t="s">
        <v>662</v>
      </c>
      <c r="C389" s="25">
        <v>9.6999999999999993</v>
      </c>
      <c r="D389" s="26">
        <v>2.5459999999999998</v>
      </c>
      <c r="E389" s="26">
        <f t="shared" si="5"/>
        <v>3.4077999999999999</v>
      </c>
      <c r="F389" s="45">
        <v>1</v>
      </c>
      <c r="G389" s="46">
        <v>1.3</v>
      </c>
      <c r="H389" s="27" t="s">
        <v>15</v>
      </c>
      <c r="I389" s="28" t="s">
        <v>43</v>
      </c>
      <c r="J389" s="17"/>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row>
    <row r="390" spans="1:40" s="32" customFormat="1">
      <c r="A390" s="102" t="s">
        <v>1267</v>
      </c>
      <c r="B390" s="19" t="s">
        <v>663</v>
      </c>
      <c r="C390" s="20">
        <v>2.06</v>
      </c>
      <c r="D390" s="21">
        <v>0.51859999999999995</v>
      </c>
      <c r="E390" s="21">
        <f t="shared" si="5"/>
        <v>0.69410000000000005</v>
      </c>
      <c r="F390" s="43">
        <v>1</v>
      </c>
      <c r="G390" s="44">
        <v>1</v>
      </c>
      <c r="H390" s="30" t="s">
        <v>15</v>
      </c>
      <c r="I390" s="31" t="s">
        <v>43</v>
      </c>
      <c r="J390" s="17"/>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row>
    <row r="391" spans="1:40" s="32" customFormat="1">
      <c r="A391" s="102" t="s">
        <v>1268</v>
      </c>
      <c r="B391" s="19" t="s">
        <v>663</v>
      </c>
      <c r="C391" s="20">
        <v>3.17</v>
      </c>
      <c r="D391" s="21">
        <v>0.64980000000000004</v>
      </c>
      <c r="E391" s="21">
        <f t="shared" si="5"/>
        <v>0.86980000000000002</v>
      </c>
      <c r="F391" s="43">
        <v>1</v>
      </c>
      <c r="G391" s="44">
        <v>1</v>
      </c>
      <c r="H391" s="22" t="s">
        <v>15</v>
      </c>
      <c r="I391" s="23" t="s">
        <v>43</v>
      </c>
      <c r="J391" s="17"/>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row>
    <row r="392" spans="1:40" s="32" customFormat="1">
      <c r="A392" s="102" t="s">
        <v>1269</v>
      </c>
      <c r="B392" s="19" t="s">
        <v>663</v>
      </c>
      <c r="C392" s="20">
        <v>5.15</v>
      </c>
      <c r="D392" s="21">
        <v>1.0777000000000001</v>
      </c>
      <c r="E392" s="21">
        <f t="shared" si="5"/>
        <v>1.4424999999999999</v>
      </c>
      <c r="F392" s="43">
        <v>1</v>
      </c>
      <c r="G392" s="44">
        <v>1.3</v>
      </c>
      <c r="H392" s="22" t="s">
        <v>15</v>
      </c>
      <c r="I392" s="23" t="s">
        <v>43</v>
      </c>
      <c r="J392" s="17"/>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row>
    <row r="393" spans="1:40" s="32" customFormat="1">
      <c r="A393" s="103" t="s">
        <v>1270</v>
      </c>
      <c r="B393" s="24" t="s">
        <v>663</v>
      </c>
      <c r="C393" s="25">
        <v>10.67</v>
      </c>
      <c r="D393" s="26">
        <v>2.4956999999999998</v>
      </c>
      <c r="E393" s="26">
        <f t="shared" si="5"/>
        <v>3.3405</v>
      </c>
      <c r="F393" s="45">
        <v>1</v>
      </c>
      <c r="G393" s="46">
        <v>1.3</v>
      </c>
      <c r="H393" s="27" t="s">
        <v>15</v>
      </c>
      <c r="I393" s="28" t="s">
        <v>43</v>
      </c>
      <c r="J393" s="17"/>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row>
    <row r="394" spans="1:40" s="32" customFormat="1">
      <c r="A394" s="102" t="s">
        <v>1271</v>
      </c>
      <c r="B394" s="19" t="s">
        <v>664</v>
      </c>
      <c r="C394" s="20">
        <v>2.2200000000000002</v>
      </c>
      <c r="D394" s="21">
        <v>0.4849</v>
      </c>
      <c r="E394" s="21">
        <f t="shared" ref="E394:E457" si="6">ROUND((D394/0.747108),4)</f>
        <v>0.64900000000000002</v>
      </c>
      <c r="F394" s="43">
        <v>1</v>
      </c>
      <c r="G394" s="44">
        <v>1</v>
      </c>
      <c r="H394" s="30" t="s">
        <v>15</v>
      </c>
      <c r="I394" s="31" t="s">
        <v>43</v>
      </c>
      <c r="J394" s="17"/>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row>
    <row r="395" spans="1:40" s="32" customFormat="1">
      <c r="A395" s="102" t="s">
        <v>1272</v>
      </c>
      <c r="B395" s="19" t="s">
        <v>664</v>
      </c>
      <c r="C395" s="20">
        <v>3.1</v>
      </c>
      <c r="D395" s="21">
        <v>0.64980000000000004</v>
      </c>
      <c r="E395" s="21">
        <f t="shared" si="6"/>
        <v>0.86980000000000002</v>
      </c>
      <c r="F395" s="43">
        <v>1</v>
      </c>
      <c r="G395" s="44">
        <v>1</v>
      </c>
      <c r="H395" s="22" t="s">
        <v>15</v>
      </c>
      <c r="I395" s="23" t="s">
        <v>43</v>
      </c>
      <c r="J395" s="17"/>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row>
    <row r="396" spans="1:40" s="32" customFormat="1">
      <c r="A396" s="102" t="s">
        <v>1273</v>
      </c>
      <c r="B396" s="19" t="s">
        <v>664</v>
      </c>
      <c r="C396" s="20">
        <v>4.51</v>
      </c>
      <c r="D396" s="21">
        <v>0.94850000000000001</v>
      </c>
      <c r="E396" s="21">
        <f t="shared" si="6"/>
        <v>1.2696000000000001</v>
      </c>
      <c r="F396" s="43">
        <v>1</v>
      </c>
      <c r="G396" s="44">
        <v>1.3</v>
      </c>
      <c r="H396" s="22" t="s">
        <v>15</v>
      </c>
      <c r="I396" s="23" t="s">
        <v>43</v>
      </c>
      <c r="J396" s="17"/>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row>
    <row r="397" spans="1:40" s="32" customFormat="1">
      <c r="A397" s="103" t="s">
        <v>1274</v>
      </c>
      <c r="B397" s="24" t="s">
        <v>664</v>
      </c>
      <c r="C397" s="25">
        <v>7.84</v>
      </c>
      <c r="D397" s="26">
        <v>1.9499</v>
      </c>
      <c r="E397" s="26">
        <f t="shared" si="6"/>
        <v>2.6099000000000001</v>
      </c>
      <c r="F397" s="45">
        <v>1</v>
      </c>
      <c r="G397" s="46">
        <v>1.3</v>
      </c>
      <c r="H397" s="27" t="s">
        <v>15</v>
      </c>
      <c r="I397" s="28" t="s">
        <v>43</v>
      </c>
      <c r="J397" s="17"/>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row>
    <row r="398" spans="1:40" s="32" customFormat="1">
      <c r="A398" s="102" t="s">
        <v>1275</v>
      </c>
      <c r="B398" s="19" t="s">
        <v>665</v>
      </c>
      <c r="C398" s="20">
        <v>3.53</v>
      </c>
      <c r="D398" s="21">
        <v>1.2475000000000001</v>
      </c>
      <c r="E398" s="21">
        <f t="shared" si="6"/>
        <v>1.6698</v>
      </c>
      <c r="F398" s="43">
        <v>1</v>
      </c>
      <c r="G398" s="44">
        <v>1</v>
      </c>
      <c r="H398" s="30" t="s">
        <v>15</v>
      </c>
      <c r="I398" s="31" t="s">
        <v>40</v>
      </c>
      <c r="J398" s="17"/>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row>
    <row r="399" spans="1:40" s="32" customFormat="1">
      <c r="A399" s="102" t="s">
        <v>1276</v>
      </c>
      <c r="B399" s="19" t="s">
        <v>665</v>
      </c>
      <c r="C399" s="20">
        <v>6.88</v>
      </c>
      <c r="D399" s="21">
        <v>1.9689000000000001</v>
      </c>
      <c r="E399" s="21">
        <f t="shared" si="6"/>
        <v>2.6354000000000002</v>
      </c>
      <c r="F399" s="43">
        <v>1</v>
      </c>
      <c r="G399" s="44">
        <v>1</v>
      </c>
      <c r="H399" s="22" t="s">
        <v>15</v>
      </c>
      <c r="I399" s="23" t="s">
        <v>40</v>
      </c>
      <c r="J399" s="17"/>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row>
    <row r="400" spans="1:40" s="32" customFormat="1">
      <c r="A400" s="102" t="s">
        <v>1277</v>
      </c>
      <c r="B400" s="19" t="s">
        <v>665</v>
      </c>
      <c r="C400" s="20">
        <v>11.61</v>
      </c>
      <c r="D400" s="21">
        <v>3.3262</v>
      </c>
      <c r="E400" s="21">
        <f t="shared" si="6"/>
        <v>4.4520999999999997</v>
      </c>
      <c r="F400" s="43">
        <v>1</v>
      </c>
      <c r="G400" s="44">
        <v>1.3</v>
      </c>
      <c r="H400" s="22" t="s">
        <v>15</v>
      </c>
      <c r="I400" s="23" t="s">
        <v>40</v>
      </c>
      <c r="J400" s="17"/>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row>
    <row r="401" spans="1:40" s="32" customFormat="1">
      <c r="A401" s="103" t="s">
        <v>1278</v>
      </c>
      <c r="B401" s="24" t="s">
        <v>665</v>
      </c>
      <c r="C401" s="25">
        <v>20.52</v>
      </c>
      <c r="D401" s="26">
        <v>6.6379000000000001</v>
      </c>
      <c r="E401" s="26">
        <f t="shared" si="6"/>
        <v>8.8848000000000003</v>
      </c>
      <c r="F401" s="45">
        <v>1</v>
      </c>
      <c r="G401" s="46">
        <v>1.3</v>
      </c>
      <c r="H401" s="27" t="s">
        <v>15</v>
      </c>
      <c r="I401" s="28" t="s">
        <v>40</v>
      </c>
      <c r="J401" s="17"/>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row>
    <row r="402" spans="1:40" s="32" customFormat="1">
      <c r="A402" s="102" t="s">
        <v>1279</v>
      </c>
      <c r="B402" s="19" t="s">
        <v>666</v>
      </c>
      <c r="C402" s="20">
        <v>4.78</v>
      </c>
      <c r="D402" s="21">
        <v>1.2786</v>
      </c>
      <c r="E402" s="21">
        <f t="shared" si="6"/>
        <v>1.7114</v>
      </c>
      <c r="F402" s="43">
        <v>1</v>
      </c>
      <c r="G402" s="44">
        <v>1</v>
      </c>
      <c r="H402" s="30" t="s">
        <v>15</v>
      </c>
      <c r="I402" s="31" t="s">
        <v>40</v>
      </c>
      <c r="J402" s="17"/>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row>
    <row r="403" spans="1:40" s="32" customFormat="1">
      <c r="A403" s="102" t="s">
        <v>1280</v>
      </c>
      <c r="B403" s="19" t="s">
        <v>666</v>
      </c>
      <c r="C403" s="20">
        <v>6.87</v>
      </c>
      <c r="D403" s="21">
        <v>1.6875</v>
      </c>
      <c r="E403" s="21">
        <f t="shared" si="6"/>
        <v>2.2587000000000002</v>
      </c>
      <c r="F403" s="43">
        <v>1</v>
      </c>
      <c r="G403" s="44">
        <v>1</v>
      </c>
      <c r="H403" s="22" t="s">
        <v>15</v>
      </c>
      <c r="I403" s="23" t="s">
        <v>40</v>
      </c>
      <c r="J403" s="17"/>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row>
    <row r="404" spans="1:40" s="32" customFormat="1">
      <c r="A404" s="102" t="s">
        <v>1281</v>
      </c>
      <c r="B404" s="19" t="s">
        <v>666</v>
      </c>
      <c r="C404" s="20">
        <v>11.79</v>
      </c>
      <c r="D404" s="21">
        <v>2.8353000000000002</v>
      </c>
      <c r="E404" s="21">
        <f t="shared" si="6"/>
        <v>3.7949999999999999</v>
      </c>
      <c r="F404" s="43">
        <v>1</v>
      </c>
      <c r="G404" s="44">
        <v>1.3</v>
      </c>
      <c r="H404" s="22" t="s">
        <v>15</v>
      </c>
      <c r="I404" s="23" t="s">
        <v>40</v>
      </c>
      <c r="J404" s="17"/>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row>
    <row r="405" spans="1:40" s="32" customFormat="1">
      <c r="A405" s="103" t="s">
        <v>1282</v>
      </c>
      <c r="B405" s="24" t="s">
        <v>666</v>
      </c>
      <c r="C405" s="25">
        <v>19.86</v>
      </c>
      <c r="D405" s="26">
        <v>5.9885000000000002</v>
      </c>
      <c r="E405" s="26">
        <f t="shared" si="6"/>
        <v>8.0155999999999992</v>
      </c>
      <c r="F405" s="45">
        <v>1</v>
      </c>
      <c r="G405" s="46">
        <v>1.3</v>
      </c>
      <c r="H405" s="27" t="s">
        <v>15</v>
      </c>
      <c r="I405" s="28" t="s">
        <v>40</v>
      </c>
      <c r="J405" s="17"/>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row>
    <row r="406" spans="1:40" s="32" customFormat="1">
      <c r="A406" s="102" t="s">
        <v>1283</v>
      </c>
      <c r="B406" s="19" t="s">
        <v>667</v>
      </c>
      <c r="C406" s="20">
        <v>2.14</v>
      </c>
      <c r="D406" s="21">
        <v>0.78739999999999999</v>
      </c>
      <c r="E406" s="21">
        <f t="shared" si="6"/>
        <v>1.0539000000000001</v>
      </c>
      <c r="F406" s="43">
        <v>1</v>
      </c>
      <c r="G406" s="44">
        <v>1</v>
      </c>
      <c r="H406" s="30" t="s">
        <v>15</v>
      </c>
      <c r="I406" s="31" t="s">
        <v>40</v>
      </c>
      <c r="J406" s="17"/>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row>
    <row r="407" spans="1:40" s="32" customFormat="1">
      <c r="A407" s="102" t="s">
        <v>1284</v>
      </c>
      <c r="B407" s="19" t="s">
        <v>667</v>
      </c>
      <c r="C407" s="20">
        <v>3.32</v>
      </c>
      <c r="D407" s="21">
        <v>1.1720999999999999</v>
      </c>
      <c r="E407" s="21">
        <f t="shared" si="6"/>
        <v>1.5688</v>
      </c>
      <c r="F407" s="43">
        <v>1</v>
      </c>
      <c r="G407" s="44">
        <v>1</v>
      </c>
      <c r="H407" s="22" t="s">
        <v>15</v>
      </c>
      <c r="I407" s="23" t="s">
        <v>40</v>
      </c>
      <c r="J407" s="17"/>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row>
    <row r="408" spans="1:40" s="32" customFormat="1">
      <c r="A408" s="102" t="s">
        <v>1285</v>
      </c>
      <c r="B408" s="19" t="s">
        <v>667</v>
      </c>
      <c r="C408" s="20">
        <v>7.79</v>
      </c>
      <c r="D408" s="21">
        <v>2.0783</v>
      </c>
      <c r="E408" s="21">
        <f t="shared" si="6"/>
        <v>2.7818000000000001</v>
      </c>
      <c r="F408" s="43">
        <v>1</v>
      </c>
      <c r="G408" s="44">
        <v>1.3</v>
      </c>
      <c r="H408" s="22" t="s">
        <v>15</v>
      </c>
      <c r="I408" s="23" t="s">
        <v>40</v>
      </c>
      <c r="J408" s="17"/>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row>
    <row r="409" spans="1:40" s="32" customFormat="1">
      <c r="A409" s="103" t="s">
        <v>1286</v>
      </c>
      <c r="B409" s="24" t="s">
        <v>667</v>
      </c>
      <c r="C409" s="25">
        <v>16.899999999999999</v>
      </c>
      <c r="D409" s="26">
        <v>5.0111999999999997</v>
      </c>
      <c r="E409" s="26">
        <f t="shared" si="6"/>
        <v>6.7074999999999996</v>
      </c>
      <c r="F409" s="45">
        <v>1</v>
      </c>
      <c r="G409" s="46">
        <v>1.3</v>
      </c>
      <c r="H409" s="27" t="s">
        <v>15</v>
      </c>
      <c r="I409" s="28" t="s">
        <v>40</v>
      </c>
      <c r="J409" s="17"/>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row>
    <row r="410" spans="1:40" s="32" customFormat="1">
      <c r="A410" s="102" t="s">
        <v>1287</v>
      </c>
      <c r="B410" s="19" t="s">
        <v>668</v>
      </c>
      <c r="C410" s="20">
        <v>4.24</v>
      </c>
      <c r="D410" s="21">
        <v>1.0188999999999999</v>
      </c>
      <c r="E410" s="21">
        <f t="shared" si="6"/>
        <v>1.3637999999999999</v>
      </c>
      <c r="F410" s="43">
        <v>1</v>
      </c>
      <c r="G410" s="44">
        <v>1</v>
      </c>
      <c r="H410" s="30" t="s">
        <v>15</v>
      </c>
      <c r="I410" s="31" t="s">
        <v>40</v>
      </c>
      <c r="J410" s="17"/>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row>
    <row r="411" spans="1:40" s="32" customFormat="1">
      <c r="A411" s="102" t="s">
        <v>1288</v>
      </c>
      <c r="B411" s="19" t="s">
        <v>668</v>
      </c>
      <c r="C411" s="20">
        <v>6.13</v>
      </c>
      <c r="D411" s="21">
        <v>1.3880999999999999</v>
      </c>
      <c r="E411" s="21">
        <f t="shared" si="6"/>
        <v>1.8580000000000001</v>
      </c>
      <c r="F411" s="43">
        <v>1</v>
      </c>
      <c r="G411" s="44">
        <v>1</v>
      </c>
      <c r="H411" s="22" t="s">
        <v>15</v>
      </c>
      <c r="I411" s="23" t="s">
        <v>40</v>
      </c>
      <c r="J411" s="17"/>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row>
    <row r="412" spans="1:40" s="32" customFormat="1">
      <c r="A412" s="102" t="s">
        <v>1289</v>
      </c>
      <c r="B412" s="19" t="s">
        <v>668</v>
      </c>
      <c r="C412" s="20">
        <v>10.53</v>
      </c>
      <c r="D412" s="21">
        <v>2.4131</v>
      </c>
      <c r="E412" s="21">
        <f t="shared" si="6"/>
        <v>3.2299000000000002</v>
      </c>
      <c r="F412" s="43">
        <v>1</v>
      </c>
      <c r="G412" s="44">
        <v>1.3</v>
      </c>
      <c r="H412" s="22" t="s">
        <v>15</v>
      </c>
      <c r="I412" s="23" t="s">
        <v>40</v>
      </c>
      <c r="J412" s="17"/>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row>
    <row r="413" spans="1:40" s="32" customFormat="1">
      <c r="A413" s="103" t="s">
        <v>1290</v>
      </c>
      <c r="B413" s="24" t="s">
        <v>668</v>
      </c>
      <c r="C413" s="25">
        <v>18.61</v>
      </c>
      <c r="D413" s="26">
        <v>5.2460000000000004</v>
      </c>
      <c r="E413" s="26">
        <f t="shared" si="6"/>
        <v>7.0217000000000001</v>
      </c>
      <c r="F413" s="45">
        <v>1</v>
      </c>
      <c r="G413" s="46">
        <v>1.3</v>
      </c>
      <c r="H413" s="27" t="s">
        <v>15</v>
      </c>
      <c r="I413" s="28" t="s">
        <v>40</v>
      </c>
      <c r="J413" s="17"/>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row>
    <row r="414" spans="1:40" s="32" customFormat="1">
      <c r="A414" s="102" t="s">
        <v>1291</v>
      </c>
      <c r="B414" s="19" t="s">
        <v>669</v>
      </c>
      <c r="C414" s="20">
        <v>5.12</v>
      </c>
      <c r="D414" s="21">
        <v>1.1032</v>
      </c>
      <c r="E414" s="21">
        <f t="shared" si="6"/>
        <v>1.4765999999999999</v>
      </c>
      <c r="F414" s="43">
        <v>1</v>
      </c>
      <c r="G414" s="44">
        <v>1</v>
      </c>
      <c r="H414" s="30" t="s">
        <v>15</v>
      </c>
      <c r="I414" s="31" t="s">
        <v>40</v>
      </c>
      <c r="J414" s="17"/>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row>
    <row r="415" spans="1:40" s="32" customFormat="1">
      <c r="A415" s="102" t="s">
        <v>1292</v>
      </c>
      <c r="B415" s="19" t="s">
        <v>669</v>
      </c>
      <c r="C415" s="20">
        <v>7.57</v>
      </c>
      <c r="D415" s="21">
        <v>1.5243</v>
      </c>
      <c r="E415" s="21">
        <f t="shared" si="6"/>
        <v>2.0402999999999998</v>
      </c>
      <c r="F415" s="43">
        <v>1</v>
      </c>
      <c r="G415" s="44">
        <v>1</v>
      </c>
      <c r="H415" s="22" t="s">
        <v>15</v>
      </c>
      <c r="I415" s="23" t="s">
        <v>40</v>
      </c>
      <c r="J415" s="17"/>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row>
    <row r="416" spans="1:40" s="32" customFormat="1">
      <c r="A416" s="102" t="s">
        <v>1293</v>
      </c>
      <c r="B416" s="19" t="s">
        <v>669</v>
      </c>
      <c r="C416" s="20">
        <v>11.15</v>
      </c>
      <c r="D416" s="21">
        <v>2.3828999999999998</v>
      </c>
      <c r="E416" s="21">
        <f t="shared" si="6"/>
        <v>3.1894999999999998</v>
      </c>
      <c r="F416" s="43">
        <v>1</v>
      </c>
      <c r="G416" s="44">
        <v>1.3</v>
      </c>
      <c r="H416" s="22" t="s">
        <v>15</v>
      </c>
      <c r="I416" s="23" t="s">
        <v>40</v>
      </c>
      <c r="J416" s="17"/>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row>
    <row r="417" spans="1:40" s="32" customFormat="1">
      <c r="A417" s="103" t="s">
        <v>1294</v>
      </c>
      <c r="B417" s="24" t="s">
        <v>669</v>
      </c>
      <c r="C417" s="25">
        <v>17.29</v>
      </c>
      <c r="D417" s="26">
        <v>4.5490000000000004</v>
      </c>
      <c r="E417" s="26">
        <f t="shared" si="6"/>
        <v>6.0888</v>
      </c>
      <c r="F417" s="45">
        <v>1</v>
      </c>
      <c r="G417" s="46">
        <v>1.3</v>
      </c>
      <c r="H417" s="27" t="s">
        <v>15</v>
      </c>
      <c r="I417" s="28" t="s">
        <v>40</v>
      </c>
      <c r="J417" s="17"/>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row>
    <row r="418" spans="1:40" s="32" customFormat="1">
      <c r="A418" s="102" t="s">
        <v>1295</v>
      </c>
      <c r="B418" s="19" t="s">
        <v>670</v>
      </c>
      <c r="C418" s="20">
        <v>1.49</v>
      </c>
      <c r="D418" s="21">
        <v>0.75149999999999995</v>
      </c>
      <c r="E418" s="21">
        <f t="shared" si="6"/>
        <v>1.0059</v>
      </c>
      <c r="F418" s="43">
        <v>1</v>
      </c>
      <c r="G418" s="44">
        <v>1</v>
      </c>
      <c r="H418" s="30" t="s">
        <v>15</v>
      </c>
      <c r="I418" s="31" t="s">
        <v>40</v>
      </c>
      <c r="J418" s="17"/>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row>
    <row r="419" spans="1:40" s="32" customFormat="1">
      <c r="A419" s="102" t="s">
        <v>1296</v>
      </c>
      <c r="B419" s="19" t="s">
        <v>670</v>
      </c>
      <c r="C419" s="20">
        <v>3.57</v>
      </c>
      <c r="D419" s="21">
        <v>1.024</v>
      </c>
      <c r="E419" s="21">
        <f t="shared" si="6"/>
        <v>1.3706</v>
      </c>
      <c r="F419" s="43">
        <v>1</v>
      </c>
      <c r="G419" s="44">
        <v>1</v>
      </c>
      <c r="H419" s="22" t="s">
        <v>15</v>
      </c>
      <c r="I419" s="23" t="s">
        <v>40</v>
      </c>
      <c r="J419" s="17"/>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row>
    <row r="420" spans="1:40" s="32" customFormat="1">
      <c r="A420" s="102" t="s">
        <v>1297</v>
      </c>
      <c r="B420" s="19" t="s">
        <v>670</v>
      </c>
      <c r="C420" s="20">
        <v>6.94</v>
      </c>
      <c r="D420" s="21">
        <v>1.8176000000000001</v>
      </c>
      <c r="E420" s="21">
        <f t="shared" si="6"/>
        <v>2.4327999999999999</v>
      </c>
      <c r="F420" s="43">
        <v>1</v>
      </c>
      <c r="G420" s="44">
        <v>1.3</v>
      </c>
      <c r="H420" s="22" t="s">
        <v>15</v>
      </c>
      <c r="I420" s="23" t="s">
        <v>40</v>
      </c>
      <c r="J420" s="17"/>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row>
    <row r="421" spans="1:40" s="32" customFormat="1">
      <c r="A421" s="103" t="s">
        <v>1298</v>
      </c>
      <c r="B421" s="24" t="s">
        <v>670</v>
      </c>
      <c r="C421" s="25">
        <v>12.9</v>
      </c>
      <c r="D421" s="26">
        <v>3.7288000000000001</v>
      </c>
      <c r="E421" s="26">
        <f t="shared" si="6"/>
        <v>4.9909999999999997</v>
      </c>
      <c r="F421" s="45">
        <v>1</v>
      </c>
      <c r="G421" s="46">
        <v>1.3</v>
      </c>
      <c r="H421" s="27" t="s">
        <v>15</v>
      </c>
      <c r="I421" s="28" t="s">
        <v>40</v>
      </c>
      <c r="J421" s="17"/>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row>
    <row r="422" spans="1:40" s="32" customFormat="1">
      <c r="A422" s="102" t="s">
        <v>1299</v>
      </c>
      <c r="B422" s="19" t="s">
        <v>671</v>
      </c>
      <c r="C422" s="20">
        <v>2.39</v>
      </c>
      <c r="D422" s="21">
        <v>0.61229999999999996</v>
      </c>
      <c r="E422" s="21">
        <f t="shared" si="6"/>
        <v>0.8196</v>
      </c>
      <c r="F422" s="43">
        <v>1</v>
      </c>
      <c r="G422" s="44">
        <v>1</v>
      </c>
      <c r="H422" s="30" t="s">
        <v>15</v>
      </c>
      <c r="I422" s="31" t="s">
        <v>40</v>
      </c>
      <c r="J422" s="17"/>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row>
    <row r="423" spans="1:40" s="32" customFormat="1">
      <c r="A423" s="102" t="s">
        <v>1300</v>
      </c>
      <c r="B423" s="19" t="s">
        <v>671</v>
      </c>
      <c r="C423" s="20">
        <v>3.83</v>
      </c>
      <c r="D423" s="21">
        <v>0.85809999999999997</v>
      </c>
      <c r="E423" s="21">
        <f t="shared" si="6"/>
        <v>1.1486000000000001</v>
      </c>
      <c r="F423" s="43">
        <v>1</v>
      </c>
      <c r="G423" s="44">
        <v>1</v>
      </c>
      <c r="H423" s="22" t="s">
        <v>15</v>
      </c>
      <c r="I423" s="23" t="s">
        <v>40</v>
      </c>
      <c r="J423" s="17"/>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row>
    <row r="424" spans="1:40" s="32" customFormat="1">
      <c r="A424" s="102" t="s">
        <v>1301</v>
      </c>
      <c r="B424" s="19" t="s">
        <v>671</v>
      </c>
      <c r="C424" s="20">
        <v>6.86</v>
      </c>
      <c r="D424" s="21">
        <v>1.4698</v>
      </c>
      <c r="E424" s="21">
        <f t="shared" si="6"/>
        <v>1.9673</v>
      </c>
      <c r="F424" s="43">
        <v>1</v>
      </c>
      <c r="G424" s="44">
        <v>1.3</v>
      </c>
      <c r="H424" s="22" t="s">
        <v>15</v>
      </c>
      <c r="I424" s="23" t="s">
        <v>40</v>
      </c>
      <c r="J424" s="17"/>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row>
    <row r="425" spans="1:40" s="32" customFormat="1">
      <c r="A425" s="103" t="s">
        <v>1302</v>
      </c>
      <c r="B425" s="24" t="s">
        <v>671</v>
      </c>
      <c r="C425" s="25">
        <v>12.62</v>
      </c>
      <c r="D425" s="26">
        <v>2.9912999999999998</v>
      </c>
      <c r="E425" s="26">
        <f t="shared" si="6"/>
        <v>4.0038</v>
      </c>
      <c r="F425" s="45">
        <v>1</v>
      </c>
      <c r="G425" s="46">
        <v>1.3</v>
      </c>
      <c r="H425" s="27" t="s">
        <v>15</v>
      </c>
      <c r="I425" s="28" t="s">
        <v>40</v>
      </c>
      <c r="J425" s="17"/>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row>
    <row r="426" spans="1:40" s="32" customFormat="1">
      <c r="A426" s="102" t="s">
        <v>1303</v>
      </c>
      <c r="B426" s="19" t="s">
        <v>672</v>
      </c>
      <c r="C426" s="20">
        <v>2.78</v>
      </c>
      <c r="D426" s="21">
        <v>0.95189999999999997</v>
      </c>
      <c r="E426" s="21">
        <f t="shared" si="6"/>
        <v>1.2741</v>
      </c>
      <c r="F426" s="43">
        <v>1</v>
      </c>
      <c r="G426" s="44">
        <v>1</v>
      </c>
      <c r="H426" s="30" t="s">
        <v>15</v>
      </c>
      <c r="I426" s="31" t="s">
        <v>40</v>
      </c>
      <c r="J426" s="17"/>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row>
    <row r="427" spans="1:40" s="32" customFormat="1">
      <c r="A427" s="102" t="s">
        <v>1304</v>
      </c>
      <c r="B427" s="19" t="s">
        <v>672</v>
      </c>
      <c r="C427" s="20">
        <v>4.2</v>
      </c>
      <c r="D427" s="21">
        <v>1.2363999999999999</v>
      </c>
      <c r="E427" s="21">
        <f t="shared" si="6"/>
        <v>1.6549</v>
      </c>
      <c r="F427" s="43">
        <v>1</v>
      </c>
      <c r="G427" s="44">
        <v>1</v>
      </c>
      <c r="H427" s="22" t="s">
        <v>15</v>
      </c>
      <c r="I427" s="23" t="s">
        <v>40</v>
      </c>
      <c r="J427" s="17"/>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row>
    <row r="428" spans="1:40" s="32" customFormat="1">
      <c r="A428" s="102" t="s">
        <v>1305</v>
      </c>
      <c r="B428" s="19" t="s">
        <v>672</v>
      </c>
      <c r="C428" s="20">
        <v>7.7</v>
      </c>
      <c r="D428" s="21">
        <v>2.1375000000000002</v>
      </c>
      <c r="E428" s="21">
        <f t="shared" si="6"/>
        <v>2.8610000000000002</v>
      </c>
      <c r="F428" s="43">
        <v>1</v>
      </c>
      <c r="G428" s="44">
        <v>1.3</v>
      </c>
      <c r="H428" s="22" t="s">
        <v>15</v>
      </c>
      <c r="I428" s="23" t="s">
        <v>40</v>
      </c>
      <c r="J428" s="17"/>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row>
    <row r="429" spans="1:40" s="32" customFormat="1">
      <c r="A429" s="103" t="s">
        <v>1306</v>
      </c>
      <c r="B429" s="24" t="s">
        <v>672</v>
      </c>
      <c r="C429" s="25">
        <v>14.59</v>
      </c>
      <c r="D429" s="26">
        <v>4.5061999999999998</v>
      </c>
      <c r="E429" s="26">
        <f t="shared" si="6"/>
        <v>6.0315000000000003</v>
      </c>
      <c r="F429" s="45">
        <v>1</v>
      </c>
      <c r="G429" s="46">
        <v>1.3</v>
      </c>
      <c r="H429" s="27" t="s">
        <v>15</v>
      </c>
      <c r="I429" s="28" t="s">
        <v>40</v>
      </c>
      <c r="J429" s="17"/>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row>
    <row r="430" spans="1:40" s="32" customFormat="1">
      <c r="A430" s="102" t="s">
        <v>1307</v>
      </c>
      <c r="B430" s="19" t="s">
        <v>673</v>
      </c>
      <c r="C430" s="20">
        <v>1.88</v>
      </c>
      <c r="D430" s="21">
        <v>0.71299999999999997</v>
      </c>
      <c r="E430" s="21">
        <f t="shared" si="6"/>
        <v>0.95430000000000004</v>
      </c>
      <c r="F430" s="43">
        <v>1</v>
      </c>
      <c r="G430" s="44">
        <v>1</v>
      </c>
      <c r="H430" s="30" t="s">
        <v>15</v>
      </c>
      <c r="I430" s="31" t="s">
        <v>40</v>
      </c>
      <c r="J430" s="17"/>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row>
    <row r="431" spans="1:40" s="32" customFormat="1">
      <c r="A431" s="102" t="s">
        <v>1308</v>
      </c>
      <c r="B431" s="19" t="s">
        <v>673</v>
      </c>
      <c r="C431" s="20">
        <v>3.24</v>
      </c>
      <c r="D431" s="21">
        <v>0.94289999999999996</v>
      </c>
      <c r="E431" s="21">
        <f t="shared" si="6"/>
        <v>1.2621</v>
      </c>
      <c r="F431" s="43">
        <v>1</v>
      </c>
      <c r="G431" s="44">
        <v>1</v>
      </c>
      <c r="H431" s="22" t="s">
        <v>15</v>
      </c>
      <c r="I431" s="23" t="s">
        <v>40</v>
      </c>
      <c r="J431" s="17"/>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row>
    <row r="432" spans="1:40" s="32" customFormat="1">
      <c r="A432" s="102" t="s">
        <v>1309</v>
      </c>
      <c r="B432" s="19" t="s">
        <v>673</v>
      </c>
      <c r="C432" s="20">
        <v>5.9</v>
      </c>
      <c r="D432" s="21">
        <v>1.5104</v>
      </c>
      <c r="E432" s="21">
        <f t="shared" si="6"/>
        <v>2.0217000000000001</v>
      </c>
      <c r="F432" s="43">
        <v>1</v>
      </c>
      <c r="G432" s="44">
        <v>1.3</v>
      </c>
      <c r="H432" s="22" t="s">
        <v>15</v>
      </c>
      <c r="I432" s="23" t="s">
        <v>40</v>
      </c>
      <c r="J432" s="17"/>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row>
    <row r="433" spans="1:40" s="32" customFormat="1">
      <c r="A433" s="103" t="s">
        <v>1310</v>
      </c>
      <c r="B433" s="24" t="s">
        <v>673</v>
      </c>
      <c r="C433" s="25">
        <v>12.55</v>
      </c>
      <c r="D433" s="26">
        <v>3.5337999999999998</v>
      </c>
      <c r="E433" s="26">
        <f t="shared" si="6"/>
        <v>4.7300000000000004</v>
      </c>
      <c r="F433" s="45">
        <v>1</v>
      </c>
      <c r="G433" s="46">
        <v>1.3</v>
      </c>
      <c r="H433" s="27" t="s">
        <v>15</v>
      </c>
      <c r="I433" s="28" t="s">
        <v>40</v>
      </c>
      <c r="J433" s="17"/>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row>
    <row r="434" spans="1:40" s="32" customFormat="1">
      <c r="A434" s="102" t="s">
        <v>1311</v>
      </c>
      <c r="B434" s="19" t="s">
        <v>674</v>
      </c>
      <c r="C434" s="20">
        <v>3.63</v>
      </c>
      <c r="D434" s="21">
        <v>1.0497000000000001</v>
      </c>
      <c r="E434" s="21">
        <f t="shared" si="6"/>
        <v>1.405</v>
      </c>
      <c r="F434" s="43">
        <v>1</v>
      </c>
      <c r="G434" s="44">
        <v>1</v>
      </c>
      <c r="H434" s="30" t="s">
        <v>15</v>
      </c>
      <c r="I434" s="31" t="s">
        <v>40</v>
      </c>
      <c r="J434" s="17"/>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row>
    <row r="435" spans="1:40" s="32" customFormat="1">
      <c r="A435" s="102" t="s">
        <v>1312</v>
      </c>
      <c r="B435" s="19" t="s">
        <v>674</v>
      </c>
      <c r="C435" s="20">
        <v>5.22</v>
      </c>
      <c r="D435" s="21">
        <v>1.4386000000000001</v>
      </c>
      <c r="E435" s="21">
        <f t="shared" si="6"/>
        <v>1.9256</v>
      </c>
      <c r="F435" s="43">
        <v>1</v>
      </c>
      <c r="G435" s="44">
        <v>1</v>
      </c>
      <c r="H435" s="22" t="s">
        <v>15</v>
      </c>
      <c r="I435" s="23" t="s">
        <v>40</v>
      </c>
      <c r="J435" s="17"/>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row>
    <row r="436" spans="1:40" s="32" customFormat="1">
      <c r="A436" s="102" t="s">
        <v>1313</v>
      </c>
      <c r="B436" s="19" t="s">
        <v>674</v>
      </c>
      <c r="C436" s="20">
        <v>9.27</v>
      </c>
      <c r="D436" s="21">
        <v>2.3975</v>
      </c>
      <c r="E436" s="21">
        <f t="shared" si="6"/>
        <v>3.2090000000000001</v>
      </c>
      <c r="F436" s="43">
        <v>1</v>
      </c>
      <c r="G436" s="44">
        <v>1.3</v>
      </c>
      <c r="H436" s="22" t="s">
        <v>15</v>
      </c>
      <c r="I436" s="23" t="s">
        <v>40</v>
      </c>
      <c r="J436" s="17"/>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row>
    <row r="437" spans="1:40" s="32" customFormat="1">
      <c r="A437" s="103" t="s">
        <v>1314</v>
      </c>
      <c r="B437" s="24" t="s">
        <v>674</v>
      </c>
      <c r="C437" s="25">
        <v>17.920000000000002</v>
      </c>
      <c r="D437" s="26">
        <v>5.1658999999999997</v>
      </c>
      <c r="E437" s="26">
        <f t="shared" si="6"/>
        <v>6.9145000000000003</v>
      </c>
      <c r="F437" s="45">
        <v>1</v>
      </c>
      <c r="G437" s="46">
        <v>1.3</v>
      </c>
      <c r="H437" s="27" t="s">
        <v>15</v>
      </c>
      <c r="I437" s="28" t="s">
        <v>40</v>
      </c>
      <c r="J437" s="17"/>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row>
    <row r="438" spans="1:40" s="32" customFormat="1">
      <c r="A438" s="102" t="s">
        <v>1315</v>
      </c>
      <c r="B438" s="19" t="s">
        <v>675</v>
      </c>
      <c r="C438" s="20">
        <v>3.2</v>
      </c>
      <c r="D438" s="21">
        <v>0.66790000000000005</v>
      </c>
      <c r="E438" s="21">
        <f t="shared" si="6"/>
        <v>0.89400000000000002</v>
      </c>
      <c r="F438" s="43">
        <v>1</v>
      </c>
      <c r="G438" s="44">
        <v>1</v>
      </c>
      <c r="H438" s="30" t="s">
        <v>15</v>
      </c>
      <c r="I438" s="31" t="s">
        <v>40</v>
      </c>
      <c r="J438" s="17"/>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row>
    <row r="439" spans="1:40" s="32" customFormat="1">
      <c r="A439" s="102" t="s">
        <v>1316</v>
      </c>
      <c r="B439" s="19" t="s">
        <v>675</v>
      </c>
      <c r="C439" s="20">
        <v>3.97</v>
      </c>
      <c r="D439" s="21">
        <v>0.78649999999999998</v>
      </c>
      <c r="E439" s="21">
        <f t="shared" si="6"/>
        <v>1.0527</v>
      </c>
      <c r="F439" s="43">
        <v>1</v>
      </c>
      <c r="G439" s="44">
        <v>1</v>
      </c>
      <c r="H439" s="22" t="s">
        <v>15</v>
      </c>
      <c r="I439" s="23" t="s">
        <v>40</v>
      </c>
      <c r="J439" s="17"/>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row>
    <row r="440" spans="1:40" s="32" customFormat="1">
      <c r="A440" s="102" t="s">
        <v>1317</v>
      </c>
      <c r="B440" s="19" t="s">
        <v>675</v>
      </c>
      <c r="C440" s="20">
        <v>6.3</v>
      </c>
      <c r="D440" s="21">
        <v>1.2181999999999999</v>
      </c>
      <c r="E440" s="21">
        <f t="shared" si="6"/>
        <v>1.6306</v>
      </c>
      <c r="F440" s="43">
        <v>1</v>
      </c>
      <c r="G440" s="44">
        <v>1.3</v>
      </c>
      <c r="H440" s="22" t="s">
        <v>15</v>
      </c>
      <c r="I440" s="23" t="s">
        <v>40</v>
      </c>
      <c r="J440" s="17"/>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row>
    <row r="441" spans="1:40" s="32" customFormat="1">
      <c r="A441" s="103" t="s">
        <v>1318</v>
      </c>
      <c r="B441" s="24" t="s">
        <v>675</v>
      </c>
      <c r="C441" s="25">
        <v>11.51</v>
      </c>
      <c r="D441" s="26">
        <v>2.5436000000000001</v>
      </c>
      <c r="E441" s="26">
        <f t="shared" si="6"/>
        <v>3.4045999999999998</v>
      </c>
      <c r="F441" s="45">
        <v>1</v>
      </c>
      <c r="G441" s="46">
        <v>1.3</v>
      </c>
      <c r="H441" s="27" t="s">
        <v>15</v>
      </c>
      <c r="I441" s="28" t="s">
        <v>40</v>
      </c>
      <c r="J441" s="17"/>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row>
    <row r="442" spans="1:40" s="32" customFormat="1">
      <c r="A442" s="102" t="s">
        <v>1319</v>
      </c>
      <c r="B442" s="19" t="s">
        <v>676</v>
      </c>
      <c r="C442" s="20">
        <v>2.41</v>
      </c>
      <c r="D442" s="21">
        <v>0.53769999999999996</v>
      </c>
      <c r="E442" s="21">
        <f t="shared" si="6"/>
        <v>0.71970000000000001</v>
      </c>
      <c r="F442" s="43">
        <v>1</v>
      </c>
      <c r="G442" s="44">
        <v>1</v>
      </c>
      <c r="H442" s="30" t="s">
        <v>15</v>
      </c>
      <c r="I442" s="31" t="s">
        <v>40</v>
      </c>
      <c r="J442" s="17"/>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row>
    <row r="443" spans="1:40" s="32" customFormat="1">
      <c r="A443" s="102" t="s">
        <v>1320</v>
      </c>
      <c r="B443" s="19" t="s">
        <v>676</v>
      </c>
      <c r="C443" s="20">
        <v>3.11</v>
      </c>
      <c r="D443" s="21">
        <v>0.67669999999999997</v>
      </c>
      <c r="E443" s="21">
        <f t="shared" si="6"/>
        <v>0.90580000000000005</v>
      </c>
      <c r="F443" s="43">
        <v>1</v>
      </c>
      <c r="G443" s="44">
        <v>1</v>
      </c>
      <c r="H443" s="22" t="s">
        <v>15</v>
      </c>
      <c r="I443" s="23" t="s">
        <v>40</v>
      </c>
      <c r="J443" s="17"/>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row>
    <row r="444" spans="1:40" s="32" customFormat="1">
      <c r="A444" s="102" t="s">
        <v>1321</v>
      </c>
      <c r="B444" s="19" t="s">
        <v>676</v>
      </c>
      <c r="C444" s="20">
        <v>4.5999999999999996</v>
      </c>
      <c r="D444" s="21">
        <v>1.0169999999999999</v>
      </c>
      <c r="E444" s="21">
        <f t="shared" si="6"/>
        <v>1.3612</v>
      </c>
      <c r="F444" s="43">
        <v>1</v>
      </c>
      <c r="G444" s="44">
        <v>1.3</v>
      </c>
      <c r="H444" s="22" t="s">
        <v>15</v>
      </c>
      <c r="I444" s="23" t="s">
        <v>40</v>
      </c>
      <c r="J444" s="17"/>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row>
    <row r="445" spans="1:40" s="32" customFormat="1">
      <c r="A445" s="103" t="s">
        <v>1322</v>
      </c>
      <c r="B445" s="24" t="s">
        <v>676</v>
      </c>
      <c r="C445" s="25">
        <v>9.83</v>
      </c>
      <c r="D445" s="26">
        <v>2.5520999999999998</v>
      </c>
      <c r="E445" s="26">
        <f t="shared" si="6"/>
        <v>3.4159999999999999</v>
      </c>
      <c r="F445" s="45">
        <v>1</v>
      </c>
      <c r="G445" s="46">
        <v>1.3</v>
      </c>
      <c r="H445" s="27" t="s">
        <v>15</v>
      </c>
      <c r="I445" s="28" t="s">
        <v>40</v>
      </c>
      <c r="J445" s="17"/>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row>
    <row r="446" spans="1:40" s="32" customFormat="1">
      <c r="A446" s="102" t="s">
        <v>1323</v>
      </c>
      <c r="B446" s="19" t="s">
        <v>677</v>
      </c>
      <c r="C446" s="20">
        <v>2.1800000000000002</v>
      </c>
      <c r="D446" s="21">
        <v>0.50519999999999998</v>
      </c>
      <c r="E446" s="21">
        <f t="shared" si="6"/>
        <v>0.67620000000000002</v>
      </c>
      <c r="F446" s="43">
        <v>1</v>
      </c>
      <c r="G446" s="44">
        <v>1</v>
      </c>
      <c r="H446" s="30" t="s">
        <v>15</v>
      </c>
      <c r="I446" s="31" t="s">
        <v>40</v>
      </c>
      <c r="J446" s="17"/>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row>
    <row r="447" spans="1:40" s="32" customFormat="1">
      <c r="A447" s="102" t="s">
        <v>1324</v>
      </c>
      <c r="B447" s="19" t="s">
        <v>677</v>
      </c>
      <c r="C447" s="20">
        <v>3.02</v>
      </c>
      <c r="D447" s="21">
        <v>0.66920000000000002</v>
      </c>
      <c r="E447" s="21">
        <f t="shared" si="6"/>
        <v>0.89570000000000005</v>
      </c>
      <c r="F447" s="43">
        <v>1</v>
      </c>
      <c r="G447" s="44">
        <v>1</v>
      </c>
      <c r="H447" s="22" t="s">
        <v>15</v>
      </c>
      <c r="I447" s="23" t="s">
        <v>40</v>
      </c>
      <c r="J447" s="17"/>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row>
    <row r="448" spans="1:40" s="32" customFormat="1">
      <c r="A448" s="102" t="s">
        <v>1325</v>
      </c>
      <c r="B448" s="19" t="s">
        <v>677</v>
      </c>
      <c r="C448" s="20">
        <v>4.32</v>
      </c>
      <c r="D448" s="21">
        <v>1.0032000000000001</v>
      </c>
      <c r="E448" s="21">
        <f t="shared" si="6"/>
        <v>1.3428</v>
      </c>
      <c r="F448" s="43">
        <v>1</v>
      </c>
      <c r="G448" s="44">
        <v>1.3</v>
      </c>
      <c r="H448" s="22" t="s">
        <v>15</v>
      </c>
      <c r="I448" s="23" t="s">
        <v>40</v>
      </c>
      <c r="J448" s="17"/>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row>
    <row r="449" spans="1:40" s="32" customFormat="1">
      <c r="A449" s="103" t="s">
        <v>1326</v>
      </c>
      <c r="B449" s="24" t="s">
        <v>677</v>
      </c>
      <c r="C449" s="25">
        <v>9.7100000000000009</v>
      </c>
      <c r="D449" s="26">
        <v>2.6263999999999998</v>
      </c>
      <c r="E449" s="26">
        <f t="shared" si="6"/>
        <v>3.5154000000000001</v>
      </c>
      <c r="F449" s="45">
        <v>1</v>
      </c>
      <c r="G449" s="46">
        <v>1.3</v>
      </c>
      <c r="H449" s="27" t="s">
        <v>15</v>
      </c>
      <c r="I449" s="28" t="s">
        <v>40</v>
      </c>
      <c r="J449" s="17"/>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row>
    <row r="450" spans="1:40" s="32" customFormat="1">
      <c r="A450" s="102" t="s">
        <v>1327</v>
      </c>
      <c r="B450" s="19" t="s">
        <v>678</v>
      </c>
      <c r="C450" s="20">
        <v>1.8</v>
      </c>
      <c r="D450" s="21">
        <v>0.45550000000000002</v>
      </c>
      <c r="E450" s="21">
        <f t="shared" si="6"/>
        <v>0.60970000000000002</v>
      </c>
      <c r="F450" s="43">
        <v>1</v>
      </c>
      <c r="G450" s="44">
        <v>1</v>
      </c>
      <c r="H450" s="30" t="s">
        <v>15</v>
      </c>
      <c r="I450" s="31" t="s">
        <v>40</v>
      </c>
      <c r="J450" s="17"/>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row>
    <row r="451" spans="1:40" s="32" customFormat="1">
      <c r="A451" s="102" t="s">
        <v>1328</v>
      </c>
      <c r="B451" s="19" t="s">
        <v>678</v>
      </c>
      <c r="C451" s="20">
        <v>2.63</v>
      </c>
      <c r="D451" s="21">
        <v>0.59119999999999995</v>
      </c>
      <c r="E451" s="21">
        <f t="shared" si="6"/>
        <v>0.7913</v>
      </c>
      <c r="F451" s="43">
        <v>1</v>
      </c>
      <c r="G451" s="44">
        <v>1</v>
      </c>
      <c r="H451" s="22" t="s">
        <v>15</v>
      </c>
      <c r="I451" s="23" t="s">
        <v>40</v>
      </c>
      <c r="J451" s="17"/>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row>
    <row r="452" spans="1:40" s="32" customFormat="1">
      <c r="A452" s="102" t="s">
        <v>1329</v>
      </c>
      <c r="B452" s="19" t="s">
        <v>678</v>
      </c>
      <c r="C452" s="20">
        <v>4.4400000000000004</v>
      </c>
      <c r="D452" s="21">
        <v>0.89419999999999999</v>
      </c>
      <c r="E452" s="21">
        <f t="shared" si="6"/>
        <v>1.1969000000000001</v>
      </c>
      <c r="F452" s="43">
        <v>1</v>
      </c>
      <c r="G452" s="44">
        <v>1.3</v>
      </c>
      <c r="H452" s="22" t="s">
        <v>15</v>
      </c>
      <c r="I452" s="23" t="s">
        <v>40</v>
      </c>
      <c r="J452" s="17"/>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row>
    <row r="453" spans="1:40" s="32" customFormat="1">
      <c r="A453" s="103" t="s">
        <v>1330</v>
      </c>
      <c r="B453" s="24" t="s">
        <v>678</v>
      </c>
      <c r="C453" s="25">
        <v>9.66</v>
      </c>
      <c r="D453" s="26">
        <v>2.1629999999999998</v>
      </c>
      <c r="E453" s="26">
        <f t="shared" si="6"/>
        <v>2.8952</v>
      </c>
      <c r="F453" s="45">
        <v>1</v>
      </c>
      <c r="G453" s="46">
        <v>1.3</v>
      </c>
      <c r="H453" s="27" t="s">
        <v>15</v>
      </c>
      <c r="I453" s="28" t="s">
        <v>40</v>
      </c>
      <c r="J453" s="17"/>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row>
    <row r="454" spans="1:40" s="32" customFormat="1">
      <c r="A454" s="102" t="s">
        <v>1331</v>
      </c>
      <c r="B454" s="19" t="s">
        <v>679</v>
      </c>
      <c r="C454" s="20">
        <v>2.82</v>
      </c>
      <c r="D454" s="21">
        <v>0.48620000000000002</v>
      </c>
      <c r="E454" s="21">
        <f t="shared" si="6"/>
        <v>0.65080000000000005</v>
      </c>
      <c r="F454" s="43">
        <v>1</v>
      </c>
      <c r="G454" s="44">
        <v>1</v>
      </c>
      <c r="H454" s="30" t="s">
        <v>15</v>
      </c>
      <c r="I454" s="31" t="s">
        <v>40</v>
      </c>
      <c r="J454" s="17"/>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row>
    <row r="455" spans="1:40" s="32" customFormat="1">
      <c r="A455" s="102" t="s">
        <v>1332</v>
      </c>
      <c r="B455" s="19" t="s">
        <v>679</v>
      </c>
      <c r="C455" s="20">
        <v>3.48</v>
      </c>
      <c r="D455" s="21">
        <v>0.61760000000000004</v>
      </c>
      <c r="E455" s="21">
        <f t="shared" si="6"/>
        <v>0.82669999999999999</v>
      </c>
      <c r="F455" s="43">
        <v>1</v>
      </c>
      <c r="G455" s="44">
        <v>1</v>
      </c>
      <c r="H455" s="22" t="s">
        <v>15</v>
      </c>
      <c r="I455" s="23" t="s">
        <v>40</v>
      </c>
      <c r="J455" s="17"/>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row>
    <row r="456" spans="1:40" s="32" customFormat="1">
      <c r="A456" s="102" t="s">
        <v>1333</v>
      </c>
      <c r="B456" s="19" t="s">
        <v>679</v>
      </c>
      <c r="C456" s="20">
        <v>5.17</v>
      </c>
      <c r="D456" s="21">
        <v>0.96819999999999995</v>
      </c>
      <c r="E456" s="21">
        <f t="shared" si="6"/>
        <v>1.2959000000000001</v>
      </c>
      <c r="F456" s="43">
        <v>1</v>
      </c>
      <c r="G456" s="44">
        <v>1.3</v>
      </c>
      <c r="H456" s="22" t="s">
        <v>15</v>
      </c>
      <c r="I456" s="23" t="s">
        <v>40</v>
      </c>
      <c r="J456" s="17"/>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row>
    <row r="457" spans="1:40" s="32" customFormat="1">
      <c r="A457" s="103" t="s">
        <v>1334</v>
      </c>
      <c r="B457" s="24" t="s">
        <v>679</v>
      </c>
      <c r="C457" s="25">
        <v>10.1</v>
      </c>
      <c r="D457" s="26">
        <v>2.2481</v>
      </c>
      <c r="E457" s="26">
        <f t="shared" si="6"/>
        <v>3.0091000000000001</v>
      </c>
      <c r="F457" s="45">
        <v>1</v>
      </c>
      <c r="G457" s="46">
        <v>1.3</v>
      </c>
      <c r="H457" s="27" t="s">
        <v>15</v>
      </c>
      <c r="I457" s="28" t="s">
        <v>40</v>
      </c>
      <c r="J457" s="17"/>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row>
    <row r="458" spans="1:40" s="32" customFormat="1">
      <c r="A458" s="102" t="s">
        <v>1335</v>
      </c>
      <c r="B458" s="19" t="s">
        <v>680</v>
      </c>
      <c r="C458" s="20">
        <v>3.22</v>
      </c>
      <c r="D458" s="21">
        <v>0.56679999999999997</v>
      </c>
      <c r="E458" s="21">
        <f t="shared" ref="E458:E521" si="7">ROUND((D458/0.747108),4)</f>
        <v>0.75870000000000004</v>
      </c>
      <c r="F458" s="43">
        <v>1</v>
      </c>
      <c r="G458" s="44">
        <v>1</v>
      </c>
      <c r="H458" s="30" t="s">
        <v>15</v>
      </c>
      <c r="I458" s="31" t="s">
        <v>40</v>
      </c>
      <c r="J458" s="17"/>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row>
    <row r="459" spans="1:40" s="32" customFormat="1">
      <c r="A459" s="102" t="s">
        <v>1336</v>
      </c>
      <c r="B459" s="19" t="s">
        <v>680</v>
      </c>
      <c r="C459" s="20">
        <v>3.9</v>
      </c>
      <c r="D459" s="21">
        <v>0.68259999999999998</v>
      </c>
      <c r="E459" s="21">
        <f t="shared" si="7"/>
        <v>0.91369999999999996</v>
      </c>
      <c r="F459" s="43">
        <v>1</v>
      </c>
      <c r="G459" s="44">
        <v>1</v>
      </c>
      <c r="H459" s="22" t="s">
        <v>15</v>
      </c>
      <c r="I459" s="23" t="s">
        <v>40</v>
      </c>
      <c r="J459" s="17"/>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row>
    <row r="460" spans="1:40" s="32" customFormat="1">
      <c r="A460" s="102" t="s">
        <v>1337</v>
      </c>
      <c r="B460" s="19" t="s">
        <v>680</v>
      </c>
      <c r="C460" s="20">
        <v>5.89</v>
      </c>
      <c r="D460" s="21">
        <v>1.0444</v>
      </c>
      <c r="E460" s="21">
        <f t="shared" si="7"/>
        <v>1.3978999999999999</v>
      </c>
      <c r="F460" s="43">
        <v>1</v>
      </c>
      <c r="G460" s="44">
        <v>1.3</v>
      </c>
      <c r="H460" s="22" t="s">
        <v>15</v>
      </c>
      <c r="I460" s="23" t="s">
        <v>40</v>
      </c>
      <c r="J460" s="17"/>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row>
    <row r="461" spans="1:40" s="32" customFormat="1">
      <c r="A461" s="103" t="s">
        <v>1338</v>
      </c>
      <c r="B461" s="24" t="s">
        <v>680</v>
      </c>
      <c r="C461" s="25">
        <v>11.43</v>
      </c>
      <c r="D461" s="26">
        <v>2.0857999999999999</v>
      </c>
      <c r="E461" s="26">
        <f t="shared" si="7"/>
        <v>2.7917999999999998</v>
      </c>
      <c r="F461" s="45">
        <v>1</v>
      </c>
      <c r="G461" s="46">
        <v>1.3</v>
      </c>
      <c r="H461" s="27" t="s">
        <v>15</v>
      </c>
      <c r="I461" s="28" t="s">
        <v>40</v>
      </c>
      <c r="J461" s="17"/>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row>
    <row r="462" spans="1:40" s="32" customFormat="1">
      <c r="A462" s="102" t="s">
        <v>1339</v>
      </c>
      <c r="B462" s="19" t="s">
        <v>681</v>
      </c>
      <c r="C462" s="20">
        <v>3.02</v>
      </c>
      <c r="D462" s="21">
        <v>0.60750000000000004</v>
      </c>
      <c r="E462" s="21">
        <f t="shared" si="7"/>
        <v>0.81310000000000004</v>
      </c>
      <c r="F462" s="43">
        <v>1</v>
      </c>
      <c r="G462" s="44">
        <v>1</v>
      </c>
      <c r="H462" s="30" t="s">
        <v>15</v>
      </c>
      <c r="I462" s="31" t="s">
        <v>40</v>
      </c>
      <c r="J462" s="17"/>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row>
    <row r="463" spans="1:40" s="32" customFormat="1">
      <c r="A463" s="102" t="s">
        <v>1340</v>
      </c>
      <c r="B463" s="19" t="s">
        <v>681</v>
      </c>
      <c r="C463" s="20">
        <v>3.86</v>
      </c>
      <c r="D463" s="21">
        <v>0.73839999999999995</v>
      </c>
      <c r="E463" s="21">
        <f t="shared" si="7"/>
        <v>0.98829999999999996</v>
      </c>
      <c r="F463" s="43">
        <v>1</v>
      </c>
      <c r="G463" s="44">
        <v>1</v>
      </c>
      <c r="H463" s="22" t="s">
        <v>15</v>
      </c>
      <c r="I463" s="23" t="s">
        <v>40</v>
      </c>
      <c r="J463" s="17"/>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row>
    <row r="464" spans="1:40" s="32" customFormat="1">
      <c r="A464" s="102" t="s">
        <v>1341</v>
      </c>
      <c r="B464" s="19" t="s">
        <v>681</v>
      </c>
      <c r="C464" s="20">
        <v>5.7</v>
      </c>
      <c r="D464" s="21">
        <v>1.1106</v>
      </c>
      <c r="E464" s="21">
        <f t="shared" si="7"/>
        <v>1.4864999999999999</v>
      </c>
      <c r="F464" s="43">
        <v>1</v>
      </c>
      <c r="G464" s="44">
        <v>1.3</v>
      </c>
      <c r="H464" s="22" t="s">
        <v>15</v>
      </c>
      <c r="I464" s="23" t="s">
        <v>40</v>
      </c>
      <c r="J464" s="17"/>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row>
    <row r="465" spans="1:40" s="32" customFormat="1">
      <c r="A465" s="103" t="s">
        <v>1342</v>
      </c>
      <c r="B465" s="24" t="s">
        <v>681</v>
      </c>
      <c r="C465" s="25">
        <v>10.58</v>
      </c>
      <c r="D465" s="26">
        <v>2.4931999999999999</v>
      </c>
      <c r="E465" s="26">
        <f t="shared" si="7"/>
        <v>3.3371</v>
      </c>
      <c r="F465" s="45">
        <v>1</v>
      </c>
      <c r="G465" s="46">
        <v>1.3</v>
      </c>
      <c r="H465" s="27" t="s">
        <v>15</v>
      </c>
      <c r="I465" s="28" t="s">
        <v>40</v>
      </c>
      <c r="J465" s="17"/>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row>
    <row r="466" spans="1:40" s="32" customFormat="1">
      <c r="A466" s="102" t="s">
        <v>1343</v>
      </c>
      <c r="B466" s="19" t="s">
        <v>682</v>
      </c>
      <c r="C466" s="20">
        <v>2.74</v>
      </c>
      <c r="D466" s="21">
        <v>0.46100000000000002</v>
      </c>
      <c r="E466" s="21">
        <f t="shared" si="7"/>
        <v>0.61699999999999999</v>
      </c>
      <c r="F466" s="43">
        <v>1</v>
      </c>
      <c r="G466" s="44">
        <v>1</v>
      </c>
      <c r="H466" s="30" t="s">
        <v>15</v>
      </c>
      <c r="I466" s="31" t="s">
        <v>40</v>
      </c>
      <c r="J466" s="17"/>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row>
    <row r="467" spans="1:40" s="32" customFormat="1">
      <c r="A467" s="102" t="s">
        <v>1344</v>
      </c>
      <c r="B467" s="19" t="s">
        <v>682</v>
      </c>
      <c r="C467" s="20">
        <v>3.58</v>
      </c>
      <c r="D467" s="21">
        <v>0.58479999999999999</v>
      </c>
      <c r="E467" s="21">
        <f t="shared" si="7"/>
        <v>0.78280000000000005</v>
      </c>
      <c r="F467" s="43">
        <v>1</v>
      </c>
      <c r="G467" s="44">
        <v>1</v>
      </c>
      <c r="H467" s="22" t="s">
        <v>15</v>
      </c>
      <c r="I467" s="23" t="s">
        <v>40</v>
      </c>
      <c r="J467" s="17"/>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row>
    <row r="468" spans="1:40" s="32" customFormat="1">
      <c r="A468" s="102" t="s">
        <v>1345</v>
      </c>
      <c r="B468" s="19" t="s">
        <v>682</v>
      </c>
      <c r="C468" s="20">
        <v>5.6</v>
      </c>
      <c r="D468" s="21">
        <v>0.94530000000000003</v>
      </c>
      <c r="E468" s="21">
        <f t="shared" si="7"/>
        <v>1.2653000000000001</v>
      </c>
      <c r="F468" s="43">
        <v>1</v>
      </c>
      <c r="G468" s="44">
        <v>1.3</v>
      </c>
      <c r="H468" s="22" t="s">
        <v>15</v>
      </c>
      <c r="I468" s="23" t="s">
        <v>40</v>
      </c>
      <c r="J468" s="17"/>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row>
    <row r="469" spans="1:40" s="32" customFormat="1">
      <c r="A469" s="103" t="s">
        <v>1346</v>
      </c>
      <c r="B469" s="24" t="s">
        <v>682</v>
      </c>
      <c r="C469" s="25">
        <v>10.68</v>
      </c>
      <c r="D469" s="26">
        <v>2.2780999999999998</v>
      </c>
      <c r="E469" s="26">
        <f t="shared" si="7"/>
        <v>3.0491999999999999</v>
      </c>
      <c r="F469" s="45">
        <v>1</v>
      </c>
      <c r="G469" s="46">
        <v>1.3</v>
      </c>
      <c r="H469" s="27" t="s">
        <v>15</v>
      </c>
      <c r="I469" s="28" t="s">
        <v>40</v>
      </c>
      <c r="J469" s="17"/>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row>
    <row r="470" spans="1:40" s="32" customFormat="1">
      <c r="A470" s="102" t="s">
        <v>1347</v>
      </c>
      <c r="B470" s="19" t="s">
        <v>683</v>
      </c>
      <c r="C470" s="20">
        <v>3.18</v>
      </c>
      <c r="D470" s="21">
        <v>0.48730000000000001</v>
      </c>
      <c r="E470" s="21">
        <f t="shared" si="7"/>
        <v>0.6522</v>
      </c>
      <c r="F470" s="43">
        <v>1</v>
      </c>
      <c r="G470" s="44">
        <v>1</v>
      </c>
      <c r="H470" s="30" t="s">
        <v>15</v>
      </c>
      <c r="I470" s="31" t="s">
        <v>40</v>
      </c>
      <c r="J470" s="17"/>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row>
    <row r="471" spans="1:40" s="32" customFormat="1">
      <c r="A471" s="102" t="s">
        <v>1348</v>
      </c>
      <c r="B471" s="19" t="s">
        <v>683</v>
      </c>
      <c r="C471" s="20">
        <v>4.5199999999999996</v>
      </c>
      <c r="D471" s="21">
        <v>0.70079999999999998</v>
      </c>
      <c r="E471" s="21">
        <f t="shared" si="7"/>
        <v>0.93799999999999994</v>
      </c>
      <c r="F471" s="43">
        <v>1</v>
      </c>
      <c r="G471" s="44">
        <v>1</v>
      </c>
      <c r="H471" s="22" t="s">
        <v>15</v>
      </c>
      <c r="I471" s="23" t="s">
        <v>40</v>
      </c>
      <c r="J471" s="17"/>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row>
    <row r="472" spans="1:40" s="32" customFormat="1">
      <c r="A472" s="102" t="s">
        <v>1349</v>
      </c>
      <c r="B472" s="19" t="s">
        <v>683</v>
      </c>
      <c r="C472" s="20">
        <v>6.81</v>
      </c>
      <c r="D472" s="21">
        <v>1.1155999999999999</v>
      </c>
      <c r="E472" s="21">
        <f t="shared" si="7"/>
        <v>1.4932000000000001</v>
      </c>
      <c r="F472" s="43">
        <v>1</v>
      </c>
      <c r="G472" s="44">
        <v>1.3</v>
      </c>
      <c r="H472" s="22" t="s">
        <v>15</v>
      </c>
      <c r="I472" s="23" t="s">
        <v>40</v>
      </c>
      <c r="J472" s="17"/>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row>
    <row r="473" spans="1:40" s="32" customFormat="1">
      <c r="A473" s="103" t="s">
        <v>1350</v>
      </c>
      <c r="B473" s="24" t="s">
        <v>683</v>
      </c>
      <c r="C473" s="25">
        <v>11.71</v>
      </c>
      <c r="D473" s="26">
        <v>2.4129999999999998</v>
      </c>
      <c r="E473" s="26">
        <f t="shared" si="7"/>
        <v>3.2298</v>
      </c>
      <c r="F473" s="45">
        <v>1</v>
      </c>
      <c r="G473" s="46">
        <v>1.3</v>
      </c>
      <c r="H473" s="27" t="s">
        <v>15</v>
      </c>
      <c r="I473" s="28" t="s">
        <v>40</v>
      </c>
      <c r="J473" s="17"/>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row>
    <row r="474" spans="1:40" s="32" customFormat="1">
      <c r="A474" s="102" t="s">
        <v>1351</v>
      </c>
      <c r="B474" s="19" t="s">
        <v>684</v>
      </c>
      <c r="C474" s="20">
        <v>2.09</v>
      </c>
      <c r="D474" s="21">
        <v>0.36940000000000001</v>
      </c>
      <c r="E474" s="21">
        <f t="shared" si="7"/>
        <v>0.49440000000000001</v>
      </c>
      <c r="F474" s="43">
        <v>1</v>
      </c>
      <c r="G474" s="44">
        <v>1</v>
      </c>
      <c r="H474" s="30" t="s">
        <v>15</v>
      </c>
      <c r="I474" s="31" t="s">
        <v>40</v>
      </c>
      <c r="J474" s="17"/>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row>
    <row r="475" spans="1:40" s="32" customFormat="1">
      <c r="A475" s="102" t="s">
        <v>1352</v>
      </c>
      <c r="B475" s="19" t="s">
        <v>684</v>
      </c>
      <c r="C475" s="20">
        <v>2.72</v>
      </c>
      <c r="D475" s="21">
        <v>0.47870000000000001</v>
      </c>
      <c r="E475" s="21">
        <f t="shared" si="7"/>
        <v>0.64070000000000005</v>
      </c>
      <c r="F475" s="43">
        <v>1</v>
      </c>
      <c r="G475" s="44">
        <v>1</v>
      </c>
      <c r="H475" s="22" t="s">
        <v>15</v>
      </c>
      <c r="I475" s="23" t="s">
        <v>40</v>
      </c>
      <c r="J475" s="17"/>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row>
    <row r="476" spans="1:40" s="32" customFormat="1">
      <c r="A476" s="102" t="s">
        <v>1353</v>
      </c>
      <c r="B476" s="19" t="s">
        <v>684</v>
      </c>
      <c r="C476" s="20">
        <v>4.04</v>
      </c>
      <c r="D476" s="21">
        <v>0.71260000000000001</v>
      </c>
      <c r="E476" s="21">
        <f t="shared" si="7"/>
        <v>0.95379999999999998</v>
      </c>
      <c r="F476" s="43">
        <v>1</v>
      </c>
      <c r="G476" s="44">
        <v>1.3</v>
      </c>
      <c r="H476" s="22" t="s">
        <v>15</v>
      </c>
      <c r="I476" s="23" t="s">
        <v>40</v>
      </c>
      <c r="J476" s="17"/>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row>
    <row r="477" spans="1:40" s="32" customFormat="1">
      <c r="A477" s="103" t="s">
        <v>1354</v>
      </c>
      <c r="B477" s="24" t="s">
        <v>684</v>
      </c>
      <c r="C477" s="25">
        <v>8.84</v>
      </c>
      <c r="D477" s="26">
        <v>1.8533999999999999</v>
      </c>
      <c r="E477" s="26">
        <f t="shared" si="7"/>
        <v>2.4807999999999999</v>
      </c>
      <c r="F477" s="45">
        <v>1</v>
      </c>
      <c r="G477" s="46">
        <v>1.3</v>
      </c>
      <c r="H477" s="27" t="s">
        <v>15</v>
      </c>
      <c r="I477" s="28" t="s">
        <v>40</v>
      </c>
      <c r="J477" s="17"/>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row>
    <row r="478" spans="1:40" s="32" customFormat="1">
      <c r="A478" s="102" t="s">
        <v>1355</v>
      </c>
      <c r="B478" s="19" t="s">
        <v>685</v>
      </c>
      <c r="C478" s="20">
        <v>2.08</v>
      </c>
      <c r="D478" s="21">
        <v>0.45700000000000002</v>
      </c>
      <c r="E478" s="21">
        <f t="shared" si="7"/>
        <v>0.61170000000000002</v>
      </c>
      <c r="F478" s="43">
        <v>1</v>
      </c>
      <c r="G478" s="44">
        <v>1</v>
      </c>
      <c r="H478" s="30" t="s">
        <v>15</v>
      </c>
      <c r="I478" s="31" t="s">
        <v>40</v>
      </c>
      <c r="J478" s="17"/>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row>
    <row r="479" spans="1:40" s="32" customFormat="1">
      <c r="A479" s="102" t="s">
        <v>1356</v>
      </c>
      <c r="B479" s="19" t="s">
        <v>685</v>
      </c>
      <c r="C479" s="20">
        <v>2.72</v>
      </c>
      <c r="D479" s="21">
        <v>0.56479999999999997</v>
      </c>
      <c r="E479" s="21">
        <f t="shared" si="7"/>
        <v>0.75600000000000001</v>
      </c>
      <c r="F479" s="43">
        <v>1</v>
      </c>
      <c r="G479" s="44">
        <v>1</v>
      </c>
      <c r="H479" s="22" t="s">
        <v>15</v>
      </c>
      <c r="I479" s="23" t="s">
        <v>40</v>
      </c>
      <c r="J479" s="17"/>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row>
    <row r="480" spans="1:40" s="32" customFormat="1">
      <c r="A480" s="102" t="s">
        <v>1357</v>
      </c>
      <c r="B480" s="19" t="s">
        <v>685</v>
      </c>
      <c r="C480" s="20">
        <v>3.9</v>
      </c>
      <c r="D480" s="21">
        <v>0.79190000000000005</v>
      </c>
      <c r="E480" s="21">
        <f t="shared" si="7"/>
        <v>1.06</v>
      </c>
      <c r="F480" s="43">
        <v>1</v>
      </c>
      <c r="G480" s="44">
        <v>1.3</v>
      </c>
      <c r="H480" s="22" t="s">
        <v>15</v>
      </c>
      <c r="I480" s="23" t="s">
        <v>40</v>
      </c>
      <c r="J480" s="17"/>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row>
    <row r="481" spans="1:40" s="32" customFormat="1">
      <c r="A481" s="103" t="s">
        <v>1358</v>
      </c>
      <c r="B481" s="24" t="s">
        <v>685</v>
      </c>
      <c r="C481" s="25">
        <v>7.36</v>
      </c>
      <c r="D481" s="26">
        <v>1.7093</v>
      </c>
      <c r="E481" s="26">
        <f t="shared" si="7"/>
        <v>2.2879</v>
      </c>
      <c r="F481" s="45">
        <v>1</v>
      </c>
      <c r="G481" s="46">
        <v>1.3</v>
      </c>
      <c r="H481" s="27" t="s">
        <v>15</v>
      </c>
      <c r="I481" s="28" t="s">
        <v>40</v>
      </c>
      <c r="J481" s="17"/>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row>
    <row r="482" spans="1:40" s="32" customFormat="1">
      <c r="A482" s="102" t="s">
        <v>1359</v>
      </c>
      <c r="B482" s="19" t="s">
        <v>686</v>
      </c>
      <c r="C482" s="20">
        <v>3.07</v>
      </c>
      <c r="D482" s="21">
        <v>0.50270000000000004</v>
      </c>
      <c r="E482" s="21">
        <f t="shared" si="7"/>
        <v>0.67290000000000005</v>
      </c>
      <c r="F482" s="43">
        <v>1</v>
      </c>
      <c r="G482" s="44">
        <v>1</v>
      </c>
      <c r="H482" s="30" t="s">
        <v>15</v>
      </c>
      <c r="I482" s="31" t="s">
        <v>40</v>
      </c>
      <c r="J482" s="17"/>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row>
    <row r="483" spans="1:40" s="32" customFormat="1">
      <c r="A483" s="102" t="s">
        <v>1360</v>
      </c>
      <c r="B483" s="19" t="s">
        <v>686</v>
      </c>
      <c r="C483" s="20">
        <v>3.81</v>
      </c>
      <c r="D483" s="21">
        <v>0.67179999999999995</v>
      </c>
      <c r="E483" s="21">
        <f t="shared" si="7"/>
        <v>0.8992</v>
      </c>
      <c r="F483" s="43">
        <v>1</v>
      </c>
      <c r="G483" s="44">
        <v>1</v>
      </c>
      <c r="H483" s="22" t="s">
        <v>15</v>
      </c>
      <c r="I483" s="23" t="s">
        <v>40</v>
      </c>
      <c r="J483" s="17"/>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row>
    <row r="484" spans="1:40" s="32" customFormat="1">
      <c r="A484" s="102" t="s">
        <v>1361</v>
      </c>
      <c r="B484" s="19" t="s">
        <v>686</v>
      </c>
      <c r="C484" s="20">
        <v>5.84</v>
      </c>
      <c r="D484" s="21">
        <v>1.1040000000000001</v>
      </c>
      <c r="E484" s="21">
        <f t="shared" si="7"/>
        <v>1.4777</v>
      </c>
      <c r="F484" s="43">
        <v>1</v>
      </c>
      <c r="G484" s="44">
        <v>1.3</v>
      </c>
      <c r="H484" s="22" t="s">
        <v>15</v>
      </c>
      <c r="I484" s="23" t="s">
        <v>40</v>
      </c>
      <c r="J484" s="17"/>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row>
    <row r="485" spans="1:40" s="32" customFormat="1">
      <c r="A485" s="103" t="s">
        <v>1362</v>
      </c>
      <c r="B485" s="24" t="s">
        <v>686</v>
      </c>
      <c r="C485" s="25">
        <v>11.09</v>
      </c>
      <c r="D485" s="26">
        <v>2.5419999999999998</v>
      </c>
      <c r="E485" s="26">
        <f t="shared" si="7"/>
        <v>3.4024999999999999</v>
      </c>
      <c r="F485" s="45">
        <v>1</v>
      </c>
      <c r="G485" s="46">
        <v>1.3</v>
      </c>
      <c r="H485" s="27" t="s">
        <v>15</v>
      </c>
      <c r="I485" s="28" t="s">
        <v>40</v>
      </c>
      <c r="J485" s="17"/>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row>
    <row r="486" spans="1:40" s="32" customFormat="1">
      <c r="A486" s="102" t="s">
        <v>1363</v>
      </c>
      <c r="B486" s="19" t="s">
        <v>687</v>
      </c>
      <c r="C486" s="20">
        <v>2.4</v>
      </c>
      <c r="D486" s="21">
        <v>0.50570000000000004</v>
      </c>
      <c r="E486" s="21">
        <f t="shared" si="7"/>
        <v>0.67689999999999995</v>
      </c>
      <c r="F486" s="43">
        <v>1</v>
      </c>
      <c r="G486" s="44">
        <v>1</v>
      </c>
      <c r="H486" s="30" t="s">
        <v>15</v>
      </c>
      <c r="I486" s="31" t="s">
        <v>40</v>
      </c>
      <c r="J486" s="17"/>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row>
    <row r="487" spans="1:40" s="32" customFormat="1">
      <c r="A487" s="102" t="s">
        <v>1364</v>
      </c>
      <c r="B487" s="19" t="s">
        <v>687</v>
      </c>
      <c r="C487" s="20">
        <v>3.21</v>
      </c>
      <c r="D487" s="21">
        <v>0.66049999999999998</v>
      </c>
      <c r="E487" s="21">
        <f t="shared" si="7"/>
        <v>0.8841</v>
      </c>
      <c r="F487" s="43">
        <v>1</v>
      </c>
      <c r="G487" s="44">
        <v>1</v>
      </c>
      <c r="H487" s="22" t="s">
        <v>15</v>
      </c>
      <c r="I487" s="23" t="s">
        <v>40</v>
      </c>
      <c r="J487" s="17"/>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row>
    <row r="488" spans="1:40" s="32" customFormat="1">
      <c r="A488" s="102" t="s">
        <v>1365</v>
      </c>
      <c r="B488" s="19" t="s">
        <v>687</v>
      </c>
      <c r="C488" s="20">
        <v>4.7699999999999996</v>
      </c>
      <c r="D488" s="21">
        <v>1.0117</v>
      </c>
      <c r="E488" s="21">
        <f t="shared" si="7"/>
        <v>1.3542000000000001</v>
      </c>
      <c r="F488" s="43">
        <v>1</v>
      </c>
      <c r="G488" s="44">
        <v>1.3</v>
      </c>
      <c r="H488" s="22" t="s">
        <v>15</v>
      </c>
      <c r="I488" s="23" t="s">
        <v>40</v>
      </c>
      <c r="J488" s="17"/>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row>
    <row r="489" spans="1:40" s="32" customFormat="1">
      <c r="A489" s="103" t="s">
        <v>1366</v>
      </c>
      <c r="B489" s="24" t="s">
        <v>687</v>
      </c>
      <c r="C489" s="25">
        <v>8.92</v>
      </c>
      <c r="D489" s="26">
        <v>2.2370000000000001</v>
      </c>
      <c r="E489" s="26">
        <f t="shared" si="7"/>
        <v>2.9942000000000002</v>
      </c>
      <c r="F489" s="45">
        <v>1</v>
      </c>
      <c r="G489" s="46">
        <v>1.3</v>
      </c>
      <c r="H489" s="27" t="s">
        <v>15</v>
      </c>
      <c r="I489" s="28" t="s">
        <v>40</v>
      </c>
      <c r="J489" s="17"/>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row>
    <row r="490" spans="1:40" s="32" customFormat="1">
      <c r="A490" s="102" t="s">
        <v>1367</v>
      </c>
      <c r="B490" s="19" t="s">
        <v>688</v>
      </c>
      <c r="C490" s="20">
        <v>2.36</v>
      </c>
      <c r="D490" s="21">
        <v>0.46229999999999999</v>
      </c>
      <c r="E490" s="21">
        <f t="shared" si="7"/>
        <v>0.61880000000000002</v>
      </c>
      <c r="F490" s="43">
        <v>1</v>
      </c>
      <c r="G490" s="44">
        <v>1</v>
      </c>
      <c r="H490" s="30" t="s">
        <v>15</v>
      </c>
      <c r="I490" s="31" t="s">
        <v>40</v>
      </c>
      <c r="J490" s="17"/>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row>
    <row r="491" spans="1:40" s="32" customFormat="1">
      <c r="A491" s="102" t="s">
        <v>1368</v>
      </c>
      <c r="B491" s="19" t="s">
        <v>688</v>
      </c>
      <c r="C491" s="20">
        <v>3.31</v>
      </c>
      <c r="D491" s="21">
        <v>0.62639999999999996</v>
      </c>
      <c r="E491" s="21">
        <f t="shared" si="7"/>
        <v>0.83840000000000003</v>
      </c>
      <c r="F491" s="43">
        <v>1</v>
      </c>
      <c r="G491" s="44">
        <v>1</v>
      </c>
      <c r="H491" s="22" t="s">
        <v>15</v>
      </c>
      <c r="I491" s="23" t="s">
        <v>40</v>
      </c>
      <c r="J491" s="17"/>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row>
    <row r="492" spans="1:40" s="32" customFormat="1">
      <c r="A492" s="102" t="s">
        <v>1369</v>
      </c>
      <c r="B492" s="19" t="s">
        <v>688</v>
      </c>
      <c r="C492" s="20">
        <v>4.91</v>
      </c>
      <c r="D492" s="21">
        <v>0.94330000000000003</v>
      </c>
      <c r="E492" s="21">
        <f t="shared" si="7"/>
        <v>1.2625999999999999</v>
      </c>
      <c r="F492" s="43">
        <v>1</v>
      </c>
      <c r="G492" s="44">
        <v>1.3</v>
      </c>
      <c r="H492" s="22" t="s">
        <v>15</v>
      </c>
      <c r="I492" s="23" t="s">
        <v>40</v>
      </c>
      <c r="J492" s="17"/>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row>
    <row r="493" spans="1:40" s="32" customFormat="1">
      <c r="A493" s="103" t="s">
        <v>1370</v>
      </c>
      <c r="B493" s="24" t="s">
        <v>688</v>
      </c>
      <c r="C493" s="25">
        <v>9.5500000000000007</v>
      </c>
      <c r="D493" s="26">
        <v>2.1937000000000002</v>
      </c>
      <c r="E493" s="26">
        <f t="shared" si="7"/>
        <v>2.9363000000000001</v>
      </c>
      <c r="F493" s="45">
        <v>1</v>
      </c>
      <c r="G493" s="46">
        <v>1.3</v>
      </c>
      <c r="H493" s="27" t="s">
        <v>15</v>
      </c>
      <c r="I493" s="28" t="s">
        <v>40</v>
      </c>
      <c r="J493" s="17"/>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row>
    <row r="494" spans="1:40" s="32" customFormat="1">
      <c r="A494" s="102" t="s">
        <v>1371</v>
      </c>
      <c r="B494" s="19" t="s">
        <v>689</v>
      </c>
      <c r="C494" s="20">
        <v>4.51</v>
      </c>
      <c r="D494" s="21">
        <v>1.6323000000000001</v>
      </c>
      <c r="E494" s="21">
        <f t="shared" si="7"/>
        <v>2.1848000000000001</v>
      </c>
      <c r="F494" s="43">
        <v>1</v>
      </c>
      <c r="G494" s="44">
        <v>1</v>
      </c>
      <c r="H494" s="30" t="s">
        <v>15</v>
      </c>
      <c r="I494" s="31" t="s">
        <v>40</v>
      </c>
      <c r="J494" s="17"/>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row>
    <row r="495" spans="1:40" s="32" customFormat="1">
      <c r="A495" s="102" t="s">
        <v>1372</v>
      </c>
      <c r="B495" s="19" t="s">
        <v>689</v>
      </c>
      <c r="C495" s="20">
        <v>5.8</v>
      </c>
      <c r="D495" s="21">
        <v>2.0526</v>
      </c>
      <c r="E495" s="21">
        <f t="shared" si="7"/>
        <v>2.7473999999999998</v>
      </c>
      <c r="F495" s="43">
        <v>1</v>
      </c>
      <c r="G495" s="44">
        <v>1</v>
      </c>
      <c r="H495" s="22" t="s">
        <v>15</v>
      </c>
      <c r="I495" s="23" t="s">
        <v>40</v>
      </c>
      <c r="J495" s="17"/>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row>
    <row r="496" spans="1:40" s="32" customFormat="1">
      <c r="A496" s="102" t="s">
        <v>1373</v>
      </c>
      <c r="B496" s="19" t="s">
        <v>689</v>
      </c>
      <c r="C496" s="20">
        <v>10.49</v>
      </c>
      <c r="D496" s="21">
        <v>3.2997000000000001</v>
      </c>
      <c r="E496" s="21">
        <f t="shared" si="7"/>
        <v>4.4165999999999999</v>
      </c>
      <c r="F496" s="43">
        <v>1</v>
      </c>
      <c r="G496" s="44">
        <v>1.3</v>
      </c>
      <c r="H496" s="22" t="s">
        <v>15</v>
      </c>
      <c r="I496" s="23" t="s">
        <v>40</v>
      </c>
      <c r="J496" s="17"/>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row>
    <row r="497" spans="1:40" s="32" customFormat="1">
      <c r="A497" s="103" t="s">
        <v>1374</v>
      </c>
      <c r="B497" s="24" t="s">
        <v>689</v>
      </c>
      <c r="C497" s="25">
        <v>21.13</v>
      </c>
      <c r="D497" s="26">
        <v>7.5961999999999996</v>
      </c>
      <c r="E497" s="26">
        <f t="shared" si="7"/>
        <v>10.1675</v>
      </c>
      <c r="F497" s="45">
        <v>1</v>
      </c>
      <c r="G497" s="46">
        <v>1.3</v>
      </c>
      <c r="H497" s="27" t="s">
        <v>15</v>
      </c>
      <c r="I497" s="28" t="s">
        <v>40</v>
      </c>
      <c r="J497" s="17"/>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row>
    <row r="498" spans="1:40" s="32" customFormat="1">
      <c r="A498" s="102" t="s">
        <v>1375</v>
      </c>
      <c r="B498" s="19" t="s">
        <v>690</v>
      </c>
      <c r="C498" s="20">
        <v>4.4000000000000004</v>
      </c>
      <c r="D498" s="21">
        <v>1.2431000000000001</v>
      </c>
      <c r="E498" s="21">
        <f t="shared" si="7"/>
        <v>1.6638999999999999</v>
      </c>
      <c r="F498" s="43">
        <v>1</v>
      </c>
      <c r="G498" s="44">
        <v>1</v>
      </c>
      <c r="H498" s="30" t="s">
        <v>15</v>
      </c>
      <c r="I498" s="31" t="s">
        <v>40</v>
      </c>
      <c r="J498" s="17"/>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row>
    <row r="499" spans="1:40" s="32" customFormat="1">
      <c r="A499" s="102" t="s">
        <v>1376</v>
      </c>
      <c r="B499" s="19" t="s">
        <v>690</v>
      </c>
      <c r="C499" s="20">
        <v>6.73</v>
      </c>
      <c r="D499" s="21">
        <v>1.8024</v>
      </c>
      <c r="E499" s="21">
        <f t="shared" si="7"/>
        <v>2.4125000000000001</v>
      </c>
      <c r="F499" s="43">
        <v>1</v>
      </c>
      <c r="G499" s="44">
        <v>1</v>
      </c>
      <c r="H499" s="22" t="s">
        <v>15</v>
      </c>
      <c r="I499" s="23" t="s">
        <v>40</v>
      </c>
      <c r="J499" s="17"/>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row>
    <row r="500" spans="1:40" s="32" customFormat="1">
      <c r="A500" s="102" t="s">
        <v>1377</v>
      </c>
      <c r="B500" s="19" t="s">
        <v>690</v>
      </c>
      <c r="C500" s="20">
        <v>10.86</v>
      </c>
      <c r="D500" s="21">
        <v>2.6798999999999999</v>
      </c>
      <c r="E500" s="21">
        <f t="shared" si="7"/>
        <v>3.5870000000000002</v>
      </c>
      <c r="F500" s="43">
        <v>1</v>
      </c>
      <c r="G500" s="44">
        <v>1.3</v>
      </c>
      <c r="H500" s="22" t="s">
        <v>15</v>
      </c>
      <c r="I500" s="23" t="s">
        <v>40</v>
      </c>
      <c r="J500" s="17"/>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row>
    <row r="501" spans="1:40" s="32" customFormat="1">
      <c r="A501" s="103" t="s">
        <v>1378</v>
      </c>
      <c r="B501" s="24" t="s">
        <v>690</v>
      </c>
      <c r="C501" s="25">
        <v>18.690000000000001</v>
      </c>
      <c r="D501" s="26">
        <v>5.4291999999999998</v>
      </c>
      <c r="E501" s="26">
        <f t="shared" si="7"/>
        <v>7.2670000000000003</v>
      </c>
      <c r="F501" s="45">
        <v>1</v>
      </c>
      <c r="G501" s="46">
        <v>1.3</v>
      </c>
      <c r="H501" s="27" t="s">
        <v>15</v>
      </c>
      <c r="I501" s="28" t="s">
        <v>40</v>
      </c>
      <c r="J501" s="17"/>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row>
    <row r="502" spans="1:40" s="32" customFormat="1">
      <c r="A502" s="102" t="s">
        <v>1379</v>
      </c>
      <c r="B502" s="19" t="s">
        <v>691</v>
      </c>
      <c r="C502" s="20">
        <v>3.92</v>
      </c>
      <c r="D502" s="21">
        <v>1.0777000000000001</v>
      </c>
      <c r="E502" s="21">
        <f t="shared" si="7"/>
        <v>1.4424999999999999</v>
      </c>
      <c r="F502" s="43">
        <v>1</v>
      </c>
      <c r="G502" s="44">
        <v>1</v>
      </c>
      <c r="H502" s="30" t="s">
        <v>15</v>
      </c>
      <c r="I502" s="31" t="s">
        <v>40</v>
      </c>
      <c r="J502" s="17"/>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row>
    <row r="503" spans="1:40" s="32" customFormat="1">
      <c r="A503" s="102" t="s">
        <v>1380</v>
      </c>
      <c r="B503" s="19" t="s">
        <v>691</v>
      </c>
      <c r="C503" s="20">
        <v>5.5</v>
      </c>
      <c r="D503" s="21">
        <v>1.4311</v>
      </c>
      <c r="E503" s="21">
        <f t="shared" si="7"/>
        <v>1.9155</v>
      </c>
      <c r="F503" s="43">
        <v>1</v>
      </c>
      <c r="G503" s="44">
        <v>1</v>
      </c>
      <c r="H503" s="22" t="s">
        <v>15</v>
      </c>
      <c r="I503" s="23" t="s">
        <v>40</v>
      </c>
      <c r="J503" s="17"/>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row>
    <row r="504" spans="1:40" s="32" customFormat="1">
      <c r="A504" s="102" t="s">
        <v>1381</v>
      </c>
      <c r="B504" s="19" t="s">
        <v>691</v>
      </c>
      <c r="C504" s="20">
        <v>8.83</v>
      </c>
      <c r="D504" s="21">
        <v>2.2660999999999998</v>
      </c>
      <c r="E504" s="21">
        <f t="shared" si="7"/>
        <v>3.0331999999999999</v>
      </c>
      <c r="F504" s="43">
        <v>1</v>
      </c>
      <c r="G504" s="44">
        <v>1.3</v>
      </c>
      <c r="H504" s="22" t="s">
        <v>15</v>
      </c>
      <c r="I504" s="23" t="s">
        <v>40</v>
      </c>
      <c r="J504" s="17"/>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row>
    <row r="505" spans="1:40" s="32" customFormat="1">
      <c r="A505" s="103" t="s">
        <v>1382</v>
      </c>
      <c r="B505" s="24" t="s">
        <v>691</v>
      </c>
      <c r="C505" s="25">
        <v>16.43</v>
      </c>
      <c r="D505" s="26">
        <v>4.8621999999999996</v>
      </c>
      <c r="E505" s="26">
        <f t="shared" si="7"/>
        <v>6.508</v>
      </c>
      <c r="F505" s="45">
        <v>1</v>
      </c>
      <c r="G505" s="46">
        <v>1.3</v>
      </c>
      <c r="H505" s="27" t="s">
        <v>15</v>
      </c>
      <c r="I505" s="28" t="s">
        <v>40</v>
      </c>
      <c r="J505" s="17"/>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row>
    <row r="506" spans="1:40" s="32" customFormat="1">
      <c r="A506" s="102" t="s">
        <v>1383</v>
      </c>
      <c r="B506" s="19" t="s">
        <v>692</v>
      </c>
      <c r="C506" s="20">
        <v>2.29</v>
      </c>
      <c r="D506" s="21">
        <v>0.89970000000000006</v>
      </c>
      <c r="E506" s="21">
        <f t="shared" si="7"/>
        <v>1.2041999999999999</v>
      </c>
      <c r="F506" s="43">
        <v>1</v>
      </c>
      <c r="G506" s="44">
        <v>1</v>
      </c>
      <c r="H506" s="30" t="s">
        <v>15</v>
      </c>
      <c r="I506" s="31" t="s">
        <v>40</v>
      </c>
      <c r="J506" s="17"/>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row>
    <row r="507" spans="1:40" s="32" customFormat="1">
      <c r="A507" s="102" t="s">
        <v>1384</v>
      </c>
      <c r="B507" s="19" t="s">
        <v>692</v>
      </c>
      <c r="C507" s="20">
        <v>3.47</v>
      </c>
      <c r="D507" s="21">
        <v>1.1593</v>
      </c>
      <c r="E507" s="21">
        <f t="shared" si="7"/>
        <v>1.5517000000000001</v>
      </c>
      <c r="F507" s="43">
        <v>1</v>
      </c>
      <c r="G507" s="44">
        <v>1</v>
      </c>
      <c r="H507" s="22" t="s">
        <v>15</v>
      </c>
      <c r="I507" s="23" t="s">
        <v>40</v>
      </c>
      <c r="J507" s="17"/>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row>
    <row r="508" spans="1:40" s="32" customFormat="1">
      <c r="A508" s="102" t="s">
        <v>1385</v>
      </c>
      <c r="B508" s="19" t="s">
        <v>692</v>
      </c>
      <c r="C508" s="20">
        <v>6.07</v>
      </c>
      <c r="D508" s="21">
        <v>1.6788000000000001</v>
      </c>
      <c r="E508" s="21">
        <f t="shared" si="7"/>
        <v>2.2471000000000001</v>
      </c>
      <c r="F508" s="43">
        <v>1</v>
      </c>
      <c r="G508" s="44">
        <v>1.3</v>
      </c>
      <c r="H508" s="22" t="s">
        <v>15</v>
      </c>
      <c r="I508" s="23" t="s">
        <v>40</v>
      </c>
      <c r="J508" s="17"/>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row>
    <row r="509" spans="1:40" s="32" customFormat="1">
      <c r="A509" s="103" t="s">
        <v>1386</v>
      </c>
      <c r="B509" s="24" t="s">
        <v>692</v>
      </c>
      <c r="C509" s="25">
        <v>13.08</v>
      </c>
      <c r="D509" s="26">
        <v>3.7246999999999999</v>
      </c>
      <c r="E509" s="26">
        <f t="shared" si="7"/>
        <v>4.9855</v>
      </c>
      <c r="F509" s="45">
        <v>1</v>
      </c>
      <c r="G509" s="46">
        <v>1.3</v>
      </c>
      <c r="H509" s="27" t="s">
        <v>15</v>
      </c>
      <c r="I509" s="28" t="s">
        <v>40</v>
      </c>
      <c r="J509" s="17"/>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row>
    <row r="510" spans="1:40" s="32" customFormat="1">
      <c r="A510" s="102" t="s">
        <v>1387</v>
      </c>
      <c r="B510" s="19" t="s">
        <v>693</v>
      </c>
      <c r="C510" s="20">
        <v>4.13</v>
      </c>
      <c r="D510" s="21">
        <v>1.3448</v>
      </c>
      <c r="E510" s="21">
        <f t="shared" si="7"/>
        <v>1.8</v>
      </c>
      <c r="F510" s="43">
        <v>1</v>
      </c>
      <c r="G510" s="44">
        <v>1</v>
      </c>
      <c r="H510" s="30" t="s">
        <v>15</v>
      </c>
      <c r="I510" s="31" t="s">
        <v>40</v>
      </c>
      <c r="J510" s="17"/>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row>
    <row r="511" spans="1:40" s="32" customFormat="1">
      <c r="A511" s="102" t="s">
        <v>1388</v>
      </c>
      <c r="B511" s="19" t="s">
        <v>693</v>
      </c>
      <c r="C511" s="20">
        <v>5.09</v>
      </c>
      <c r="D511" s="21">
        <v>1.4772000000000001</v>
      </c>
      <c r="E511" s="21">
        <f t="shared" si="7"/>
        <v>1.9772000000000001</v>
      </c>
      <c r="F511" s="43">
        <v>1</v>
      </c>
      <c r="G511" s="44">
        <v>1</v>
      </c>
      <c r="H511" s="22" t="s">
        <v>15</v>
      </c>
      <c r="I511" s="23" t="s">
        <v>40</v>
      </c>
      <c r="J511" s="17"/>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row>
    <row r="512" spans="1:40" s="32" customFormat="1">
      <c r="A512" s="102" t="s">
        <v>1389</v>
      </c>
      <c r="B512" s="19" t="s">
        <v>693</v>
      </c>
      <c r="C512" s="20">
        <v>9.92</v>
      </c>
      <c r="D512" s="21">
        <v>2.5198</v>
      </c>
      <c r="E512" s="21">
        <f t="shared" si="7"/>
        <v>3.3727</v>
      </c>
      <c r="F512" s="43">
        <v>1</v>
      </c>
      <c r="G512" s="44">
        <v>1.3</v>
      </c>
      <c r="H512" s="22" t="s">
        <v>15</v>
      </c>
      <c r="I512" s="23" t="s">
        <v>40</v>
      </c>
      <c r="J512" s="17"/>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row>
    <row r="513" spans="1:40" s="32" customFormat="1">
      <c r="A513" s="103" t="s">
        <v>1390</v>
      </c>
      <c r="B513" s="24" t="s">
        <v>693</v>
      </c>
      <c r="C513" s="25">
        <v>21.01</v>
      </c>
      <c r="D513" s="26">
        <v>6.2077</v>
      </c>
      <c r="E513" s="26">
        <f t="shared" si="7"/>
        <v>8.3089999999999993</v>
      </c>
      <c r="F513" s="45">
        <v>1</v>
      </c>
      <c r="G513" s="46">
        <v>1.3</v>
      </c>
      <c r="H513" s="27" t="s">
        <v>15</v>
      </c>
      <c r="I513" s="28" t="s">
        <v>40</v>
      </c>
      <c r="J513" s="17"/>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row>
    <row r="514" spans="1:40" s="32" customFormat="1">
      <c r="A514" s="102" t="s">
        <v>1391</v>
      </c>
      <c r="B514" s="19" t="s">
        <v>694</v>
      </c>
      <c r="C514" s="20">
        <v>2.63</v>
      </c>
      <c r="D514" s="21">
        <v>0.48559999999999998</v>
      </c>
      <c r="E514" s="21">
        <f t="shared" si="7"/>
        <v>0.65</v>
      </c>
      <c r="F514" s="43">
        <v>1</v>
      </c>
      <c r="G514" s="44">
        <v>1</v>
      </c>
      <c r="H514" s="30" t="s">
        <v>15</v>
      </c>
      <c r="I514" s="31" t="s">
        <v>40</v>
      </c>
      <c r="J514" s="17"/>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row>
    <row r="515" spans="1:40" s="32" customFormat="1">
      <c r="A515" s="102" t="s">
        <v>1392</v>
      </c>
      <c r="B515" s="19" t="s">
        <v>694</v>
      </c>
      <c r="C515" s="20">
        <v>3.4</v>
      </c>
      <c r="D515" s="21">
        <v>0.64190000000000003</v>
      </c>
      <c r="E515" s="21">
        <f t="shared" si="7"/>
        <v>0.85919999999999996</v>
      </c>
      <c r="F515" s="43">
        <v>1</v>
      </c>
      <c r="G515" s="44">
        <v>1</v>
      </c>
      <c r="H515" s="22" t="s">
        <v>15</v>
      </c>
      <c r="I515" s="23" t="s">
        <v>40</v>
      </c>
      <c r="J515" s="17"/>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row>
    <row r="516" spans="1:40" s="32" customFormat="1">
      <c r="A516" s="102" t="s">
        <v>1393</v>
      </c>
      <c r="B516" s="19" t="s">
        <v>694</v>
      </c>
      <c r="C516" s="20">
        <v>5.34</v>
      </c>
      <c r="D516" s="21">
        <v>1.0769</v>
      </c>
      <c r="E516" s="21">
        <f t="shared" si="7"/>
        <v>1.4414</v>
      </c>
      <c r="F516" s="43">
        <v>1</v>
      </c>
      <c r="G516" s="44">
        <v>1.3</v>
      </c>
      <c r="H516" s="22" t="s">
        <v>15</v>
      </c>
      <c r="I516" s="23" t="s">
        <v>40</v>
      </c>
      <c r="J516" s="17"/>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row>
    <row r="517" spans="1:40" s="32" customFormat="1">
      <c r="A517" s="103" t="s">
        <v>1394</v>
      </c>
      <c r="B517" s="24" t="s">
        <v>694</v>
      </c>
      <c r="C517" s="25">
        <v>11.32</v>
      </c>
      <c r="D517" s="26">
        <v>3.1204000000000001</v>
      </c>
      <c r="E517" s="26">
        <f t="shared" si="7"/>
        <v>4.1765999999999996</v>
      </c>
      <c r="F517" s="45">
        <v>1</v>
      </c>
      <c r="G517" s="46">
        <v>1.3</v>
      </c>
      <c r="H517" s="27" t="s">
        <v>15</v>
      </c>
      <c r="I517" s="28" t="s">
        <v>40</v>
      </c>
      <c r="J517" s="17"/>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row>
    <row r="518" spans="1:40" s="32" customFormat="1">
      <c r="A518" s="102" t="s">
        <v>1395</v>
      </c>
      <c r="B518" s="19" t="s">
        <v>695</v>
      </c>
      <c r="C518" s="20">
        <v>2.67</v>
      </c>
      <c r="D518" s="21">
        <v>0.52080000000000004</v>
      </c>
      <c r="E518" s="21">
        <f t="shared" si="7"/>
        <v>0.69710000000000005</v>
      </c>
      <c r="F518" s="43">
        <v>1</v>
      </c>
      <c r="G518" s="44">
        <v>1</v>
      </c>
      <c r="H518" s="30" t="s">
        <v>15</v>
      </c>
      <c r="I518" s="31" t="s">
        <v>40</v>
      </c>
      <c r="J518" s="17"/>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row>
    <row r="519" spans="1:40" s="32" customFormat="1">
      <c r="A519" s="102" t="s">
        <v>1396</v>
      </c>
      <c r="B519" s="19" t="s">
        <v>695</v>
      </c>
      <c r="C519" s="20">
        <v>3.22</v>
      </c>
      <c r="D519" s="21">
        <v>0.63229999999999997</v>
      </c>
      <c r="E519" s="21">
        <f t="shared" si="7"/>
        <v>0.84630000000000005</v>
      </c>
      <c r="F519" s="43">
        <v>1</v>
      </c>
      <c r="G519" s="44">
        <v>1</v>
      </c>
      <c r="H519" s="22" t="s">
        <v>15</v>
      </c>
      <c r="I519" s="23" t="s">
        <v>40</v>
      </c>
      <c r="J519" s="17"/>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row>
    <row r="520" spans="1:40" s="32" customFormat="1">
      <c r="A520" s="102" t="s">
        <v>1397</v>
      </c>
      <c r="B520" s="19" t="s">
        <v>695</v>
      </c>
      <c r="C520" s="20">
        <v>4.9800000000000004</v>
      </c>
      <c r="D520" s="21">
        <v>1.0088999999999999</v>
      </c>
      <c r="E520" s="21">
        <f t="shared" si="7"/>
        <v>1.3504</v>
      </c>
      <c r="F520" s="43">
        <v>1</v>
      </c>
      <c r="G520" s="44">
        <v>1.3</v>
      </c>
      <c r="H520" s="22" t="s">
        <v>15</v>
      </c>
      <c r="I520" s="23" t="s">
        <v>40</v>
      </c>
      <c r="J520" s="17"/>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row>
    <row r="521" spans="1:40" s="32" customFormat="1">
      <c r="A521" s="103" t="s">
        <v>1398</v>
      </c>
      <c r="B521" s="24" t="s">
        <v>695</v>
      </c>
      <c r="C521" s="25">
        <v>10.27</v>
      </c>
      <c r="D521" s="26">
        <v>2.6385999999999998</v>
      </c>
      <c r="E521" s="26">
        <f t="shared" si="7"/>
        <v>3.5318000000000001</v>
      </c>
      <c r="F521" s="45">
        <v>1</v>
      </c>
      <c r="G521" s="46">
        <v>1.3</v>
      </c>
      <c r="H521" s="27" t="s">
        <v>15</v>
      </c>
      <c r="I521" s="28" t="s">
        <v>40</v>
      </c>
      <c r="J521" s="17"/>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row>
    <row r="522" spans="1:40" s="32" customFormat="1">
      <c r="A522" s="102" t="s">
        <v>1399</v>
      </c>
      <c r="B522" s="19" t="s">
        <v>696</v>
      </c>
      <c r="C522" s="20">
        <v>2.96</v>
      </c>
      <c r="D522" s="21">
        <v>0.66320000000000001</v>
      </c>
      <c r="E522" s="21">
        <f t="shared" ref="E522:E585" si="8">ROUND((D522/0.747108),4)</f>
        <v>0.88770000000000004</v>
      </c>
      <c r="F522" s="43">
        <v>1</v>
      </c>
      <c r="G522" s="44">
        <v>1</v>
      </c>
      <c r="H522" s="30" t="s">
        <v>15</v>
      </c>
      <c r="I522" s="31" t="s">
        <v>40</v>
      </c>
      <c r="J522" s="17"/>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row>
    <row r="523" spans="1:40" s="32" customFormat="1">
      <c r="A523" s="102" t="s">
        <v>1400</v>
      </c>
      <c r="B523" s="19" t="s">
        <v>696</v>
      </c>
      <c r="C523" s="20">
        <v>3.96</v>
      </c>
      <c r="D523" s="21">
        <v>0.8427</v>
      </c>
      <c r="E523" s="21">
        <f t="shared" si="8"/>
        <v>1.1278999999999999</v>
      </c>
      <c r="F523" s="43">
        <v>1</v>
      </c>
      <c r="G523" s="44">
        <v>1</v>
      </c>
      <c r="H523" s="22" t="s">
        <v>15</v>
      </c>
      <c r="I523" s="23" t="s">
        <v>40</v>
      </c>
      <c r="J523" s="17"/>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row>
    <row r="524" spans="1:40" s="32" customFormat="1">
      <c r="A524" s="102" t="s">
        <v>1401</v>
      </c>
      <c r="B524" s="19" t="s">
        <v>696</v>
      </c>
      <c r="C524" s="20">
        <v>5.75</v>
      </c>
      <c r="D524" s="21">
        <v>1.1996</v>
      </c>
      <c r="E524" s="21">
        <f t="shared" si="8"/>
        <v>1.6056999999999999</v>
      </c>
      <c r="F524" s="43">
        <v>1</v>
      </c>
      <c r="G524" s="44">
        <v>1.3</v>
      </c>
      <c r="H524" s="22" t="s">
        <v>15</v>
      </c>
      <c r="I524" s="23" t="s">
        <v>40</v>
      </c>
      <c r="J524" s="17"/>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row>
    <row r="525" spans="1:40" s="32" customFormat="1">
      <c r="A525" s="103" t="s">
        <v>1402</v>
      </c>
      <c r="B525" s="24" t="s">
        <v>696</v>
      </c>
      <c r="C525" s="25">
        <v>9.15</v>
      </c>
      <c r="D525" s="26">
        <v>2.1989000000000001</v>
      </c>
      <c r="E525" s="26">
        <f t="shared" si="8"/>
        <v>2.9432</v>
      </c>
      <c r="F525" s="45">
        <v>1</v>
      </c>
      <c r="G525" s="46">
        <v>1.3</v>
      </c>
      <c r="H525" s="27" t="s">
        <v>15</v>
      </c>
      <c r="I525" s="28" t="s">
        <v>40</v>
      </c>
      <c r="J525" s="17"/>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row>
    <row r="526" spans="1:40" s="32" customFormat="1">
      <c r="A526" s="102" t="s">
        <v>1403</v>
      </c>
      <c r="B526" s="19" t="s">
        <v>697</v>
      </c>
      <c r="C526" s="20">
        <v>3.02</v>
      </c>
      <c r="D526" s="21">
        <v>0.52300000000000002</v>
      </c>
      <c r="E526" s="21">
        <f t="shared" si="8"/>
        <v>0.7</v>
      </c>
      <c r="F526" s="43">
        <v>1</v>
      </c>
      <c r="G526" s="44">
        <v>1</v>
      </c>
      <c r="H526" s="30" t="s">
        <v>15</v>
      </c>
      <c r="I526" s="31" t="s">
        <v>40</v>
      </c>
      <c r="J526" s="17"/>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row>
    <row r="527" spans="1:40" s="32" customFormat="1">
      <c r="A527" s="102" t="s">
        <v>1404</v>
      </c>
      <c r="B527" s="19" t="s">
        <v>697</v>
      </c>
      <c r="C527" s="20">
        <v>3.8</v>
      </c>
      <c r="D527" s="21">
        <v>0.66879999999999995</v>
      </c>
      <c r="E527" s="21">
        <f t="shared" si="8"/>
        <v>0.8952</v>
      </c>
      <c r="F527" s="43">
        <v>1</v>
      </c>
      <c r="G527" s="44">
        <v>1</v>
      </c>
      <c r="H527" s="22" t="s">
        <v>15</v>
      </c>
      <c r="I527" s="23" t="s">
        <v>40</v>
      </c>
      <c r="J527" s="17"/>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row>
    <row r="528" spans="1:40" s="32" customFormat="1">
      <c r="A528" s="102" t="s">
        <v>1405</v>
      </c>
      <c r="B528" s="19" t="s">
        <v>697</v>
      </c>
      <c r="C528" s="20">
        <v>6.1</v>
      </c>
      <c r="D528" s="21">
        <v>1.1576</v>
      </c>
      <c r="E528" s="21">
        <f t="shared" si="8"/>
        <v>1.5494000000000001</v>
      </c>
      <c r="F528" s="43">
        <v>1</v>
      </c>
      <c r="G528" s="44">
        <v>1.3</v>
      </c>
      <c r="H528" s="22" t="s">
        <v>15</v>
      </c>
      <c r="I528" s="23" t="s">
        <v>40</v>
      </c>
      <c r="J528" s="17"/>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row>
    <row r="529" spans="1:40" s="32" customFormat="1">
      <c r="A529" s="103" t="s">
        <v>1406</v>
      </c>
      <c r="B529" s="24" t="s">
        <v>697</v>
      </c>
      <c r="C529" s="25">
        <v>13.48</v>
      </c>
      <c r="D529" s="26">
        <v>3.2698999999999998</v>
      </c>
      <c r="E529" s="26">
        <f t="shared" si="8"/>
        <v>4.3766999999999996</v>
      </c>
      <c r="F529" s="45">
        <v>1</v>
      </c>
      <c r="G529" s="46">
        <v>1.3</v>
      </c>
      <c r="H529" s="27" t="s">
        <v>15</v>
      </c>
      <c r="I529" s="28" t="s">
        <v>40</v>
      </c>
      <c r="J529" s="17"/>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row>
    <row r="530" spans="1:40" s="32" customFormat="1">
      <c r="A530" s="102" t="s">
        <v>1407</v>
      </c>
      <c r="B530" s="19" t="s">
        <v>698</v>
      </c>
      <c r="C530" s="20">
        <v>2.69</v>
      </c>
      <c r="D530" s="21">
        <v>0.52810000000000001</v>
      </c>
      <c r="E530" s="21">
        <f t="shared" si="8"/>
        <v>0.70689999999999997</v>
      </c>
      <c r="F530" s="43">
        <v>1</v>
      </c>
      <c r="G530" s="44">
        <v>1</v>
      </c>
      <c r="H530" s="30" t="s">
        <v>15</v>
      </c>
      <c r="I530" s="31" t="s">
        <v>40</v>
      </c>
      <c r="J530" s="17"/>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row>
    <row r="531" spans="1:40" s="32" customFormat="1">
      <c r="A531" s="102" t="s">
        <v>1408</v>
      </c>
      <c r="B531" s="19" t="s">
        <v>698</v>
      </c>
      <c r="C531" s="20">
        <v>3.19</v>
      </c>
      <c r="D531" s="21">
        <v>0.65910000000000002</v>
      </c>
      <c r="E531" s="21">
        <f t="shared" si="8"/>
        <v>0.88219999999999998</v>
      </c>
      <c r="F531" s="43">
        <v>1</v>
      </c>
      <c r="G531" s="44">
        <v>1</v>
      </c>
      <c r="H531" s="22" t="s">
        <v>15</v>
      </c>
      <c r="I531" s="23" t="s">
        <v>40</v>
      </c>
      <c r="J531" s="17"/>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row>
    <row r="532" spans="1:40" s="32" customFormat="1">
      <c r="A532" s="102" t="s">
        <v>1409</v>
      </c>
      <c r="B532" s="19" t="s">
        <v>698</v>
      </c>
      <c r="C532" s="20">
        <v>4.72</v>
      </c>
      <c r="D532" s="21">
        <v>0.98860000000000003</v>
      </c>
      <c r="E532" s="21">
        <f t="shared" si="8"/>
        <v>1.3231999999999999</v>
      </c>
      <c r="F532" s="43">
        <v>1</v>
      </c>
      <c r="G532" s="44">
        <v>1.3</v>
      </c>
      <c r="H532" s="22" t="s">
        <v>15</v>
      </c>
      <c r="I532" s="23" t="s">
        <v>40</v>
      </c>
      <c r="J532" s="17"/>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row>
    <row r="533" spans="1:40" s="32" customFormat="1">
      <c r="A533" s="103" t="s">
        <v>1410</v>
      </c>
      <c r="B533" s="24" t="s">
        <v>698</v>
      </c>
      <c r="C533" s="25">
        <v>8.59</v>
      </c>
      <c r="D533" s="26">
        <v>2.3016000000000001</v>
      </c>
      <c r="E533" s="26">
        <f t="shared" si="8"/>
        <v>3.0807000000000002</v>
      </c>
      <c r="F533" s="45">
        <v>1</v>
      </c>
      <c r="G533" s="46">
        <v>1.3</v>
      </c>
      <c r="H533" s="27" t="s">
        <v>15</v>
      </c>
      <c r="I533" s="28" t="s">
        <v>40</v>
      </c>
      <c r="J533" s="17"/>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row>
    <row r="534" spans="1:40" s="32" customFormat="1">
      <c r="A534" s="102" t="s">
        <v>1411</v>
      </c>
      <c r="B534" s="19" t="s">
        <v>699</v>
      </c>
      <c r="C534" s="20">
        <v>2.31</v>
      </c>
      <c r="D534" s="21">
        <v>0.54830000000000001</v>
      </c>
      <c r="E534" s="21">
        <f t="shared" si="8"/>
        <v>0.7339</v>
      </c>
      <c r="F534" s="43">
        <v>1</v>
      </c>
      <c r="G534" s="44">
        <v>1</v>
      </c>
      <c r="H534" s="30" t="s">
        <v>15</v>
      </c>
      <c r="I534" s="31" t="s">
        <v>40</v>
      </c>
      <c r="J534" s="17"/>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row>
    <row r="535" spans="1:40" s="32" customFormat="1">
      <c r="A535" s="102" t="s">
        <v>1412</v>
      </c>
      <c r="B535" s="19" t="s">
        <v>699</v>
      </c>
      <c r="C535" s="20">
        <v>3.29</v>
      </c>
      <c r="D535" s="21">
        <v>0.73699999999999999</v>
      </c>
      <c r="E535" s="21">
        <f t="shared" si="8"/>
        <v>0.98650000000000004</v>
      </c>
      <c r="F535" s="43">
        <v>1</v>
      </c>
      <c r="G535" s="44">
        <v>1</v>
      </c>
      <c r="H535" s="22" t="s">
        <v>15</v>
      </c>
      <c r="I535" s="23" t="s">
        <v>40</v>
      </c>
      <c r="J535" s="17"/>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row>
    <row r="536" spans="1:40" s="32" customFormat="1">
      <c r="A536" s="102" t="s">
        <v>1413</v>
      </c>
      <c r="B536" s="19" t="s">
        <v>699</v>
      </c>
      <c r="C536" s="20">
        <v>5.0599999999999996</v>
      </c>
      <c r="D536" s="21">
        <v>1.1016999999999999</v>
      </c>
      <c r="E536" s="21">
        <f t="shared" si="8"/>
        <v>1.4745999999999999</v>
      </c>
      <c r="F536" s="43">
        <v>1</v>
      </c>
      <c r="G536" s="44">
        <v>1.3</v>
      </c>
      <c r="H536" s="22" t="s">
        <v>15</v>
      </c>
      <c r="I536" s="23" t="s">
        <v>40</v>
      </c>
      <c r="J536" s="17"/>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row>
    <row r="537" spans="1:40" s="32" customFormat="1">
      <c r="A537" s="103" t="s">
        <v>1414</v>
      </c>
      <c r="B537" s="24" t="s">
        <v>699</v>
      </c>
      <c r="C537" s="25">
        <v>10.17</v>
      </c>
      <c r="D537" s="26">
        <v>2.4891000000000001</v>
      </c>
      <c r="E537" s="26">
        <f t="shared" si="8"/>
        <v>3.3315999999999999</v>
      </c>
      <c r="F537" s="45">
        <v>1</v>
      </c>
      <c r="G537" s="46">
        <v>1.3</v>
      </c>
      <c r="H537" s="27" t="s">
        <v>15</v>
      </c>
      <c r="I537" s="28" t="s">
        <v>40</v>
      </c>
      <c r="J537" s="17"/>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row>
    <row r="538" spans="1:40" s="32" customFormat="1">
      <c r="A538" s="102" t="s">
        <v>1415</v>
      </c>
      <c r="B538" s="19" t="s">
        <v>700</v>
      </c>
      <c r="C538" s="20">
        <v>3.53</v>
      </c>
      <c r="D538" s="21">
        <v>1.5344</v>
      </c>
      <c r="E538" s="21">
        <f t="shared" si="8"/>
        <v>2.0537999999999998</v>
      </c>
      <c r="F538" s="43">
        <v>1</v>
      </c>
      <c r="G538" s="44">
        <v>1</v>
      </c>
      <c r="H538" s="30" t="s">
        <v>15</v>
      </c>
      <c r="I538" s="31" t="s">
        <v>41</v>
      </c>
      <c r="J538" s="17"/>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row>
    <row r="539" spans="1:40" s="32" customFormat="1">
      <c r="A539" s="102" t="s">
        <v>1416</v>
      </c>
      <c r="B539" s="19" t="s">
        <v>700</v>
      </c>
      <c r="C539" s="20">
        <v>3.81</v>
      </c>
      <c r="D539" s="21">
        <v>1.6994</v>
      </c>
      <c r="E539" s="21">
        <f t="shared" si="8"/>
        <v>2.2746</v>
      </c>
      <c r="F539" s="43">
        <v>1</v>
      </c>
      <c r="G539" s="44">
        <v>1</v>
      </c>
      <c r="H539" s="22" t="s">
        <v>15</v>
      </c>
      <c r="I539" s="23" t="s">
        <v>41</v>
      </c>
      <c r="J539" s="17"/>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row>
    <row r="540" spans="1:40" s="32" customFormat="1">
      <c r="A540" s="102" t="s">
        <v>1417</v>
      </c>
      <c r="B540" s="19" t="s">
        <v>700</v>
      </c>
      <c r="C540" s="20">
        <v>5.03</v>
      </c>
      <c r="D540" s="21">
        <v>2.3477000000000001</v>
      </c>
      <c r="E540" s="21">
        <f t="shared" si="8"/>
        <v>3.1423999999999999</v>
      </c>
      <c r="F540" s="43">
        <v>1</v>
      </c>
      <c r="G540" s="44">
        <v>1.3</v>
      </c>
      <c r="H540" s="22" t="s">
        <v>15</v>
      </c>
      <c r="I540" s="23" t="s">
        <v>41</v>
      </c>
      <c r="J540" s="17"/>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row>
    <row r="541" spans="1:40" s="32" customFormat="1">
      <c r="A541" s="103" t="s">
        <v>1418</v>
      </c>
      <c r="B541" s="24" t="s">
        <v>700</v>
      </c>
      <c r="C541" s="25">
        <v>12.5</v>
      </c>
      <c r="D541" s="26">
        <v>3.9622000000000002</v>
      </c>
      <c r="E541" s="26">
        <f t="shared" si="8"/>
        <v>5.3033999999999999</v>
      </c>
      <c r="F541" s="45">
        <v>1</v>
      </c>
      <c r="G541" s="46">
        <v>1.3</v>
      </c>
      <c r="H541" s="27" t="s">
        <v>15</v>
      </c>
      <c r="I541" s="28" t="s">
        <v>41</v>
      </c>
      <c r="J541" s="17"/>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row>
    <row r="542" spans="1:40" s="32" customFormat="1">
      <c r="A542" s="102" t="s">
        <v>1419</v>
      </c>
      <c r="B542" s="19" t="s">
        <v>701</v>
      </c>
      <c r="C542" s="20">
        <v>2.89</v>
      </c>
      <c r="D542" s="21">
        <v>1.4391</v>
      </c>
      <c r="E542" s="21">
        <f t="shared" si="8"/>
        <v>1.9261999999999999</v>
      </c>
      <c r="F542" s="43">
        <v>1</v>
      </c>
      <c r="G542" s="44">
        <v>1</v>
      </c>
      <c r="H542" s="30" t="s">
        <v>15</v>
      </c>
      <c r="I542" s="31" t="s">
        <v>41</v>
      </c>
      <c r="J542" s="17"/>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row>
    <row r="543" spans="1:40" s="32" customFormat="1">
      <c r="A543" s="102" t="s">
        <v>1420</v>
      </c>
      <c r="B543" s="19" t="s">
        <v>701</v>
      </c>
      <c r="C543" s="20">
        <v>3.3</v>
      </c>
      <c r="D543" s="21">
        <v>1.6326000000000001</v>
      </c>
      <c r="E543" s="21">
        <f t="shared" si="8"/>
        <v>2.1852</v>
      </c>
      <c r="F543" s="43">
        <v>1</v>
      </c>
      <c r="G543" s="44">
        <v>1</v>
      </c>
      <c r="H543" s="22" t="s">
        <v>15</v>
      </c>
      <c r="I543" s="23" t="s">
        <v>41</v>
      </c>
      <c r="J543" s="17"/>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row>
    <row r="544" spans="1:40" s="32" customFormat="1">
      <c r="A544" s="102" t="s">
        <v>1421</v>
      </c>
      <c r="B544" s="19" t="s">
        <v>701</v>
      </c>
      <c r="C544" s="20">
        <v>4.87</v>
      </c>
      <c r="D544" s="21">
        <v>2.1427</v>
      </c>
      <c r="E544" s="21">
        <f t="shared" si="8"/>
        <v>2.8679999999999999</v>
      </c>
      <c r="F544" s="43">
        <v>1</v>
      </c>
      <c r="G544" s="44">
        <v>1.3</v>
      </c>
      <c r="H544" s="22" t="s">
        <v>15</v>
      </c>
      <c r="I544" s="23" t="s">
        <v>41</v>
      </c>
      <c r="J544" s="17"/>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row>
    <row r="545" spans="1:40" s="32" customFormat="1">
      <c r="A545" s="103" t="s">
        <v>1422</v>
      </c>
      <c r="B545" s="24" t="s">
        <v>701</v>
      </c>
      <c r="C545" s="25">
        <v>12.35</v>
      </c>
      <c r="D545" s="26">
        <v>4.3055000000000003</v>
      </c>
      <c r="E545" s="26">
        <f t="shared" si="8"/>
        <v>5.7629000000000001</v>
      </c>
      <c r="F545" s="45">
        <v>1</v>
      </c>
      <c r="G545" s="46">
        <v>1.3</v>
      </c>
      <c r="H545" s="27" t="s">
        <v>15</v>
      </c>
      <c r="I545" s="28" t="s">
        <v>41</v>
      </c>
      <c r="J545" s="17"/>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row>
    <row r="546" spans="1:40" s="32" customFormat="1">
      <c r="A546" s="102" t="s">
        <v>1423</v>
      </c>
      <c r="B546" s="19" t="s">
        <v>702</v>
      </c>
      <c r="C546" s="20">
        <v>4.3899999999999997</v>
      </c>
      <c r="D546" s="21">
        <v>4.4766000000000004</v>
      </c>
      <c r="E546" s="21">
        <f t="shared" si="8"/>
        <v>5.9919000000000002</v>
      </c>
      <c r="F546" s="43">
        <v>1</v>
      </c>
      <c r="G546" s="44">
        <v>1</v>
      </c>
      <c r="H546" s="30" t="s">
        <v>15</v>
      </c>
      <c r="I546" s="31" t="s">
        <v>41</v>
      </c>
      <c r="J546" s="17"/>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row>
    <row r="547" spans="1:40" s="32" customFormat="1">
      <c r="A547" s="102" t="s">
        <v>1424</v>
      </c>
      <c r="B547" s="19" t="s">
        <v>702</v>
      </c>
      <c r="C547" s="20">
        <v>5.42</v>
      </c>
      <c r="D547" s="21">
        <v>5.3575999999999997</v>
      </c>
      <c r="E547" s="21">
        <f t="shared" si="8"/>
        <v>7.1711</v>
      </c>
      <c r="F547" s="43">
        <v>1</v>
      </c>
      <c r="G547" s="44">
        <v>1</v>
      </c>
      <c r="H547" s="22" t="s">
        <v>15</v>
      </c>
      <c r="I547" s="23" t="s">
        <v>41</v>
      </c>
      <c r="J547" s="17"/>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row>
    <row r="548" spans="1:40" s="32" customFormat="1">
      <c r="A548" s="102" t="s">
        <v>1425</v>
      </c>
      <c r="B548" s="19" t="s">
        <v>702</v>
      </c>
      <c r="C548" s="20">
        <v>8.0299999999999994</v>
      </c>
      <c r="D548" s="21">
        <v>7.6398999999999999</v>
      </c>
      <c r="E548" s="21">
        <f t="shared" si="8"/>
        <v>10.226000000000001</v>
      </c>
      <c r="F548" s="43">
        <v>1</v>
      </c>
      <c r="G548" s="44">
        <v>1.3</v>
      </c>
      <c r="H548" s="22" t="s">
        <v>15</v>
      </c>
      <c r="I548" s="23" t="s">
        <v>41</v>
      </c>
      <c r="J548" s="17"/>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row>
    <row r="549" spans="1:40" s="32" customFormat="1">
      <c r="A549" s="103" t="s">
        <v>1426</v>
      </c>
      <c r="B549" s="24" t="s">
        <v>702</v>
      </c>
      <c r="C549" s="25">
        <v>15.46</v>
      </c>
      <c r="D549" s="26">
        <v>10.5504</v>
      </c>
      <c r="E549" s="26">
        <f t="shared" si="8"/>
        <v>14.121700000000001</v>
      </c>
      <c r="F549" s="45">
        <v>1</v>
      </c>
      <c r="G549" s="46">
        <v>1.3</v>
      </c>
      <c r="H549" s="27" t="s">
        <v>15</v>
      </c>
      <c r="I549" s="28" t="s">
        <v>41</v>
      </c>
      <c r="J549" s="17"/>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row>
    <row r="550" spans="1:40" s="32" customFormat="1">
      <c r="A550" s="102" t="s">
        <v>1427</v>
      </c>
      <c r="B550" s="19" t="s">
        <v>703</v>
      </c>
      <c r="C550" s="20">
        <v>2.89</v>
      </c>
      <c r="D550" s="21">
        <v>2.7723</v>
      </c>
      <c r="E550" s="21">
        <f t="shared" si="8"/>
        <v>3.7107000000000001</v>
      </c>
      <c r="F550" s="43">
        <v>1</v>
      </c>
      <c r="G550" s="44">
        <v>1</v>
      </c>
      <c r="H550" s="30" t="s">
        <v>15</v>
      </c>
      <c r="I550" s="31" t="s">
        <v>41</v>
      </c>
      <c r="J550" s="17"/>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row>
    <row r="551" spans="1:40" s="32" customFormat="1">
      <c r="A551" s="102" t="s">
        <v>1428</v>
      </c>
      <c r="B551" s="19" t="s">
        <v>703</v>
      </c>
      <c r="C551" s="20">
        <v>3.87</v>
      </c>
      <c r="D551" s="21">
        <v>3.3279000000000001</v>
      </c>
      <c r="E551" s="21">
        <f t="shared" si="8"/>
        <v>4.4543999999999997</v>
      </c>
      <c r="F551" s="43">
        <v>1</v>
      </c>
      <c r="G551" s="44">
        <v>1</v>
      </c>
      <c r="H551" s="22" t="s">
        <v>15</v>
      </c>
      <c r="I551" s="23" t="s">
        <v>41</v>
      </c>
      <c r="J551" s="17"/>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row>
    <row r="552" spans="1:40" s="32" customFormat="1">
      <c r="A552" s="102" t="s">
        <v>1429</v>
      </c>
      <c r="B552" s="19" t="s">
        <v>703</v>
      </c>
      <c r="C552" s="20">
        <v>6.94</v>
      </c>
      <c r="D552" s="21">
        <v>4.9545000000000003</v>
      </c>
      <c r="E552" s="21">
        <f t="shared" si="8"/>
        <v>6.6315999999999997</v>
      </c>
      <c r="F552" s="43">
        <v>1</v>
      </c>
      <c r="G552" s="44">
        <v>1.3</v>
      </c>
      <c r="H552" s="22" t="s">
        <v>15</v>
      </c>
      <c r="I552" s="23" t="s">
        <v>41</v>
      </c>
      <c r="J552" s="17"/>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row>
    <row r="553" spans="1:40" s="32" customFormat="1">
      <c r="A553" s="103" t="s">
        <v>1430</v>
      </c>
      <c r="B553" s="24" t="s">
        <v>703</v>
      </c>
      <c r="C553" s="25">
        <v>17.05</v>
      </c>
      <c r="D553" s="26">
        <v>8.8245000000000005</v>
      </c>
      <c r="E553" s="26">
        <f t="shared" si="8"/>
        <v>11.811500000000001</v>
      </c>
      <c r="F553" s="45">
        <v>1</v>
      </c>
      <c r="G553" s="46">
        <v>1.3</v>
      </c>
      <c r="H553" s="27" t="s">
        <v>15</v>
      </c>
      <c r="I553" s="28" t="s">
        <v>41</v>
      </c>
      <c r="J553" s="17"/>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row>
    <row r="554" spans="1:40" s="32" customFormat="1">
      <c r="A554" s="102" t="s">
        <v>1431</v>
      </c>
      <c r="B554" s="19" t="s">
        <v>704</v>
      </c>
      <c r="C554" s="20">
        <v>5.08</v>
      </c>
      <c r="D554" s="21">
        <v>1.0055000000000001</v>
      </c>
      <c r="E554" s="21">
        <f t="shared" si="8"/>
        <v>1.3459000000000001</v>
      </c>
      <c r="F554" s="43">
        <v>1</v>
      </c>
      <c r="G554" s="44">
        <v>1</v>
      </c>
      <c r="H554" s="30" t="s">
        <v>15</v>
      </c>
      <c r="I554" s="31" t="s">
        <v>41</v>
      </c>
      <c r="J554" s="17"/>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row>
    <row r="555" spans="1:40" s="32" customFormat="1">
      <c r="A555" s="102" t="s">
        <v>1432</v>
      </c>
      <c r="B555" s="19" t="s">
        <v>704</v>
      </c>
      <c r="C555" s="20">
        <v>7</v>
      </c>
      <c r="D555" s="21">
        <v>1.3407</v>
      </c>
      <c r="E555" s="21">
        <f t="shared" si="8"/>
        <v>1.7945</v>
      </c>
      <c r="F555" s="43">
        <v>1</v>
      </c>
      <c r="G555" s="44">
        <v>1</v>
      </c>
      <c r="H555" s="22" t="s">
        <v>15</v>
      </c>
      <c r="I555" s="23" t="s">
        <v>41</v>
      </c>
      <c r="J555" s="17"/>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row>
    <row r="556" spans="1:40" s="32" customFormat="1">
      <c r="A556" s="102" t="s">
        <v>1433</v>
      </c>
      <c r="B556" s="19" t="s">
        <v>704</v>
      </c>
      <c r="C556" s="20">
        <v>10.64</v>
      </c>
      <c r="D556" s="21">
        <v>2.2265000000000001</v>
      </c>
      <c r="E556" s="21">
        <f t="shared" si="8"/>
        <v>2.9802</v>
      </c>
      <c r="F556" s="43">
        <v>1</v>
      </c>
      <c r="G556" s="44">
        <v>1.3</v>
      </c>
      <c r="H556" s="22" t="s">
        <v>15</v>
      </c>
      <c r="I556" s="23" t="s">
        <v>41</v>
      </c>
      <c r="J556" s="17"/>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row>
    <row r="557" spans="1:40" s="32" customFormat="1">
      <c r="A557" s="103" t="s">
        <v>1434</v>
      </c>
      <c r="B557" s="24" t="s">
        <v>704</v>
      </c>
      <c r="C557" s="25">
        <v>18.88</v>
      </c>
      <c r="D557" s="26">
        <v>4.8068999999999997</v>
      </c>
      <c r="E557" s="26">
        <f t="shared" si="8"/>
        <v>6.4340000000000002</v>
      </c>
      <c r="F557" s="45">
        <v>1</v>
      </c>
      <c r="G557" s="46">
        <v>1.3</v>
      </c>
      <c r="H557" s="27" t="s">
        <v>15</v>
      </c>
      <c r="I557" s="28" t="s">
        <v>41</v>
      </c>
      <c r="J557" s="17"/>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row>
    <row r="558" spans="1:40" s="32" customFormat="1">
      <c r="A558" s="102" t="s">
        <v>1435</v>
      </c>
      <c r="B558" s="19" t="s">
        <v>705</v>
      </c>
      <c r="C558" s="20">
        <v>4.07</v>
      </c>
      <c r="D558" s="21">
        <v>1.1528</v>
      </c>
      <c r="E558" s="21">
        <f t="shared" si="8"/>
        <v>1.5429999999999999</v>
      </c>
      <c r="F558" s="43">
        <v>1</v>
      </c>
      <c r="G558" s="44">
        <v>1</v>
      </c>
      <c r="H558" s="30" t="s">
        <v>15</v>
      </c>
      <c r="I558" s="31" t="s">
        <v>41</v>
      </c>
      <c r="J558" s="17"/>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row>
    <row r="559" spans="1:40" s="32" customFormat="1">
      <c r="A559" s="102" t="s">
        <v>1436</v>
      </c>
      <c r="B559" s="19" t="s">
        <v>705</v>
      </c>
      <c r="C559" s="20">
        <v>4.83</v>
      </c>
      <c r="D559" s="21">
        <v>1.4138999999999999</v>
      </c>
      <c r="E559" s="21">
        <f t="shared" si="8"/>
        <v>1.8925000000000001</v>
      </c>
      <c r="F559" s="43">
        <v>1</v>
      </c>
      <c r="G559" s="44">
        <v>1</v>
      </c>
      <c r="H559" s="22" t="s">
        <v>15</v>
      </c>
      <c r="I559" s="23" t="s">
        <v>41</v>
      </c>
      <c r="J559" s="17"/>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row>
    <row r="560" spans="1:40" s="32" customFormat="1">
      <c r="A560" s="102" t="s">
        <v>1437</v>
      </c>
      <c r="B560" s="19" t="s">
        <v>705</v>
      </c>
      <c r="C560" s="20">
        <v>6.66</v>
      </c>
      <c r="D560" s="21">
        <v>1.9945999999999999</v>
      </c>
      <c r="E560" s="21">
        <f t="shared" si="8"/>
        <v>2.6698</v>
      </c>
      <c r="F560" s="43">
        <v>1</v>
      </c>
      <c r="G560" s="44">
        <v>1.3</v>
      </c>
      <c r="H560" s="22" t="s">
        <v>15</v>
      </c>
      <c r="I560" s="23" t="s">
        <v>41</v>
      </c>
      <c r="J560" s="17"/>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row>
    <row r="561" spans="1:40" s="32" customFormat="1">
      <c r="A561" s="103" t="s">
        <v>1438</v>
      </c>
      <c r="B561" s="24" t="s">
        <v>705</v>
      </c>
      <c r="C561" s="25">
        <v>12.29</v>
      </c>
      <c r="D561" s="26">
        <v>3.7591000000000001</v>
      </c>
      <c r="E561" s="26">
        <f t="shared" si="8"/>
        <v>5.0315000000000003</v>
      </c>
      <c r="F561" s="45">
        <v>1</v>
      </c>
      <c r="G561" s="46">
        <v>1.3</v>
      </c>
      <c r="H561" s="27" t="s">
        <v>15</v>
      </c>
      <c r="I561" s="28" t="s">
        <v>41</v>
      </c>
      <c r="J561" s="17"/>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row>
    <row r="562" spans="1:40" s="32" customFormat="1">
      <c r="A562" s="102" t="s">
        <v>1439</v>
      </c>
      <c r="B562" s="19" t="s">
        <v>706</v>
      </c>
      <c r="C562" s="20">
        <v>2.62</v>
      </c>
      <c r="D562" s="21">
        <v>1.119</v>
      </c>
      <c r="E562" s="21">
        <f t="shared" si="8"/>
        <v>1.4978</v>
      </c>
      <c r="F562" s="43">
        <v>1</v>
      </c>
      <c r="G562" s="44">
        <v>1</v>
      </c>
      <c r="H562" s="30" t="s">
        <v>15</v>
      </c>
      <c r="I562" s="31" t="s">
        <v>41</v>
      </c>
      <c r="J562" s="17"/>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row>
    <row r="563" spans="1:40" s="32" customFormat="1">
      <c r="A563" s="102" t="s">
        <v>1440</v>
      </c>
      <c r="B563" s="19" t="s">
        <v>706</v>
      </c>
      <c r="C563" s="20">
        <v>4.57</v>
      </c>
      <c r="D563" s="21">
        <v>1.5661</v>
      </c>
      <c r="E563" s="21">
        <f t="shared" si="8"/>
        <v>2.0962000000000001</v>
      </c>
      <c r="F563" s="43">
        <v>1</v>
      </c>
      <c r="G563" s="44">
        <v>1</v>
      </c>
      <c r="H563" s="22" t="s">
        <v>15</v>
      </c>
      <c r="I563" s="23" t="s">
        <v>41</v>
      </c>
      <c r="J563" s="17"/>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row>
    <row r="564" spans="1:40" s="32" customFormat="1">
      <c r="A564" s="102" t="s">
        <v>1441</v>
      </c>
      <c r="B564" s="19" t="s">
        <v>706</v>
      </c>
      <c r="C564" s="20">
        <v>8.11</v>
      </c>
      <c r="D564" s="21">
        <v>2.3877000000000002</v>
      </c>
      <c r="E564" s="21">
        <f t="shared" si="8"/>
        <v>3.1959</v>
      </c>
      <c r="F564" s="43">
        <v>1</v>
      </c>
      <c r="G564" s="44">
        <v>1.3</v>
      </c>
      <c r="H564" s="22" t="s">
        <v>15</v>
      </c>
      <c r="I564" s="23" t="s">
        <v>41</v>
      </c>
      <c r="J564" s="17"/>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row>
    <row r="565" spans="1:40" s="32" customFormat="1">
      <c r="A565" s="103" t="s">
        <v>1442</v>
      </c>
      <c r="B565" s="24" t="s">
        <v>706</v>
      </c>
      <c r="C565" s="25">
        <v>17.46</v>
      </c>
      <c r="D565" s="26">
        <v>4.7149999999999999</v>
      </c>
      <c r="E565" s="26">
        <f t="shared" si="8"/>
        <v>6.3109999999999999</v>
      </c>
      <c r="F565" s="45">
        <v>1</v>
      </c>
      <c r="G565" s="46">
        <v>1.3</v>
      </c>
      <c r="H565" s="27" t="s">
        <v>15</v>
      </c>
      <c r="I565" s="28" t="s">
        <v>41</v>
      </c>
      <c r="J565" s="17"/>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row>
    <row r="566" spans="1:40" s="32" customFormat="1">
      <c r="A566" s="102" t="s">
        <v>1443</v>
      </c>
      <c r="B566" s="19" t="s">
        <v>707</v>
      </c>
      <c r="C566" s="20">
        <v>1.7</v>
      </c>
      <c r="D566" s="21">
        <v>0.88639999999999997</v>
      </c>
      <c r="E566" s="21">
        <f t="shared" si="8"/>
        <v>1.1863999999999999</v>
      </c>
      <c r="F566" s="43">
        <v>1</v>
      </c>
      <c r="G566" s="44">
        <v>1</v>
      </c>
      <c r="H566" s="30" t="s">
        <v>15</v>
      </c>
      <c r="I566" s="31" t="s">
        <v>41</v>
      </c>
      <c r="J566" s="17"/>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row>
    <row r="567" spans="1:40" s="32" customFormat="1">
      <c r="A567" s="102" t="s">
        <v>1444</v>
      </c>
      <c r="B567" s="19" t="s">
        <v>707</v>
      </c>
      <c r="C567" s="20">
        <v>2.84</v>
      </c>
      <c r="D567" s="21">
        <v>1.1825000000000001</v>
      </c>
      <c r="E567" s="21">
        <f t="shared" si="8"/>
        <v>1.5828</v>
      </c>
      <c r="F567" s="43">
        <v>1</v>
      </c>
      <c r="G567" s="44">
        <v>1</v>
      </c>
      <c r="H567" s="22" t="s">
        <v>15</v>
      </c>
      <c r="I567" s="23" t="s">
        <v>41</v>
      </c>
      <c r="J567" s="17"/>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row>
    <row r="568" spans="1:40" s="32" customFormat="1">
      <c r="A568" s="102" t="s">
        <v>1445</v>
      </c>
      <c r="B568" s="19" t="s">
        <v>707</v>
      </c>
      <c r="C568" s="20">
        <v>5.86</v>
      </c>
      <c r="D568" s="21">
        <v>1.6972</v>
      </c>
      <c r="E568" s="21">
        <f t="shared" si="8"/>
        <v>2.2717000000000001</v>
      </c>
      <c r="F568" s="43">
        <v>1</v>
      </c>
      <c r="G568" s="44">
        <v>1.3</v>
      </c>
      <c r="H568" s="22" t="s">
        <v>15</v>
      </c>
      <c r="I568" s="23" t="s">
        <v>41</v>
      </c>
      <c r="J568" s="17"/>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row>
    <row r="569" spans="1:40" s="32" customFormat="1">
      <c r="A569" s="103" t="s">
        <v>1446</v>
      </c>
      <c r="B569" s="24" t="s">
        <v>707</v>
      </c>
      <c r="C569" s="25">
        <v>15.31</v>
      </c>
      <c r="D569" s="26">
        <v>4.5640000000000001</v>
      </c>
      <c r="E569" s="26">
        <f t="shared" si="8"/>
        <v>6.1089000000000002</v>
      </c>
      <c r="F569" s="45">
        <v>1</v>
      </c>
      <c r="G569" s="46">
        <v>1.3</v>
      </c>
      <c r="H569" s="27" t="s">
        <v>15</v>
      </c>
      <c r="I569" s="28" t="s">
        <v>41</v>
      </c>
      <c r="J569" s="17"/>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row>
    <row r="570" spans="1:40" s="32" customFormat="1">
      <c r="A570" s="102" t="s">
        <v>1447</v>
      </c>
      <c r="B570" s="19" t="s">
        <v>708</v>
      </c>
      <c r="C570" s="20">
        <v>4.92</v>
      </c>
      <c r="D570" s="21">
        <v>1.5129999999999999</v>
      </c>
      <c r="E570" s="21">
        <f t="shared" si="8"/>
        <v>2.0251000000000001</v>
      </c>
      <c r="F570" s="43">
        <v>1</v>
      </c>
      <c r="G570" s="44">
        <v>1</v>
      </c>
      <c r="H570" s="30" t="s">
        <v>15</v>
      </c>
      <c r="I570" s="31" t="s">
        <v>41</v>
      </c>
      <c r="J570" s="17"/>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row>
    <row r="571" spans="1:40" s="32" customFormat="1">
      <c r="A571" s="102" t="s">
        <v>1448</v>
      </c>
      <c r="B571" s="19" t="s">
        <v>708</v>
      </c>
      <c r="C571" s="20">
        <v>8.0299999999999994</v>
      </c>
      <c r="D571" s="21">
        <v>2.1074999999999999</v>
      </c>
      <c r="E571" s="21">
        <f t="shared" si="8"/>
        <v>2.8209</v>
      </c>
      <c r="F571" s="43">
        <v>1</v>
      </c>
      <c r="G571" s="44">
        <v>1</v>
      </c>
      <c r="H571" s="22" t="s">
        <v>15</v>
      </c>
      <c r="I571" s="23" t="s">
        <v>41</v>
      </c>
      <c r="J571" s="17"/>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row>
    <row r="572" spans="1:40" s="32" customFormat="1">
      <c r="A572" s="102" t="s">
        <v>1449</v>
      </c>
      <c r="B572" s="19" t="s">
        <v>708</v>
      </c>
      <c r="C572" s="20">
        <v>17.57</v>
      </c>
      <c r="D572" s="21">
        <v>4.1211000000000002</v>
      </c>
      <c r="E572" s="21">
        <f t="shared" si="8"/>
        <v>5.5160999999999998</v>
      </c>
      <c r="F572" s="43">
        <v>1</v>
      </c>
      <c r="G572" s="44">
        <v>1.3</v>
      </c>
      <c r="H572" s="22" t="s">
        <v>15</v>
      </c>
      <c r="I572" s="23" t="s">
        <v>41</v>
      </c>
      <c r="J572" s="17"/>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row>
    <row r="573" spans="1:40" s="32" customFormat="1">
      <c r="A573" s="103" t="s">
        <v>1450</v>
      </c>
      <c r="B573" s="24" t="s">
        <v>708</v>
      </c>
      <c r="C573" s="25">
        <v>31.77</v>
      </c>
      <c r="D573" s="26">
        <v>9.1403999999999996</v>
      </c>
      <c r="E573" s="26">
        <f t="shared" si="8"/>
        <v>12.234400000000001</v>
      </c>
      <c r="F573" s="45">
        <v>1</v>
      </c>
      <c r="G573" s="46">
        <v>1.3</v>
      </c>
      <c r="H573" s="27" t="s">
        <v>15</v>
      </c>
      <c r="I573" s="28" t="s">
        <v>41</v>
      </c>
      <c r="J573" s="17"/>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row>
    <row r="574" spans="1:40" s="32" customFormat="1">
      <c r="A574" s="102" t="s">
        <v>1451</v>
      </c>
      <c r="B574" s="19" t="s">
        <v>709</v>
      </c>
      <c r="C574" s="20">
        <v>2.5099999999999998</v>
      </c>
      <c r="D574" s="21">
        <v>1.0266999999999999</v>
      </c>
      <c r="E574" s="21">
        <f t="shared" si="8"/>
        <v>1.3742000000000001</v>
      </c>
      <c r="F574" s="43">
        <v>1</v>
      </c>
      <c r="G574" s="44">
        <v>1</v>
      </c>
      <c r="H574" s="30" t="s">
        <v>15</v>
      </c>
      <c r="I574" s="31" t="s">
        <v>41</v>
      </c>
      <c r="J574" s="17"/>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row>
    <row r="575" spans="1:40" s="32" customFormat="1">
      <c r="A575" s="102" t="s">
        <v>1452</v>
      </c>
      <c r="B575" s="19" t="s">
        <v>709</v>
      </c>
      <c r="C575" s="20">
        <v>4.05</v>
      </c>
      <c r="D575" s="21">
        <v>1.4642999999999999</v>
      </c>
      <c r="E575" s="21">
        <f t="shared" si="8"/>
        <v>1.96</v>
      </c>
      <c r="F575" s="43">
        <v>1</v>
      </c>
      <c r="G575" s="44">
        <v>1</v>
      </c>
      <c r="H575" s="22" t="s">
        <v>15</v>
      </c>
      <c r="I575" s="23" t="s">
        <v>41</v>
      </c>
      <c r="J575" s="17"/>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row>
    <row r="576" spans="1:40" s="32" customFormat="1">
      <c r="A576" s="102" t="s">
        <v>1453</v>
      </c>
      <c r="B576" s="19" t="s">
        <v>709</v>
      </c>
      <c r="C576" s="20">
        <v>7.13</v>
      </c>
      <c r="D576" s="21">
        <v>2.3344999999999998</v>
      </c>
      <c r="E576" s="21">
        <f t="shared" si="8"/>
        <v>3.1246999999999998</v>
      </c>
      <c r="F576" s="43">
        <v>1</v>
      </c>
      <c r="G576" s="44">
        <v>1.3</v>
      </c>
      <c r="H576" s="22" t="s">
        <v>15</v>
      </c>
      <c r="I576" s="23" t="s">
        <v>41</v>
      </c>
      <c r="J576" s="17"/>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row>
    <row r="577" spans="1:40" s="32" customFormat="1">
      <c r="A577" s="103" t="s">
        <v>1454</v>
      </c>
      <c r="B577" s="24" t="s">
        <v>709</v>
      </c>
      <c r="C577" s="25">
        <v>16.04</v>
      </c>
      <c r="D577" s="26">
        <v>4.8261000000000003</v>
      </c>
      <c r="E577" s="26">
        <f t="shared" si="8"/>
        <v>6.4596999999999998</v>
      </c>
      <c r="F577" s="45">
        <v>1</v>
      </c>
      <c r="G577" s="46">
        <v>1.3</v>
      </c>
      <c r="H577" s="27" t="s">
        <v>15</v>
      </c>
      <c r="I577" s="28" t="s">
        <v>41</v>
      </c>
      <c r="J577" s="17"/>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row>
    <row r="578" spans="1:40" s="32" customFormat="1">
      <c r="A578" s="102" t="s">
        <v>1455</v>
      </c>
      <c r="B578" s="19" t="s">
        <v>710</v>
      </c>
      <c r="C578" s="20">
        <v>2.2999999999999998</v>
      </c>
      <c r="D578" s="21">
        <v>0.90439999999999998</v>
      </c>
      <c r="E578" s="21">
        <f t="shared" si="8"/>
        <v>1.2104999999999999</v>
      </c>
      <c r="F578" s="43">
        <v>1</v>
      </c>
      <c r="G578" s="44">
        <v>1</v>
      </c>
      <c r="H578" s="30" t="s">
        <v>15</v>
      </c>
      <c r="I578" s="31" t="s">
        <v>41</v>
      </c>
      <c r="J578" s="17"/>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row>
    <row r="579" spans="1:40" s="32" customFormat="1">
      <c r="A579" s="102" t="s">
        <v>1456</v>
      </c>
      <c r="B579" s="19" t="s">
        <v>710</v>
      </c>
      <c r="C579" s="20">
        <v>4.78</v>
      </c>
      <c r="D579" s="21">
        <v>1.0911</v>
      </c>
      <c r="E579" s="21">
        <f t="shared" si="8"/>
        <v>1.4603999999999999</v>
      </c>
      <c r="F579" s="43">
        <v>1</v>
      </c>
      <c r="G579" s="44">
        <v>1</v>
      </c>
      <c r="H579" s="22" t="s">
        <v>15</v>
      </c>
      <c r="I579" s="23" t="s">
        <v>41</v>
      </c>
      <c r="J579" s="17"/>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row>
    <row r="580" spans="1:40" s="32" customFormat="1">
      <c r="A580" s="102" t="s">
        <v>1457</v>
      </c>
      <c r="B580" s="19" t="s">
        <v>710</v>
      </c>
      <c r="C580" s="20">
        <v>7.52</v>
      </c>
      <c r="D580" s="21">
        <v>1.5973999999999999</v>
      </c>
      <c r="E580" s="21">
        <f t="shared" si="8"/>
        <v>2.1381000000000001</v>
      </c>
      <c r="F580" s="43">
        <v>1</v>
      </c>
      <c r="G580" s="44">
        <v>1.3</v>
      </c>
      <c r="H580" s="22" t="s">
        <v>15</v>
      </c>
      <c r="I580" s="23" t="s">
        <v>41</v>
      </c>
      <c r="J580" s="17"/>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row>
    <row r="581" spans="1:40" s="32" customFormat="1">
      <c r="A581" s="103" t="s">
        <v>1458</v>
      </c>
      <c r="B581" s="24" t="s">
        <v>710</v>
      </c>
      <c r="C581" s="25">
        <v>14.6</v>
      </c>
      <c r="D581" s="26">
        <v>3.6775000000000002</v>
      </c>
      <c r="E581" s="26">
        <f t="shared" si="8"/>
        <v>4.9222999999999999</v>
      </c>
      <c r="F581" s="45">
        <v>1</v>
      </c>
      <c r="G581" s="46">
        <v>1.3</v>
      </c>
      <c r="H581" s="27" t="s">
        <v>15</v>
      </c>
      <c r="I581" s="28" t="s">
        <v>41</v>
      </c>
      <c r="J581" s="17"/>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row>
    <row r="582" spans="1:40" s="32" customFormat="1">
      <c r="A582" s="102" t="s">
        <v>1459</v>
      </c>
      <c r="B582" s="19" t="s">
        <v>711</v>
      </c>
      <c r="C582" s="20">
        <v>1.74</v>
      </c>
      <c r="D582" s="21">
        <v>0.84309999999999996</v>
      </c>
      <c r="E582" s="21">
        <f t="shared" si="8"/>
        <v>1.1285000000000001</v>
      </c>
      <c r="F582" s="43">
        <v>1</v>
      </c>
      <c r="G582" s="44">
        <v>1</v>
      </c>
      <c r="H582" s="30" t="s">
        <v>15</v>
      </c>
      <c r="I582" s="31" t="s">
        <v>41</v>
      </c>
      <c r="J582" s="17"/>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row>
    <row r="583" spans="1:40" s="32" customFormat="1">
      <c r="A583" s="102" t="s">
        <v>1460</v>
      </c>
      <c r="B583" s="19" t="s">
        <v>711</v>
      </c>
      <c r="C583" s="20">
        <v>2.52</v>
      </c>
      <c r="D583" s="21">
        <v>1.4697</v>
      </c>
      <c r="E583" s="21">
        <f t="shared" si="8"/>
        <v>1.9672000000000001</v>
      </c>
      <c r="F583" s="43">
        <v>1</v>
      </c>
      <c r="G583" s="44">
        <v>1</v>
      </c>
      <c r="H583" s="22" t="s">
        <v>15</v>
      </c>
      <c r="I583" s="23" t="s">
        <v>41</v>
      </c>
      <c r="J583" s="17"/>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row>
    <row r="584" spans="1:40" s="32" customFormat="1">
      <c r="A584" s="102" t="s">
        <v>1461</v>
      </c>
      <c r="B584" s="19" t="s">
        <v>711</v>
      </c>
      <c r="C584" s="20">
        <v>6</v>
      </c>
      <c r="D584" s="21">
        <v>2.2149000000000001</v>
      </c>
      <c r="E584" s="21">
        <f t="shared" si="8"/>
        <v>2.9645999999999999</v>
      </c>
      <c r="F584" s="43">
        <v>1</v>
      </c>
      <c r="G584" s="44">
        <v>1.3</v>
      </c>
      <c r="H584" s="22" t="s">
        <v>15</v>
      </c>
      <c r="I584" s="23" t="s">
        <v>41</v>
      </c>
      <c r="J584" s="17"/>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row>
    <row r="585" spans="1:40" s="32" customFormat="1">
      <c r="A585" s="103" t="s">
        <v>1462</v>
      </c>
      <c r="B585" s="24" t="s">
        <v>711</v>
      </c>
      <c r="C585" s="25">
        <v>13.9</v>
      </c>
      <c r="D585" s="26">
        <v>4.7314999999999996</v>
      </c>
      <c r="E585" s="26">
        <f t="shared" si="8"/>
        <v>6.3331</v>
      </c>
      <c r="F585" s="45">
        <v>1</v>
      </c>
      <c r="G585" s="46">
        <v>1.3</v>
      </c>
      <c r="H585" s="27" t="s">
        <v>15</v>
      </c>
      <c r="I585" s="28" t="s">
        <v>41</v>
      </c>
      <c r="J585" s="17"/>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row>
    <row r="586" spans="1:40" s="32" customFormat="1">
      <c r="A586" s="102" t="s">
        <v>1463</v>
      </c>
      <c r="B586" s="19" t="s">
        <v>712</v>
      </c>
      <c r="C586" s="20">
        <v>2.14</v>
      </c>
      <c r="D586" s="21">
        <v>0.77239999999999998</v>
      </c>
      <c r="E586" s="21">
        <f t="shared" ref="E586:E649" si="9">ROUND((D586/0.747108),4)</f>
        <v>1.0339</v>
      </c>
      <c r="F586" s="43">
        <v>1</v>
      </c>
      <c r="G586" s="44">
        <v>1</v>
      </c>
      <c r="H586" s="30" t="s">
        <v>15</v>
      </c>
      <c r="I586" s="31" t="s">
        <v>41</v>
      </c>
      <c r="J586" s="17"/>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row>
    <row r="587" spans="1:40" s="32" customFormat="1">
      <c r="A587" s="102" t="s">
        <v>1464</v>
      </c>
      <c r="B587" s="19" t="s">
        <v>712</v>
      </c>
      <c r="C587" s="20">
        <v>3.68</v>
      </c>
      <c r="D587" s="21">
        <v>1.1495</v>
      </c>
      <c r="E587" s="21">
        <f t="shared" si="9"/>
        <v>1.5386</v>
      </c>
      <c r="F587" s="43">
        <v>1</v>
      </c>
      <c r="G587" s="44">
        <v>1</v>
      </c>
      <c r="H587" s="22" t="s">
        <v>15</v>
      </c>
      <c r="I587" s="23" t="s">
        <v>41</v>
      </c>
      <c r="J587" s="17"/>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row>
    <row r="588" spans="1:40" s="32" customFormat="1">
      <c r="A588" s="102" t="s">
        <v>1465</v>
      </c>
      <c r="B588" s="19" t="s">
        <v>712</v>
      </c>
      <c r="C588" s="20">
        <v>6.72</v>
      </c>
      <c r="D588" s="21">
        <v>1.8343</v>
      </c>
      <c r="E588" s="21">
        <f t="shared" si="9"/>
        <v>2.4552</v>
      </c>
      <c r="F588" s="43">
        <v>1</v>
      </c>
      <c r="G588" s="44">
        <v>1.3</v>
      </c>
      <c r="H588" s="22" t="s">
        <v>15</v>
      </c>
      <c r="I588" s="23" t="s">
        <v>41</v>
      </c>
      <c r="J588" s="17"/>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row>
    <row r="589" spans="1:40" s="32" customFormat="1">
      <c r="A589" s="103" t="s">
        <v>1466</v>
      </c>
      <c r="B589" s="24" t="s">
        <v>712</v>
      </c>
      <c r="C589" s="25">
        <v>13.97</v>
      </c>
      <c r="D589" s="26">
        <v>3.8071000000000002</v>
      </c>
      <c r="E589" s="26">
        <f t="shared" si="9"/>
        <v>5.0957999999999997</v>
      </c>
      <c r="F589" s="45">
        <v>1</v>
      </c>
      <c r="G589" s="46">
        <v>1.3</v>
      </c>
      <c r="H589" s="27" t="s">
        <v>15</v>
      </c>
      <c r="I589" s="28" t="s">
        <v>41</v>
      </c>
      <c r="J589" s="17"/>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row>
    <row r="590" spans="1:40" s="32" customFormat="1">
      <c r="A590" s="102" t="s">
        <v>1467</v>
      </c>
      <c r="B590" s="19" t="s">
        <v>713</v>
      </c>
      <c r="C590" s="20">
        <v>2.78</v>
      </c>
      <c r="D590" s="21">
        <v>0.7903</v>
      </c>
      <c r="E590" s="21">
        <f t="shared" si="9"/>
        <v>1.0578000000000001</v>
      </c>
      <c r="F590" s="43">
        <v>1</v>
      </c>
      <c r="G590" s="44">
        <v>1</v>
      </c>
      <c r="H590" s="30" t="s">
        <v>15</v>
      </c>
      <c r="I590" s="31" t="s">
        <v>41</v>
      </c>
      <c r="J590" s="17"/>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row>
    <row r="591" spans="1:40" s="32" customFormat="1">
      <c r="A591" s="102" t="s">
        <v>1468</v>
      </c>
      <c r="B591" s="19" t="s">
        <v>713</v>
      </c>
      <c r="C591" s="20">
        <v>4.99</v>
      </c>
      <c r="D591" s="21">
        <v>1.1748000000000001</v>
      </c>
      <c r="E591" s="21">
        <f t="shared" si="9"/>
        <v>1.5725</v>
      </c>
      <c r="F591" s="43">
        <v>1</v>
      </c>
      <c r="G591" s="44">
        <v>1</v>
      </c>
      <c r="H591" s="22" t="s">
        <v>15</v>
      </c>
      <c r="I591" s="23" t="s">
        <v>41</v>
      </c>
      <c r="J591" s="17"/>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row>
    <row r="592" spans="1:40" s="32" customFormat="1">
      <c r="A592" s="102" t="s">
        <v>1469</v>
      </c>
      <c r="B592" s="19" t="s">
        <v>713</v>
      </c>
      <c r="C592" s="20">
        <v>8.98</v>
      </c>
      <c r="D592" s="21">
        <v>2.11</v>
      </c>
      <c r="E592" s="21">
        <f t="shared" si="9"/>
        <v>2.8241999999999998</v>
      </c>
      <c r="F592" s="43">
        <v>1</v>
      </c>
      <c r="G592" s="44">
        <v>1.3</v>
      </c>
      <c r="H592" s="22" t="s">
        <v>15</v>
      </c>
      <c r="I592" s="23" t="s">
        <v>41</v>
      </c>
      <c r="J592" s="17"/>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row>
    <row r="593" spans="1:40" s="32" customFormat="1">
      <c r="A593" s="103" t="s">
        <v>1470</v>
      </c>
      <c r="B593" s="24" t="s">
        <v>713</v>
      </c>
      <c r="C593" s="25">
        <v>19.04</v>
      </c>
      <c r="D593" s="26">
        <v>5.0673000000000004</v>
      </c>
      <c r="E593" s="26">
        <f t="shared" si="9"/>
        <v>6.7826000000000004</v>
      </c>
      <c r="F593" s="45">
        <v>1</v>
      </c>
      <c r="G593" s="46">
        <v>1.3</v>
      </c>
      <c r="H593" s="27" t="s">
        <v>15</v>
      </c>
      <c r="I593" s="28" t="s">
        <v>41</v>
      </c>
      <c r="J593" s="17"/>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row>
    <row r="594" spans="1:40" s="32" customFormat="1">
      <c r="A594" s="102" t="s">
        <v>1471</v>
      </c>
      <c r="B594" s="19" t="s">
        <v>714</v>
      </c>
      <c r="C594" s="20">
        <v>2.1</v>
      </c>
      <c r="D594" s="21">
        <v>0.98270000000000002</v>
      </c>
      <c r="E594" s="21">
        <f t="shared" si="9"/>
        <v>1.3152999999999999</v>
      </c>
      <c r="F594" s="43">
        <v>1</v>
      </c>
      <c r="G594" s="44">
        <v>1</v>
      </c>
      <c r="H594" s="30" t="s">
        <v>15</v>
      </c>
      <c r="I594" s="31" t="s">
        <v>41</v>
      </c>
      <c r="J594" s="17"/>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row>
    <row r="595" spans="1:40" s="32" customFormat="1">
      <c r="A595" s="102" t="s">
        <v>1472</v>
      </c>
      <c r="B595" s="19" t="s">
        <v>714</v>
      </c>
      <c r="C595" s="20">
        <v>4.3499999999999996</v>
      </c>
      <c r="D595" s="21">
        <v>1.4118999999999999</v>
      </c>
      <c r="E595" s="21">
        <f t="shared" si="9"/>
        <v>1.8897999999999999</v>
      </c>
      <c r="F595" s="43">
        <v>1</v>
      </c>
      <c r="G595" s="44">
        <v>1</v>
      </c>
      <c r="H595" s="22" t="s">
        <v>15</v>
      </c>
      <c r="I595" s="23" t="s">
        <v>41</v>
      </c>
      <c r="J595" s="17"/>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row>
    <row r="596" spans="1:40" s="32" customFormat="1">
      <c r="A596" s="102" t="s">
        <v>1473</v>
      </c>
      <c r="B596" s="19" t="s">
        <v>714</v>
      </c>
      <c r="C596" s="20">
        <v>8.24</v>
      </c>
      <c r="D596" s="21">
        <v>2.2273999999999998</v>
      </c>
      <c r="E596" s="21">
        <f t="shared" si="9"/>
        <v>2.9813999999999998</v>
      </c>
      <c r="F596" s="43">
        <v>1</v>
      </c>
      <c r="G596" s="44">
        <v>1.3</v>
      </c>
      <c r="H596" s="22" t="s">
        <v>15</v>
      </c>
      <c r="I596" s="23" t="s">
        <v>41</v>
      </c>
      <c r="J596" s="17"/>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row>
    <row r="597" spans="1:40" s="32" customFormat="1">
      <c r="A597" s="103" t="s">
        <v>1474</v>
      </c>
      <c r="B597" s="24" t="s">
        <v>714</v>
      </c>
      <c r="C597" s="25">
        <v>16.670000000000002</v>
      </c>
      <c r="D597" s="26">
        <v>4.5381999999999998</v>
      </c>
      <c r="E597" s="26">
        <f t="shared" si="9"/>
        <v>6.0743999999999998</v>
      </c>
      <c r="F597" s="45">
        <v>1</v>
      </c>
      <c r="G597" s="46">
        <v>1.3</v>
      </c>
      <c r="H597" s="27" t="s">
        <v>15</v>
      </c>
      <c r="I597" s="28" t="s">
        <v>41</v>
      </c>
      <c r="J597" s="17"/>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row>
    <row r="598" spans="1:40" s="32" customFormat="1">
      <c r="A598" s="102" t="s">
        <v>1475</v>
      </c>
      <c r="B598" s="19" t="s">
        <v>715</v>
      </c>
      <c r="C598" s="20">
        <v>1.61</v>
      </c>
      <c r="D598" s="21">
        <v>1.6084000000000001</v>
      </c>
      <c r="E598" s="21">
        <f t="shared" si="9"/>
        <v>2.1528</v>
      </c>
      <c r="F598" s="43">
        <v>1</v>
      </c>
      <c r="G598" s="44">
        <v>1</v>
      </c>
      <c r="H598" s="30" t="s">
        <v>15</v>
      </c>
      <c r="I598" s="31" t="s">
        <v>41</v>
      </c>
      <c r="J598" s="17"/>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row>
    <row r="599" spans="1:40" s="32" customFormat="1">
      <c r="A599" s="102" t="s">
        <v>1476</v>
      </c>
      <c r="B599" s="19" t="s">
        <v>715</v>
      </c>
      <c r="C599" s="20">
        <v>2.97</v>
      </c>
      <c r="D599" s="21">
        <v>2.1314000000000002</v>
      </c>
      <c r="E599" s="21">
        <f t="shared" si="9"/>
        <v>2.8529</v>
      </c>
      <c r="F599" s="43">
        <v>1</v>
      </c>
      <c r="G599" s="44">
        <v>1</v>
      </c>
      <c r="H599" s="22" t="s">
        <v>15</v>
      </c>
      <c r="I599" s="23" t="s">
        <v>41</v>
      </c>
      <c r="J599" s="17"/>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row>
    <row r="600" spans="1:40" s="32" customFormat="1">
      <c r="A600" s="102" t="s">
        <v>1477</v>
      </c>
      <c r="B600" s="19" t="s">
        <v>715</v>
      </c>
      <c r="C600" s="20">
        <v>8.1300000000000008</v>
      </c>
      <c r="D600" s="21">
        <v>3.7486000000000002</v>
      </c>
      <c r="E600" s="21">
        <f t="shared" si="9"/>
        <v>5.0175000000000001</v>
      </c>
      <c r="F600" s="43">
        <v>1</v>
      </c>
      <c r="G600" s="44">
        <v>1.3</v>
      </c>
      <c r="H600" s="22" t="s">
        <v>15</v>
      </c>
      <c r="I600" s="23" t="s">
        <v>41</v>
      </c>
      <c r="J600" s="17"/>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row>
    <row r="601" spans="1:40" s="32" customFormat="1">
      <c r="A601" s="103" t="s">
        <v>1478</v>
      </c>
      <c r="B601" s="24" t="s">
        <v>715</v>
      </c>
      <c r="C601" s="25">
        <v>17.29</v>
      </c>
      <c r="D601" s="26">
        <v>7.2107999999999999</v>
      </c>
      <c r="E601" s="26">
        <f t="shared" si="9"/>
        <v>9.6516000000000002</v>
      </c>
      <c r="F601" s="45">
        <v>1</v>
      </c>
      <c r="G601" s="46">
        <v>1.3</v>
      </c>
      <c r="H601" s="27" t="s">
        <v>15</v>
      </c>
      <c r="I601" s="28" t="s">
        <v>41</v>
      </c>
      <c r="J601" s="17"/>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row>
    <row r="602" spans="1:40" s="32" customFormat="1">
      <c r="A602" s="102" t="s">
        <v>1479</v>
      </c>
      <c r="B602" s="19" t="s">
        <v>716</v>
      </c>
      <c r="C602" s="20">
        <v>2.66</v>
      </c>
      <c r="D602" s="21">
        <v>0.40010000000000001</v>
      </c>
      <c r="E602" s="21">
        <f t="shared" si="9"/>
        <v>0.53549999999999998</v>
      </c>
      <c r="F602" s="43">
        <v>1</v>
      </c>
      <c r="G602" s="44">
        <v>1</v>
      </c>
      <c r="H602" s="30" t="s">
        <v>15</v>
      </c>
      <c r="I602" s="31" t="s">
        <v>41</v>
      </c>
      <c r="J602" s="17"/>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row>
    <row r="603" spans="1:40" s="32" customFormat="1">
      <c r="A603" s="102" t="s">
        <v>1480</v>
      </c>
      <c r="B603" s="19" t="s">
        <v>716</v>
      </c>
      <c r="C603" s="20">
        <v>3.17</v>
      </c>
      <c r="D603" s="21">
        <v>0.50719999999999998</v>
      </c>
      <c r="E603" s="21">
        <f t="shared" si="9"/>
        <v>0.67889999999999995</v>
      </c>
      <c r="F603" s="43">
        <v>1</v>
      </c>
      <c r="G603" s="44">
        <v>1</v>
      </c>
      <c r="H603" s="22" t="s">
        <v>15</v>
      </c>
      <c r="I603" s="23" t="s">
        <v>41</v>
      </c>
      <c r="J603" s="17"/>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row>
    <row r="604" spans="1:40" s="32" customFormat="1">
      <c r="A604" s="102" t="s">
        <v>1481</v>
      </c>
      <c r="B604" s="19" t="s">
        <v>716</v>
      </c>
      <c r="C604" s="20">
        <v>4.7</v>
      </c>
      <c r="D604" s="21">
        <v>0.78839999999999999</v>
      </c>
      <c r="E604" s="21">
        <f t="shared" si="9"/>
        <v>1.0552999999999999</v>
      </c>
      <c r="F604" s="43">
        <v>1</v>
      </c>
      <c r="G604" s="44">
        <v>1.3</v>
      </c>
      <c r="H604" s="22" t="s">
        <v>15</v>
      </c>
      <c r="I604" s="23" t="s">
        <v>41</v>
      </c>
      <c r="J604" s="17"/>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row>
    <row r="605" spans="1:40" s="32" customFormat="1">
      <c r="A605" s="103" t="s">
        <v>1482</v>
      </c>
      <c r="B605" s="24" t="s">
        <v>716</v>
      </c>
      <c r="C605" s="25">
        <v>6.61</v>
      </c>
      <c r="D605" s="26">
        <v>1.6282000000000001</v>
      </c>
      <c r="E605" s="26">
        <f t="shared" si="9"/>
        <v>2.1793</v>
      </c>
      <c r="F605" s="45">
        <v>1</v>
      </c>
      <c r="G605" s="46">
        <v>1.3</v>
      </c>
      <c r="H605" s="27" t="s">
        <v>15</v>
      </c>
      <c r="I605" s="28" t="s">
        <v>41</v>
      </c>
      <c r="J605" s="17"/>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row>
    <row r="606" spans="1:40" s="32" customFormat="1">
      <c r="A606" s="102" t="s">
        <v>1483</v>
      </c>
      <c r="B606" s="19" t="s">
        <v>717</v>
      </c>
      <c r="C606" s="20">
        <v>2.85</v>
      </c>
      <c r="D606" s="21">
        <v>0.4511</v>
      </c>
      <c r="E606" s="21">
        <f t="shared" si="9"/>
        <v>0.6038</v>
      </c>
      <c r="F606" s="43">
        <v>1</v>
      </c>
      <c r="G606" s="44">
        <v>1</v>
      </c>
      <c r="H606" s="30" t="s">
        <v>15</v>
      </c>
      <c r="I606" s="31" t="s">
        <v>41</v>
      </c>
      <c r="J606" s="17"/>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row>
    <row r="607" spans="1:40" s="32" customFormat="1">
      <c r="A607" s="102" t="s">
        <v>1484</v>
      </c>
      <c r="B607" s="19" t="s">
        <v>717</v>
      </c>
      <c r="C607" s="20">
        <v>3.48</v>
      </c>
      <c r="D607" s="21">
        <v>0.53669999999999995</v>
      </c>
      <c r="E607" s="21">
        <f t="shared" si="9"/>
        <v>0.71840000000000004</v>
      </c>
      <c r="F607" s="43">
        <v>1</v>
      </c>
      <c r="G607" s="44">
        <v>1</v>
      </c>
      <c r="H607" s="22" t="s">
        <v>15</v>
      </c>
      <c r="I607" s="23" t="s">
        <v>41</v>
      </c>
      <c r="J607" s="17"/>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row>
    <row r="608" spans="1:40" s="32" customFormat="1">
      <c r="A608" s="102" t="s">
        <v>1485</v>
      </c>
      <c r="B608" s="19" t="s">
        <v>717</v>
      </c>
      <c r="C608" s="20">
        <v>4.53</v>
      </c>
      <c r="D608" s="21">
        <v>0.76329999999999998</v>
      </c>
      <c r="E608" s="21">
        <f t="shared" si="9"/>
        <v>1.0217000000000001</v>
      </c>
      <c r="F608" s="43">
        <v>1</v>
      </c>
      <c r="G608" s="44">
        <v>1.3</v>
      </c>
      <c r="H608" s="22" t="s">
        <v>15</v>
      </c>
      <c r="I608" s="23" t="s">
        <v>41</v>
      </c>
      <c r="J608" s="17"/>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row>
    <row r="609" spans="1:40" s="32" customFormat="1">
      <c r="A609" s="103" t="s">
        <v>1486</v>
      </c>
      <c r="B609" s="24" t="s">
        <v>717</v>
      </c>
      <c r="C609" s="25">
        <v>9.76</v>
      </c>
      <c r="D609" s="26">
        <v>2.2490999999999999</v>
      </c>
      <c r="E609" s="26">
        <f t="shared" si="9"/>
        <v>3.0104000000000002</v>
      </c>
      <c r="F609" s="45">
        <v>1</v>
      </c>
      <c r="G609" s="46">
        <v>1.3</v>
      </c>
      <c r="H609" s="27" t="s">
        <v>15</v>
      </c>
      <c r="I609" s="28" t="s">
        <v>41</v>
      </c>
      <c r="J609" s="17"/>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row>
    <row r="610" spans="1:40" s="32" customFormat="1">
      <c r="A610" s="102" t="s">
        <v>1487</v>
      </c>
      <c r="B610" s="19" t="s">
        <v>718</v>
      </c>
      <c r="C610" s="20">
        <v>2.06</v>
      </c>
      <c r="D610" s="21">
        <v>0.44619999999999999</v>
      </c>
      <c r="E610" s="21">
        <f t="shared" si="9"/>
        <v>0.59719999999999995</v>
      </c>
      <c r="F610" s="43">
        <v>1</v>
      </c>
      <c r="G610" s="44">
        <v>1</v>
      </c>
      <c r="H610" s="30" t="s">
        <v>15</v>
      </c>
      <c r="I610" s="31" t="s">
        <v>41</v>
      </c>
      <c r="J610" s="17"/>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row>
    <row r="611" spans="1:40" s="32" customFormat="1">
      <c r="A611" s="102" t="s">
        <v>1488</v>
      </c>
      <c r="B611" s="19" t="s">
        <v>718</v>
      </c>
      <c r="C611" s="20">
        <v>3.14</v>
      </c>
      <c r="D611" s="21">
        <v>0.59260000000000002</v>
      </c>
      <c r="E611" s="21">
        <f t="shared" si="9"/>
        <v>0.79320000000000002</v>
      </c>
      <c r="F611" s="43">
        <v>1</v>
      </c>
      <c r="G611" s="44">
        <v>1</v>
      </c>
      <c r="H611" s="22" t="s">
        <v>15</v>
      </c>
      <c r="I611" s="23" t="s">
        <v>41</v>
      </c>
      <c r="J611" s="17"/>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row>
    <row r="612" spans="1:40" s="32" customFormat="1">
      <c r="A612" s="102" t="s">
        <v>1489</v>
      </c>
      <c r="B612" s="19" t="s">
        <v>718</v>
      </c>
      <c r="C612" s="20">
        <v>4.83</v>
      </c>
      <c r="D612" s="21">
        <v>0.88590000000000002</v>
      </c>
      <c r="E612" s="21">
        <f t="shared" si="9"/>
        <v>1.1858</v>
      </c>
      <c r="F612" s="43">
        <v>1</v>
      </c>
      <c r="G612" s="44">
        <v>1.3</v>
      </c>
      <c r="H612" s="22" t="s">
        <v>15</v>
      </c>
      <c r="I612" s="23" t="s">
        <v>41</v>
      </c>
      <c r="J612" s="17"/>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row>
    <row r="613" spans="1:40" s="32" customFormat="1">
      <c r="A613" s="103" t="s">
        <v>1490</v>
      </c>
      <c r="B613" s="24" t="s">
        <v>718</v>
      </c>
      <c r="C613" s="25">
        <v>10.51</v>
      </c>
      <c r="D613" s="26">
        <v>2.3197000000000001</v>
      </c>
      <c r="E613" s="26">
        <f t="shared" si="9"/>
        <v>3.1049000000000002</v>
      </c>
      <c r="F613" s="45">
        <v>1</v>
      </c>
      <c r="G613" s="46">
        <v>1.3</v>
      </c>
      <c r="H613" s="27" t="s">
        <v>15</v>
      </c>
      <c r="I613" s="28" t="s">
        <v>41</v>
      </c>
      <c r="J613" s="17"/>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row>
    <row r="614" spans="1:40" s="32" customFormat="1">
      <c r="A614" s="102" t="s">
        <v>1491</v>
      </c>
      <c r="B614" s="19" t="s">
        <v>719</v>
      </c>
      <c r="C614" s="20">
        <v>3.45</v>
      </c>
      <c r="D614" s="21">
        <v>0.69</v>
      </c>
      <c r="E614" s="21">
        <f t="shared" si="9"/>
        <v>0.92359999999999998</v>
      </c>
      <c r="F614" s="43">
        <v>1</v>
      </c>
      <c r="G614" s="44">
        <v>1</v>
      </c>
      <c r="H614" s="30" t="s">
        <v>15</v>
      </c>
      <c r="I614" s="31" t="s">
        <v>41</v>
      </c>
      <c r="J614" s="17"/>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row>
    <row r="615" spans="1:40" s="32" customFormat="1">
      <c r="A615" s="102" t="s">
        <v>1492</v>
      </c>
      <c r="B615" s="19" t="s">
        <v>719</v>
      </c>
      <c r="C615" s="20">
        <v>4.33</v>
      </c>
      <c r="D615" s="21">
        <v>0.85399999999999998</v>
      </c>
      <c r="E615" s="21">
        <f t="shared" si="9"/>
        <v>1.1431</v>
      </c>
      <c r="F615" s="43">
        <v>1</v>
      </c>
      <c r="G615" s="44">
        <v>1</v>
      </c>
      <c r="H615" s="22" t="s">
        <v>15</v>
      </c>
      <c r="I615" s="23" t="s">
        <v>41</v>
      </c>
      <c r="J615" s="17"/>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row>
    <row r="616" spans="1:40" s="32" customFormat="1">
      <c r="A616" s="102" t="s">
        <v>1493</v>
      </c>
      <c r="B616" s="19" t="s">
        <v>719</v>
      </c>
      <c r="C616" s="20">
        <v>7.11</v>
      </c>
      <c r="D616" s="21">
        <v>1.3832</v>
      </c>
      <c r="E616" s="21">
        <f t="shared" si="9"/>
        <v>1.8513999999999999</v>
      </c>
      <c r="F616" s="43">
        <v>1</v>
      </c>
      <c r="G616" s="44">
        <v>1.3</v>
      </c>
      <c r="H616" s="22" t="s">
        <v>15</v>
      </c>
      <c r="I616" s="23" t="s">
        <v>41</v>
      </c>
      <c r="J616" s="17"/>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row>
    <row r="617" spans="1:40" s="32" customFormat="1">
      <c r="A617" s="103" t="s">
        <v>1494</v>
      </c>
      <c r="B617" s="24" t="s">
        <v>719</v>
      </c>
      <c r="C617" s="25">
        <v>12.36</v>
      </c>
      <c r="D617" s="26">
        <v>2.5983999999999998</v>
      </c>
      <c r="E617" s="26">
        <f t="shared" si="9"/>
        <v>3.4779</v>
      </c>
      <c r="F617" s="45">
        <v>1</v>
      </c>
      <c r="G617" s="46">
        <v>1.3</v>
      </c>
      <c r="H617" s="27" t="s">
        <v>15</v>
      </c>
      <c r="I617" s="28" t="s">
        <v>41</v>
      </c>
      <c r="J617" s="17"/>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row>
    <row r="618" spans="1:40" s="32" customFormat="1">
      <c r="A618" s="102" t="s">
        <v>1495</v>
      </c>
      <c r="B618" s="19" t="s">
        <v>720</v>
      </c>
      <c r="C618" s="20">
        <v>4.08</v>
      </c>
      <c r="D618" s="21">
        <v>0.64810000000000001</v>
      </c>
      <c r="E618" s="21">
        <f t="shared" si="9"/>
        <v>0.86750000000000005</v>
      </c>
      <c r="F618" s="43">
        <v>1</v>
      </c>
      <c r="G618" s="44">
        <v>1</v>
      </c>
      <c r="H618" s="30" t="s">
        <v>15</v>
      </c>
      <c r="I618" s="31" t="s">
        <v>41</v>
      </c>
      <c r="J618" s="17"/>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row>
    <row r="619" spans="1:40" s="32" customFormat="1">
      <c r="A619" s="102" t="s">
        <v>1496</v>
      </c>
      <c r="B619" s="19" t="s">
        <v>720</v>
      </c>
      <c r="C619" s="20">
        <v>5.36</v>
      </c>
      <c r="D619" s="21">
        <v>0.84770000000000001</v>
      </c>
      <c r="E619" s="21">
        <f t="shared" si="9"/>
        <v>1.1346000000000001</v>
      </c>
      <c r="F619" s="43">
        <v>1</v>
      </c>
      <c r="G619" s="44">
        <v>1</v>
      </c>
      <c r="H619" s="22" t="s">
        <v>15</v>
      </c>
      <c r="I619" s="23" t="s">
        <v>41</v>
      </c>
      <c r="J619" s="17"/>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row>
    <row r="620" spans="1:40" s="32" customFormat="1">
      <c r="A620" s="102" t="s">
        <v>1497</v>
      </c>
      <c r="B620" s="19" t="s">
        <v>720</v>
      </c>
      <c r="C620" s="20">
        <v>9.27</v>
      </c>
      <c r="D620" s="21">
        <v>1.4544999999999999</v>
      </c>
      <c r="E620" s="21">
        <f t="shared" si="9"/>
        <v>1.9468000000000001</v>
      </c>
      <c r="F620" s="43">
        <v>1</v>
      </c>
      <c r="G620" s="44">
        <v>1.3</v>
      </c>
      <c r="H620" s="22" t="s">
        <v>15</v>
      </c>
      <c r="I620" s="23" t="s">
        <v>41</v>
      </c>
      <c r="J620" s="17"/>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row>
    <row r="621" spans="1:40" s="32" customFormat="1">
      <c r="A621" s="103" t="s">
        <v>1498</v>
      </c>
      <c r="B621" s="24" t="s">
        <v>720</v>
      </c>
      <c r="C621" s="25">
        <v>16.36</v>
      </c>
      <c r="D621" s="26">
        <v>2.7915000000000001</v>
      </c>
      <c r="E621" s="26">
        <f t="shared" si="9"/>
        <v>3.7364000000000002</v>
      </c>
      <c r="F621" s="45">
        <v>1</v>
      </c>
      <c r="G621" s="46">
        <v>1.3</v>
      </c>
      <c r="H621" s="27" t="s">
        <v>15</v>
      </c>
      <c r="I621" s="28" t="s">
        <v>41</v>
      </c>
      <c r="J621" s="17"/>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row>
    <row r="622" spans="1:40" s="32" customFormat="1">
      <c r="A622" s="102" t="s">
        <v>1499</v>
      </c>
      <c r="B622" s="19" t="s">
        <v>721</v>
      </c>
      <c r="C622" s="20">
        <v>2.94</v>
      </c>
      <c r="D622" s="21">
        <v>0.56420000000000003</v>
      </c>
      <c r="E622" s="21">
        <f t="shared" si="9"/>
        <v>0.75519999999999998</v>
      </c>
      <c r="F622" s="43">
        <v>1</v>
      </c>
      <c r="G622" s="44">
        <v>1</v>
      </c>
      <c r="H622" s="30" t="s">
        <v>15</v>
      </c>
      <c r="I622" s="31" t="s">
        <v>41</v>
      </c>
      <c r="J622" s="17"/>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row>
    <row r="623" spans="1:40" s="32" customFormat="1">
      <c r="A623" s="102" t="s">
        <v>1500</v>
      </c>
      <c r="B623" s="19" t="s">
        <v>721</v>
      </c>
      <c r="C623" s="20">
        <v>3.9</v>
      </c>
      <c r="D623" s="21">
        <v>0.7671</v>
      </c>
      <c r="E623" s="21">
        <f t="shared" si="9"/>
        <v>1.0267999999999999</v>
      </c>
      <c r="F623" s="43">
        <v>1</v>
      </c>
      <c r="G623" s="44">
        <v>1</v>
      </c>
      <c r="H623" s="22" t="s">
        <v>15</v>
      </c>
      <c r="I623" s="23" t="s">
        <v>41</v>
      </c>
      <c r="J623" s="17"/>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row>
    <row r="624" spans="1:40" s="32" customFormat="1">
      <c r="A624" s="102" t="s">
        <v>1501</v>
      </c>
      <c r="B624" s="19" t="s">
        <v>721</v>
      </c>
      <c r="C624" s="20">
        <v>6.8</v>
      </c>
      <c r="D624" s="21">
        <v>1.3788</v>
      </c>
      <c r="E624" s="21">
        <f t="shared" si="9"/>
        <v>1.8454999999999999</v>
      </c>
      <c r="F624" s="43">
        <v>1</v>
      </c>
      <c r="G624" s="44">
        <v>1.3</v>
      </c>
      <c r="H624" s="22" t="s">
        <v>15</v>
      </c>
      <c r="I624" s="23" t="s">
        <v>41</v>
      </c>
      <c r="J624" s="17"/>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row>
    <row r="625" spans="1:40" s="32" customFormat="1">
      <c r="A625" s="103" t="s">
        <v>1502</v>
      </c>
      <c r="B625" s="24" t="s">
        <v>721</v>
      </c>
      <c r="C625" s="25">
        <v>14.96</v>
      </c>
      <c r="D625" s="26">
        <v>4.0194000000000001</v>
      </c>
      <c r="E625" s="26">
        <f t="shared" si="9"/>
        <v>5.3799000000000001</v>
      </c>
      <c r="F625" s="45">
        <v>1</v>
      </c>
      <c r="G625" s="46">
        <v>1.3</v>
      </c>
      <c r="H625" s="27" t="s">
        <v>15</v>
      </c>
      <c r="I625" s="28" t="s">
        <v>41</v>
      </c>
      <c r="J625" s="17"/>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row>
    <row r="626" spans="1:40" s="32" customFormat="1">
      <c r="A626" s="102" t="s">
        <v>1503</v>
      </c>
      <c r="B626" s="19" t="s">
        <v>722</v>
      </c>
      <c r="C626" s="20">
        <v>2.75</v>
      </c>
      <c r="D626" s="21">
        <v>0.54269999999999996</v>
      </c>
      <c r="E626" s="21">
        <f t="shared" si="9"/>
        <v>0.72640000000000005</v>
      </c>
      <c r="F626" s="43">
        <v>1</v>
      </c>
      <c r="G626" s="44">
        <v>1</v>
      </c>
      <c r="H626" s="30" t="s">
        <v>15</v>
      </c>
      <c r="I626" s="31" t="s">
        <v>41</v>
      </c>
      <c r="J626" s="17"/>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row>
    <row r="627" spans="1:40" s="32" customFormat="1">
      <c r="A627" s="102" t="s">
        <v>1504</v>
      </c>
      <c r="B627" s="19" t="s">
        <v>722</v>
      </c>
      <c r="C627" s="20">
        <v>3.65</v>
      </c>
      <c r="D627" s="21">
        <v>0.69810000000000005</v>
      </c>
      <c r="E627" s="21">
        <f t="shared" si="9"/>
        <v>0.93440000000000001</v>
      </c>
      <c r="F627" s="43">
        <v>1</v>
      </c>
      <c r="G627" s="44">
        <v>1</v>
      </c>
      <c r="H627" s="22" t="s">
        <v>15</v>
      </c>
      <c r="I627" s="23" t="s">
        <v>41</v>
      </c>
      <c r="J627" s="17"/>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row>
    <row r="628" spans="1:40" s="32" customFormat="1">
      <c r="A628" s="102" t="s">
        <v>1505</v>
      </c>
      <c r="B628" s="19" t="s">
        <v>722</v>
      </c>
      <c r="C628" s="20">
        <v>4.97</v>
      </c>
      <c r="D628" s="21">
        <v>1.0118</v>
      </c>
      <c r="E628" s="21">
        <f t="shared" si="9"/>
        <v>1.3543000000000001</v>
      </c>
      <c r="F628" s="43">
        <v>1</v>
      </c>
      <c r="G628" s="44">
        <v>1.3</v>
      </c>
      <c r="H628" s="22" t="s">
        <v>15</v>
      </c>
      <c r="I628" s="23" t="s">
        <v>41</v>
      </c>
      <c r="J628" s="17"/>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row>
    <row r="629" spans="1:40" s="32" customFormat="1">
      <c r="A629" s="103" t="s">
        <v>1506</v>
      </c>
      <c r="B629" s="24" t="s">
        <v>722</v>
      </c>
      <c r="C629" s="25">
        <v>11.45</v>
      </c>
      <c r="D629" s="26">
        <v>2.5794999999999999</v>
      </c>
      <c r="E629" s="26">
        <f t="shared" si="9"/>
        <v>3.4525999999999999</v>
      </c>
      <c r="F629" s="45">
        <v>1</v>
      </c>
      <c r="G629" s="46">
        <v>1.3</v>
      </c>
      <c r="H629" s="27" t="s">
        <v>15</v>
      </c>
      <c r="I629" s="28" t="s">
        <v>41</v>
      </c>
      <c r="J629" s="17"/>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row>
    <row r="630" spans="1:40" s="32" customFormat="1">
      <c r="A630" s="102" t="s">
        <v>1507</v>
      </c>
      <c r="B630" s="19" t="s">
        <v>723</v>
      </c>
      <c r="C630" s="20">
        <v>2.09</v>
      </c>
      <c r="D630" s="21">
        <v>0.443</v>
      </c>
      <c r="E630" s="21">
        <f t="shared" si="9"/>
        <v>0.59299999999999997</v>
      </c>
      <c r="F630" s="43">
        <v>1</v>
      </c>
      <c r="G630" s="44">
        <v>1</v>
      </c>
      <c r="H630" s="30" t="s">
        <v>15</v>
      </c>
      <c r="I630" s="31" t="s">
        <v>41</v>
      </c>
      <c r="J630" s="17"/>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row>
    <row r="631" spans="1:40" s="32" customFormat="1">
      <c r="A631" s="102" t="s">
        <v>1508</v>
      </c>
      <c r="B631" s="19" t="s">
        <v>723</v>
      </c>
      <c r="C631" s="20">
        <v>3.95</v>
      </c>
      <c r="D631" s="21">
        <v>0.67530000000000001</v>
      </c>
      <c r="E631" s="21">
        <f t="shared" si="9"/>
        <v>0.90390000000000004</v>
      </c>
      <c r="F631" s="43">
        <v>1</v>
      </c>
      <c r="G631" s="44">
        <v>1</v>
      </c>
      <c r="H631" s="22" t="s">
        <v>15</v>
      </c>
      <c r="I631" s="23" t="s">
        <v>41</v>
      </c>
      <c r="J631" s="17"/>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row>
    <row r="632" spans="1:40" s="32" customFormat="1">
      <c r="A632" s="102" t="s">
        <v>1509</v>
      </c>
      <c r="B632" s="19" t="s">
        <v>723</v>
      </c>
      <c r="C632" s="20">
        <v>6.42</v>
      </c>
      <c r="D632" s="21">
        <v>1.1348</v>
      </c>
      <c r="E632" s="21">
        <f t="shared" si="9"/>
        <v>1.5188999999999999</v>
      </c>
      <c r="F632" s="43">
        <v>1</v>
      </c>
      <c r="G632" s="44">
        <v>1.3</v>
      </c>
      <c r="H632" s="22" t="s">
        <v>15</v>
      </c>
      <c r="I632" s="23" t="s">
        <v>41</v>
      </c>
      <c r="J632" s="17"/>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row>
    <row r="633" spans="1:40" s="32" customFormat="1">
      <c r="A633" s="103" t="s">
        <v>1510</v>
      </c>
      <c r="B633" s="24" t="s">
        <v>723</v>
      </c>
      <c r="C633" s="25">
        <v>12.66</v>
      </c>
      <c r="D633" s="26">
        <v>2.5087999999999999</v>
      </c>
      <c r="E633" s="26">
        <f t="shared" si="9"/>
        <v>3.3580000000000001</v>
      </c>
      <c r="F633" s="45">
        <v>1</v>
      </c>
      <c r="G633" s="46">
        <v>1.3</v>
      </c>
      <c r="H633" s="27" t="s">
        <v>15</v>
      </c>
      <c r="I633" s="28" t="s">
        <v>41</v>
      </c>
      <c r="J633" s="17"/>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row>
    <row r="634" spans="1:40" s="32" customFormat="1">
      <c r="A634" s="102" t="s">
        <v>1511</v>
      </c>
      <c r="B634" s="19" t="s">
        <v>724</v>
      </c>
      <c r="C634" s="20">
        <v>2.33</v>
      </c>
      <c r="D634" s="21">
        <v>0.44379999999999997</v>
      </c>
      <c r="E634" s="21">
        <f t="shared" si="9"/>
        <v>0.59399999999999997</v>
      </c>
      <c r="F634" s="43">
        <v>1</v>
      </c>
      <c r="G634" s="44">
        <v>1</v>
      </c>
      <c r="H634" s="30" t="s">
        <v>15</v>
      </c>
      <c r="I634" s="31" t="s">
        <v>41</v>
      </c>
      <c r="J634" s="17"/>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row>
    <row r="635" spans="1:40" s="32" customFormat="1">
      <c r="A635" s="102" t="s">
        <v>1512</v>
      </c>
      <c r="B635" s="19" t="s">
        <v>724</v>
      </c>
      <c r="C635" s="20">
        <v>3.27</v>
      </c>
      <c r="D635" s="21">
        <v>0.55840000000000001</v>
      </c>
      <c r="E635" s="21">
        <f t="shared" si="9"/>
        <v>0.74739999999999995</v>
      </c>
      <c r="F635" s="43">
        <v>1</v>
      </c>
      <c r="G635" s="44">
        <v>1</v>
      </c>
      <c r="H635" s="22" t="s">
        <v>15</v>
      </c>
      <c r="I635" s="23" t="s">
        <v>41</v>
      </c>
      <c r="J635" s="17"/>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row>
    <row r="636" spans="1:40" s="32" customFormat="1">
      <c r="A636" s="102" t="s">
        <v>1513</v>
      </c>
      <c r="B636" s="19" t="s">
        <v>724</v>
      </c>
      <c r="C636" s="20">
        <v>5.03</v>
      </c>
      <c r="D636" s="21">
        <v>0.9173</v>
      </c>
      <c r="E636" s="21">
        <f t="shared" si="9"/>
        <v>1.2278</v>
      </c>
      <c r="F636" s="43">
        <v>1</v>
      </c>
      <c r="G636" s="44">
        <v>1.3</v>
      </c>
      <c r="H636" s="22" t="s">
        <v>15</v>
      </c>
      <c r="I636" s="23" t="s">
        <v>41</v>
      </c>
      <c r="J636" s="17"/>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row>
    <row r="637" spans="1:40" s="32" customFormat="1">
      <c r="A637" s="103" t="s">
        <v>1514</v>
      </c>
      <c r="B637" s="24" t="s">
        <v>724</v>
      </c>
      <c r="C637" s="25">
        <v>10.72</v>
      </c>
      <c r="D637" s="26">
        <v>2.2048999999999999</v>
      </c>
      <c r="E637" s="26">
        <f t="shared" si="9"/>
        <v>2.9512</v>
      </c>
      <c r="F637" s="45">
        <v>1</v>
      </c>
      <c r="G637" s="46">
        <v>1.3</v>
      </c>
      <c r="H637" s="27" t="s">
        <v>15</v>
      </c>
      <c r="I637" s="28" t="s">
        <v>41</v>
      </c>
      <c r="J637" s="17"/>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row>
    <row r="638" spans="1:40" s="32" customFormat="1">
      <c r="A638" s="102" t="s">
        <v>1515</v>
      </c>
      <c r="B638" s="19" t="s">
        <v>725</v>
      </c>
      <c r="C638" s="20">
        <v>3.66</v>
      </c>
      <c r="D638" s="21">
        <v>1.2043999999999999</v>
      </c>
      <c r="E638" s="21">
        <f t="shared" si="9"/>
        <v>1.6121000000000001</v>
      </c>
      <c r="F638" s="43">
        <v>1</v>
      </c>
      <c r="G638" s="44">
        <v>1</v>
      </c>
      <c r="H638" s="30" t="s">
        <v>15</v>
      </c>
      <c r="I638" s="31" t="s">
        <v>41</v>
      </c>
      <c r="J638" s="17"/>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row>
    <row r="639" spans="1:40" s="32" customFormat="1">
      <c r="A639" s="102" t="s">
        <v>1516</v>
      </c>
      <c r="B639" s="19" t="s">
        <v>725</v>
      </c>
      <c r="C639" s="20">
        <v>6.74</v>
      </c>
      <c r="D639" s="21">
        <v>1.6249</v>
      </c>
      <c r="E639" s="21">
        <f t="shared" si="9"/>
        <v>2.1749000000000001</v>
      </c>
      <c r="F639" s="43">
        <v>1</v>
      </c>
      <c r="G639" s="44">
        <v>1</v>
      </c>
      <c r="H639" s="22" t="s">
        <v>15</v>
      </c>
      <c r="I639" s="23" t="s">
        <v>41</v>
      </c>
      <c r="J639" s="17"/>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row>
    <row r="640" spans="1:40" s="32" customFormat="1">
      <c r="A640" s="102" t="s">
        <v>1517</v>
      </c>
      <c r="B640" s="19" t="s">
        <v>725</v>
      </c>
      <c r="C640" s="20">
        <v>12.09</v>
      </c>
      <c r="D640" s="21">
        <v>2.5019</v>
      </c>
      <c r="E640" s="21">
        <f t="shared" si="9"/>
        <v>3.3488000000000002</v>
      </c>
      <c r="F640" s="43">
        <v>1</v>
      </c>
      <c r="G640" s="44">
        <v>1.3</v>
      </c>
      <c r="H640" s="22" t="s">
        <v>15</v>
      </c>
      <c r="I640" s="23" t="s">
        <v>41</v>
      </c>
      <c r="J640" s="17"/>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row>
    <row r="641" spans="1:40" s="32" customFormat="1">
      <c r="A641" s="103" t="s">
        <v>1518</v>
      </c>
      <c r="B641" s="24" t="s">
        <v>725</v>
      </c>
      <c r="C641" s="25">
        <v>25.86</v>
      </c>
      <c r="D641" s="26">
        <v>5.6734</v>
      </c>
      <c r="E641" s="26">
        <f t="shared" si="9"/>
        <v>7.5937999999999999</v>
      </c>
      <c r="F641" s="45">
        <v>1</v>
      </c>
      <c r="G641" s="46">
        <v>1.3</v>
      </c>
      <c r="H641" s="27" t="s">
        <v>15</v>
      </c>
      <c r="I641" s="28" t="s">
        <v>41</v>
      </c>
      <c r="J641" s="17"/>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row>
    <row r="642" spans="1:40" s="32" customFormat="1">
      <c r="A642" s="102" t="s">
        <v>1519</v>
      </c>
      <c r="B642" s="19" t="s">
        <v>726</v>
      </c>
      <c r="C642" s="20">
        <v>1.71</v>
      </c>
      <c r="D642" s="21">
        <v>1.0392999999999999</v>
      </c>
      <c r="E642" s="21">
        <f t="shared" si="9"/>
        <v>1.3911</v>
      </c>
      <c r="F642" s="43">
        <v>1</v>
      </c>
      <c r="G642" s="44">
        <v>1</v>
      </c>
      <c r="H642" s="30" t="s">
        <v>15</v>
      </c>
      <c r="I642" s="31" t="s">
        <v>41</v>
      </c>
      <c r="J642" s="17"/>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row>
    <row r="643" spans="1:40" s="32" customFormat="1">
      <c r="A643" s="102" t="s">
        <v>1520</v>
      </c>
      <c r="B643" s="19" t="s">
        <v>726</v>
      </c>
      <c r="C643" s="20">
        <v>2.17</v>
      </c>
      <c r="D643" s="21">
        <v>1.3898999999999999</v>
      </c>
      <c r="E643" s="21">
        <f t="shared" si="9"/>
        <v>1.8604000000000001</v>
      </c>
      <c r="F643" s="43">
        <v>1</v>
      </c>
      <c r="G643" s="44">
        <v>1</v>
      </c>
      <c r="H643" s="22" t="s">
        <v>15</v>
      </c>
      <c r="I643" s="23" t="s">
        <v>41</v>
      </c>
      <c r="J643" s="17"/>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row>
    <row r="644" spans="1:40" s="32" customFormat="1">
      <c r="A644" s="102" t="s">
        <v>1521</v>
      </c>
      <c r="B644" s="19" t="s">
        <v>726</v>
      </c>
      <c r="C644" s="20">
        <v>5.49</v>
      </c>
      <c r="D644" s="21">
        <v>1.9466000000000001</v>
      </c>
      <c r="E644" s="21">
        <f t="shared" si="9"/>
        <v>2.6055000000000001</v>
      </c>
      <c r="F644" s="43">
        <v>1</v>
      </c>
      <c r="G644" s="44">
        <v>1.3</v>
      </c>
      <c r="H644" s="22" t="s">
        <v>15</v>
      </c>
      <c r="I644" s="23" t="s">
        <v>41</v>
      </c>
      <c r="J644" s="17"/>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row>
    <row r="645" spans="1:40" s="32" customFormat="1">
      <c r="A645" s="103" t="s">
        <v>1522</v>
      </c>
      <c r="B645" s="24" t="s">
        <v>726</v>
      </c>
      <c r="C645" s="25">
        <v>12.96</v>
      </c>
      <c r="D645" s="26">
        <v>4.8960999999999997</v>
      </c>
      <c r="E645" s="26">
        <f t="shared" si="9"/>
        <v>6.5533999999999999</v>
      </c>
      <c r="F645" s="45">
        <v>1</v>
      </c>
      <c r="G645" s="46">
        <v>1.3</v>
      </c>
      <c r="H645" s="27" t="s">
        <v>15</v>
      </c>
      <c r="I645" s="28" t="s">
        <v>41</v>
      </c>
      <c r="J645" s="17"/>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row>
    <row r="646" spans="1:40" s="32" customFormat="1">
      <c r="A646" s="102" t="s">
        <v>1523</v>
      </c>
      <c r="B646" s="19" t="s">
        <v>727</v>
      </c>
      <c r="C646" s="20">
        <v>1.88</v>
      </c>
      <c r="D646" s="21">
        <v>0.92679999999999996</v>
      </c>
      <c r="E646" s="21">
        <f t="shared" si="9"/>
        <v>1.2404999999999999</v>
      </c>
      <c r="F646" s="43">
        <v>1</v>
      </c>
      <c r="G646" s="44">
        <v>1</v>
      </c>
      <c r="H646" s="30" t="s">
        <v>15</v>
      </c>
      <c r="I646" s="31" t="s">
        <v>41</v>
      </c>
      <c r="J646" s="17"/>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row>
    <row r="647" spans="1:40" s="32" customFormat="1">
      <c r="A647" s="102" t="s">
        <v>1524</v>
      </c>
      <c r="B647" s="19" t="s">
        <v>727</v>
      </c>
      <c r="C647" s="20">
        <v>3.01</v>
      </c>
      <c r="D647" s="21">
        <v>1.5952</v>
      </c>
      <c r="E647" s="21">
        <f t="shared" si="9"/>
        <v>2.1352000000000002</v>
      </c>
      <c r="F647" s="43">
        <v>1</v>
      </c>
      <c r="G647" s="44">
        <v>1</v>
      </c>
      <c r="H647" s="22" t="s">
        <v>15</v>
      </c>
      <c r="I647" s="23" t="s">
        <v>41</v>
      </c>
      <c r="J647" s="17"/>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row>
    <row r="648" spans="1:40" s="32" customFormat="1">
      <c r="A648" s="102" t="s">
        <v>1525</v>
      </c>
      <c r="B648" s="19" t="s">
        <v>727</v>
      </c>
      <c r="C648" s="20">
        <v>4.8</v>
      </c>
      <c r="D648" s="21">
        <v>1.9454</v>
      </c>
      <c r="E648" s="21">
        <f t="shared" si="9"/>
        <v>2.6038999999999999</v>
      </c>
      <c r="F648" s="43">
        <v>1</v>
      </c>
      <c r="G648" s="44">
        <v>1.3</v>
      </c>
      <c r="H648" s="22" t="s">
        <v>15</v>
      </c>
      <c r="I648" s="23" t="s">
        <v>41</v>
      </c>
      <c r="J648" s="17"/>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row>
    <row r="649" spans="1:40" s="32" customFormat="1">
      <c r="A649" s="103" t="s">
        <v>1526</v>
      </c>
      <c r="B649" s="24" t="s">
        <v>727</v>
      </c>
      <c r="C649" s="25">
        <v>17.059999999999999</v>
      </c>
      <c r="D649" s="26">
        <v>4.3071999999999999</v>
      </c>
      <c r="E649" s="26">
        <f t="shared" si="9"/>
        <v>5.7652000000000001</v>
      </c>
      <c r="F649" s="45">
        <v>1</v>
      </c>
      <c r="G649" s="46">
        <v>1.3</v>
      </c>
      <c r="H649" s="27" t="s">
        <v>15</v>
      </c>
      <c r="I649" s="28" t="s">
        <v>41</v>
      </c>
      <c r="J649" s="17"/>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row>
    <row r="650" spans="1:40" s="32" customFormat="1">
      <c r="A650" s="102" t="s">
        <v>1527</v>
      </c>
      <c r="B650" s="19" t="s">
        <v>728</v>
      </c>
      <c r="C650" s="20">
        <v>2.65</v>
      </c>
      <c r="D650" s="21">
        <v>0.77449999999999997</v>
      </c>
      <c r="E650" s="21">
        <f t="shared" ref="E650:E713" si="10">ROUND((D650/0.747108),4)</f>
        <v>1.0367</v>
      </c>
      <c r="F650" s="43">
        <v>1</v>
      </c>
      <c r="G650" s="44">
        <v>1</v>
      </c>
      <c r="H650" s="30" t="s">
        <v>15</v>
      </c>
      <c r="I650" s="31" t="s">
        <v>41</v>
      </c>
      <c r="J650" s="17"/>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row>
    <row r="651" spans="1:40" s="32" customFormat="1">
      <c r="A651" s="102" t="s">
        <v>1528</v>
      </c>
      <c r="B651" s="19" t="s">
        <v>728</v>
      </c>
      <c r="C651" s="20">
        <v>4.7300000000000004</v>
      </c>
      <c r="D651" s="21">
        <v>1.0939000000000001</v>
      </c>
      <c r="E651" s="21">
        <f t="shared" si="10"/>
        <v>1.4641999999999999</v>
      </c>
      <c r="F651" s="43">
        <v>1</v>
      </c>
      <c r="G651" s="44">
        <v>1</v>
      </c>
      <c r="H651" s="22" t="s">
        <v>15</v>
      </c>
      <c r="I651" s="23" t="s">
        <v>41</v>
      </c>
      <c r="J651" s="17"/>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row>
    <row r="652" spans="1:40" s="32" customFormat="1">
      <c r="A652" s="102" t="s">
        <v>1529</v>
      </c>
      <c r="B652" s="19" t="s">
        <v>728</v>
      </c>
      <c r="C652" s="20">
        <v>8.42</v>
      </c>
      <c r="D652" s="21">
        <v>1.8050999999999999</v>
      </c>
      <c r="E652" s="21">
        <f t="shared" si="10"/>
        <v>2.4161000000000001</v>
      </c>
      <c r="F652" s="43">
        <v>1</v>
      </c>
      <c r="G652" s="44">
        <v>1.3</v>
      </c>
      <c r="H652" s="22" t="s">
        <v>15</v>
      </c>
      <c r="I652" s="23" t="s">
        <v>41</v>
      </c>
      <c r="J652" s="17"/>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row>
    <row r="653" spans="1:40" s="32" customFormat="1">
      <c r="A653" s="103" t="s">
        <v>1530</v>
      </c>
      <c r="B653" s="24" t="s">
        <v>728</v>
      </c>
      <c r="C653" s="25">
        <v>17.46</v>
      </c>
      <c r="D653" s="26">
        <v>3.8855</v>
      </c>
      <c r="E653" s="26">
        <f t="shared" si="10"/>
        <v>5.2007000000000003</v>
      </c>
      <c r="F653" s="45">
        <v>1</v>
      </c>
      <c r="G653" s="46">
        <v>1.3</v>
      </c>
      <c r="H653" s="27" t="s">
        <v>15</v>
      </c>
      <c r="I653" s="28" t="s">
        <v>41</v>
      </c>
      <c r="J653" s="17"/>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row>
    <row r="654" spans="1:40" s="32" customFormat="1">
      <c r="A654" s="102" t="s">
        <v>1531</v>
      </c>
      <c r="B654" s="19" t="s">
        <v>729</v>
      </c>
      <c r="C654" s="20">
        <v>3.68</v>
      </c>
      <c r="D654" s="21">
        <v>0.53049999999999997</v>
      </c>
      <c r="E654" s="21">
        <f t="shared" si="10"/>
        <v>0.71009999999999995</v>
      </c>
      <c r="F654" s="43">
        <v>1</v>
      </c>
      <c r="G654" s="44">
        <v>1</v>
      </c>
      <c r="H654" s="30" t="s">
        <v>15</v>
      </c>
      <c r="I654" s="31" t="s">
        <v>41</v>
      </c>
      <c r="J654" s="17"/>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row>
    <row r="655" spans="1:40" s="32" customFormat="1">
      <c r="A655" s="102" t="s">
        <v>1532</v>
      </c>
      <c r="B655" s="19" t="s">
        <v>729</v>
      </c>
      <c r="C655" s="20">
        <v>4.4000000000000004</v>
      </c>
      <c r="D655" s="21">
        <v>0.63729999999999998</v>
      </c>
      <c r="E655" s="21">
        <f t="shared" si="10"/>
        <v>0.85299999999999998</v>
      </c>
      <c r="F655" s="43">
        <v>1</v>
      </c>
      <c r="G655" s="44">
        <v>1</v>
      </c>
      <c r="H655" s="22" t="s">
        <v>15</v>
      </c>
      <c r="I655" s="23" t="s">
        <v>41</v>
      </c>
      <c r="J655" s="17"/>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row>
    <row r="656" spans="1:40" s="32" customFormat="1">
      <c r="A656" s="102" t="s">
        <v>1533</v>
      </c>
      <c r="B656" s="19" t="s">
        <v>729</v>
      </c>
      <c r="C656" s="20">
        <v>6.51</v>
      </c>
      <c r="D656" s="21">
        <v>0.98229999999999995</v>
      </c>
      <c r="E656" s="21">
        <f t="shared" si="10"/>
        <v>1.3148</v>
      </c>
      <c r="F656" s="43">
        <v>1</v>
      </c>
      <c r="G656" s="44">
        <v>1.3</v>
      </c>
      <c r="H656" s="22" t="s">
        <v>15</v>
      </c>
      <c r="I656" s="23" t="s">
        <v>41</v>
      </c>
      <c r="J656" s="17"/>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row>
    <row r="657" spans="1:40" s="32" customFormat="1">
      <c r="A657" s="103" t="s">
        <v>1534</v>
      </c>
      <c r="B657" s="24" t="s">
        <v>729</v>
      </c>
      <c r="C657" s="25">
        <v>14.42</v>
      </c>
      <c r="D657" s="26">
        <v>2.2675000000000001</v>
      </c>
      <c r="E657" s="26">
        <f t="shared" si="10"/>
        <v>3.0350000000000001</v>
      </c>
      <c r="F657" s="45">
        <v>1</v>
      </c>
      <c r="G657" s="46">
        <v>1.3</v>
      </c>
      <c r="H657" s="27" t="s">
        <v>15</v>
      </c>
      <c r="I657" s="28" t="s">
        <v>41</v>
      </c>
      <c r="J657" s="17"/>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row>
    <row r="658" spans="1:40" s="32" customFormat="1">
      <c r="A658" s="102" t="s">
        <v>1535</v>
      </c>
      <c r="B658" s="19" t="s">
        <v>730</v>
      </c>
      <c r="C658" s="20">
        <v>2.8</v>
      </c>
      <c r="D658" s="21">
        <v>0.42899999999999999</v>
      </c>
      <c r="E658" s="21">
        <f t="shared" si="10"/>
        <v>0.57420000000000004</v>
      </c>
      <c r="F658" s="43">
        <v>1</v>
      </c>
      <c r="G658" s="44">
        <v>1</v>
      </c>
      <c r="H658" s="30" t="s">
        <v>15</v>
      </c>
      <c r="I658" s="31" t="s">
        <v>41</v>
      </c>
      <c r="J658" s="17"/>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row>
    <row r="659" spans="1:40" s="32" customFormat="1">
      <c r="A659" s="102" t="s">
        <v>1536</v>
      </c>
      <c r="B659" s="19" t="s">
        <v>730</v>
      </c>
      <c r="C659" s="20">
        <v>3.94</v>
      </c>
      <c r="D659" s="21">
        <v>0.61799999999999999</v>
      </c>
      <c r="E659" s="21">
        <f t="shared" si="10"/>
        <v>0.82720000000000005</v>
      </c>
      <c r="F659" s="43">
        <v>1</v>
      </c>
      <c r="G659" s="44">
        <v>1</v>
      </c>
      <c r="H659" s="22" t="s">
        <v>15</v>
      </c>
      <c r="I659" s="23" t="s">
        <v>41</v>
      </c>
      <c r="J659" s="17"/>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row>
    <row r="660" spans="1:40" s="32" customFormat="1">
      <c r="A660" s="102" t="s">
        <v>1537</v>
      </c>
      <c r="B660" s="19" t="s">
        <v>730</v>
      </c>
      <c r="C660" s="20">
        <v>6.23</v>
      </c>
      <c r="D660" s="21">
        <v>1.1214</v>
      </c>
      <c r="E660" s="21">
        <f t="shared" si="10"/>
        <v>1.5009999999999999</v>
      </c>
      <c r="F660" s="43">
        <v>1</v>
      </c>
      <c r="G660" s="44">
        <v>1.3</v>
      </c>
      <c r="H660" s="22" t="s">
        <v>15</v>
      </c>
      <c r="I660" s="23" t="s">
        <v>41</v>
      </c>
      <c r="J660" s="17"/>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row>
    <row r="661" spans="1:40" s="32" customFormat="1">
      <c r="A661" s="103" t="s">
        <v>1538</v>
      </c>
      <c r="B661" s="24" t="s">
        <v>730</v>
      </c>
      <c r="C661" s="25">
        <v>13.15</v>
      </c>
      <c r="D661" s="26">
        <v>4.0938999999999997</v>
      </c>
      <c r="E661" s="26">
        <f t="shared" si="10"/>
        <v>5.4797000000000002</v>
      </c>
      <c r="F661" s="45">
        <v>1</v>
      </c>
      <c r="G661" s="46">
        <v>1.3</v>
      </c>
      <c r="H661" s="27" t="s">
        <v>15</v>
      </c>
      <c r="I661" s="28" t="s">
        <v>41</v>
      </c>
      <c r="J661" s="17"/>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row>
    <row r="662" spans="1:40" s="32" customFormat="1">
      <c r="A662" s="102" t="s">
        <v>1539</v>
      </c>
      <c r="B662" s="19" t="s">
        <v>731</v>
      </c>
      <c r="C662" s="20">
        <v>2.4500000000000002</v>
      </c>
      <c r="D662" s="21">
        <v>0.4763</v>
      </c>
      <c r="E662" s="21">
        <f t="shared" si="10"/>
        <v>0.63749999999999996</v>
      </c>
      <c r="F662" s="43">
        <v>1</v>
      </c>
      <c r="G662" s="44">
        <v>1</v>
      </c>
      <c r="H662" s="30" t="s">
        <v>15</v>
      </c>
      <c r="I662" s="31" t="s">
        <v>41</v>
      </c>
      <c r="J662" s="17"/>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row>
    <row r="663" spans="1:40" s="32" customFormat="1">
      <c r="A663" s="102" t="s">
        <v>1540</v>
      </c>
      <c r="B663" s="19" t="s">
        <v>731</v>
      </c>
      <c r="C663" s="20">
        <v>3.87</v>
      </c>
      <c r="D663" s="21">
        <v>0.66469999999999996</v>
      </c>
      <c r="E663" s="21">
        <f t="shared" si="10"/>
        <v>0.88970000000000005</v>
      </c>
      <c r="F663" s="43">
        <v>1</v>
      </c>
      <c r="G663" s="44">
        <v>1</v>
      </c>
      <c r="H663" s="22" t="s">
        <v>15</v>
      </c>
      <c r="I663" s="23" t="s">
        <v>41</v>
      </c>
      <c r="J663" s="17"/>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row>
    <row r="664" spans="1:40" s="32" customFormat="1">
      <c r="A664" s="102" t="s">
        <v>1541</v>
      </c>
      <c r="B664" s="19" t="s">
        <v>731</v>
      </c>
      <c r="C664" s="20">
        <v>5.94</v>
      </c>
      <c r="D664" s="21">
        <v>1.1145</v>
      </c>
      <c r="E664" s="21">
        <f t="shared" si="10"/>
        <v>1.4918</v>
      </c>
      <c r="F664" s="43">
        <v>1</v>
      </c>
      <c r="G664" s="44">
        <v>1.3</v>
      </c>
      <c r="H664" s="22" t="s">
        <v>15</v>
      </c>
      <c r="I664" s="23" t="s">
        <v>41</v>
      </c>
      <c r="J664" s="17"/>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row>
    <row r="665" spans="1:40" s="32" customFormat="1">
      <c r="A665" s="103" t="s">
        <v>1542</v>
      </c>
      <c r="B665" s="24" t="s">
        <v>731</v>
      </c>
      <c r="C665" s="25">
        <v>9.23</v>
      </c>
      <c r="D665" s="26">
        <v>2.1109</v>
      </c>
      <c r="E665" s="26">
        <f t="shared" si="10"/>
        <v>2.8254000000000001</v>
      </c>
      <c r="F665" s="45">
        <v>1</v>
      </c>
      <c r="G665" s="46">
        <v>1.3</v>
      </c>
      <c r="H665" s="27" t="s">
        <v>15</v>
      </c>
      <c r="I665" s="28" t="s">
        <v>41</v>
      </c>
      <c r="J665" s="17"/>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row>
    <row r="666" spans="1:40" s="32" customFormat="1">
      <c r="A666" s="102" t="s">
        <v>1543</v>
      </c>
      <c r="B666" s="19" t="s">
        <v>732</v>
      </c>
      <c r="C666" s="20">
        <v>2.81</v>
      </c>
      <c r="D666" s="21">
        <v>0.40849999999999997</v>
      </c>
      <c r="E666" s="21">
        <f t="shared" si="10"/>
        <v>0.54679999999999995</v>
      </c>
      <c r="F666" s="43">
        <v>1</v>
      </c>
      <c r="G666" s="44">
        <v>1</v>
      </c>
      <c r="H666" s="30" t="s">
        <v>15</v>
      </c>
      <c r="I666" s="31" t="s">
        <v>41</v>
      </c>
      <c r="J666" s="17"/>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row>
    <row r="667" spans="1:40" s="32" customFormat="1">
      <c r="A667" s="102" t="s">
        <v>1544</v>
      </c>
      <c r="B667" s="19" t="s">
        <v>732</v>
      </c>
      <c r="C667" s="20">
        <v>3.91</v>
      </c>
      <c r="D667" s="21">
        <v>0.57130000000000003</v>
      </c>
      <c r="E667" s="21">
        <f t="shared" si="10"/>
        <v>0.76470000000000005</v>
      </c>
      <c r="F667" s="43">
        <v>1</v>
      </c>
      <c r="G667" s="44">
        <v>1</v>
      </c>
      <c r="H667" s="22" t="s">
        <v>15</v>
      </c>
      <c r="I667" s="23" t="s">
        <v>41</v>
      </c>
      <c r="J667" s="17"/>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row>
    <row r="668" spans="1:40" s="32" customFormat="1">
      <c r="A668" s="102" t="s">
        <v>1545</v>
      </c>
      <c r="B668" s="19" t="s">
        <v>732</v>
      </c>
      <c r="C668" s="20">
        <v>5.73</v>
      </c>
      <c r="D668" s="21">
        <v>0.92020000000000002</v>
      </c>
      <c r="E668" s="21">
        <f t="shared" si="10"/>
        <v>1.2317</v>
      </c>
      <c r="F668" s="43">
        <v>1</v>
      </c>
      <c r="G668" s="44">
        <v>1.3</v>
      </c>
      <c r="H668" s="22" t="s">
        <v>15</v>
      </c>
      <c r="I668" s="23" t="s">
        <v>41</v>
      </c>
      <c r="J668" s="17"/>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row>
    <row r="669" spans="1:40" s="32" customFormat="1">
      <c r="A669" s="103" t="s">
        <v>1546</v>
      </c>
      <c r="B669" s="24" t="s">
        <v>732</v>
      </c>
      <c r="C669" s="25">
        <v>11.28</v>
      </c>
      <c r="D669" s="26">
        <v>2.2703000000000002</v>
      </c>
      <c r="E669" s="26">
        <f t="shared" si="10"/>
        <v>3.0388000000000002</v>
      </c>
      <c r="F669" s="45">
        <v>1</v>
      </c>
      <c r="G669" s="46">
        <v>1.3</v>
      </c>
      <c r="H669" s="27" t="s">
        <v>15</v>
      </c>
      <c r="I669" s="28" t="s">
        <v>41</v>
      </c>
      <c r="J669" s="17"/>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row>
    <row r="670" spans="1:40" s="32" customFormat="1">
      <c r="A670" s="102" t="s">
        <v>1547</v>
      </c>
      <c r="B670" s="19" t="s">
        <v>733</v>
      </c>
      <c r="C670" s="20">
        <v>1.8</v>
      </c>
      <c r="D670" s="21">
        <v>0.53569999999999995</v>
      </c>
      <c r="E670" s="21">
        <f t="shared" si="10"/>
        <v>0.71699999999999997</v>
      </c>
      <c r="F670" s="43">
        <v>1</v>
      </c>
      <c r="G670" s="44">
        <v>1</v>
      </c>
      <c r="H670" s="30" t="s">
        <v>15</v>
      </c>
      <c r="I670" s="31" t="s">
        <v>41</v>
      </c>
      <c r="J670" s="17"/>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row>
    <row r="671" spans="1:40" s="32" customFormat="1">
      <c r="A671" s="102" t="s">
        <v>1548</v>
      </c>
      <c r="B671" s="19" t="s">
        <v>733</v>
      </c>
      <c r="C671" s="20">
        <v>2.81</v>
      </c>
      <c r="D671" s="21">
        <v>0.63109999999999999</v>
      </c>
      <c r="E671" s="21">
        <f t="shared" si="10"/>
        <v>0.84470000000000001</v>
      </c>
      <c r="F671" s="43">
        <v>1</v>
      </c>
      <c r="G671" s="44">
        <v>1</v>
      </c>
      <c r="H671" s="22" t="s">
        <v>15</v>
      </c>
      <c r="I671" s="23" t="s">
        <v>41</v>
      </c>
      <c r="J671" s="17"/>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row>
    <row r="672" spans="1:40" s="32" customFormat="1">
      <c r="A672" s="102" t="s">
        <v>1549</v>
      </c>
      <c r="B672" s="19" t="s">
        <v>733</v>
      </c>
      <c r="C672" s="20">
        <v>4.5</v>
      </c>
      <c r="D672" s="21">
        <v>0.92010000000000003</v>
      </c>
      <c r="E672" s="21">
        <f t="shared" si="10"/>
        <v>1.2315</v>
      </c>
      <c r="F672" s="43">
        <v>1</v>
      </c>
      <c r="G672" s="44">
        <v>1.3</v>
      </c>
      <c r="H672" s="22" t="s">
        <v>15</v>
      </c>
      <c r="I672" s="23" t="s">
        <v>41</v>
      </c>
      <c r="J672" s="17"/>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row>
    <row r="673" spans="1:40" s="32" customFormat="1">
      <c r="A673" s="103" t="s">
        <v>1550</v>
      </c>
      <c r="B673" s="24" t="s">
        <v>733</v>
      </c>
      <c r="C673" s="25">
        <v>10.3</v>
      </c>
      <c r="D673" s="26">
        <v>2.3405999999999998</v>
      </c>
      <c r="E673" s="26">
        <f t="shared" si="10"/>
        <v>3.1328999999999998</v>
      </c>
      <c r="F673" s="45">
        <v>1</v>
      </c>
      <c r="G673" s="46">
        <v>1.3</v>
      </c>
      <c r="H673" s="27" t="s">
        <v>15</v>
      </c>
      <c r="I673" s="28" t="s">
        <v>41</v>
      </c>
      <c r="J673" s="17"/>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row>
    <row r="674" spans="1:40" s="32" customFormat="1">
      <c r="A674" s="102" t="s">
        <v>1551</v>
      </c>
      <c r="B674" s="19" t="s">
        <v>734</v>
      </c>
      <c r="C674" s="20">
        <v>2.3199999999999998</v>
      </c>
      <c r="D674" s="21">
        <v>0.3755</v>
      </c>
      <c r="E674" s="21">
        <f t="shared" si="10"/>
        <v>0.50260000000000005</v>
      </c>
      <c r="F674" s="43">
        <v>1</v>
      </c>
      <c r="G674" s="44">
        <v>1</v>
      </c>
      <c r="H674" s="30" t="s">
        <v>15</v>
      </c>
      <c r="I674" s="31" t="s">
        <v>41</v>
      </c>
      <c r="J674" s="17"/>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row>
    <row r="675" spans="1:40" s="32" customFormat="1">
      <c r="A675" s="102" t="s">
        <v>1552</v>
      </c>
      <c r="B675" s="19" t="s">
        <v>734</v>
      </c>
      <c r="C675" s="20">
        <v>3.31</v>
      </c>
      <c r="D675" s="21">
        <v>0.52170000000000005</v>
      </c>
      <c r="E675" s="21">
        <f t="shared" si="10"/>
        <v>0.69830000000000003</v>
      </c>
      <c r="F675" s="43">
        <v>1</v>
      </c>
      <c r="G675" s="44">
        <v>1</v>
      </c>
      <c r="H675" s="22" t="s">
        <v>15</v>
      </c>
      <c r="I675" s="23" t="s">
        <v>41</v>
      </c>
      <c r="J675" s="17"/>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row>
    <row r="676" spans="1:40" s="32" customFormat="1">
      <c r="A676" s="102" t="s">
        <v>1553</v>
      </c>
      <c r="B676" s="19" t="s">
        <v>734</v>
      </c>
      <c r="C676" s="20">
        <v>5.12</v>
      </c>
      <c r="D676" s="21">
        <v>0.8649</v>
      </c>
      <c r="E676" s="21">
        <f t="shared" si="10"/>
        <v>1.1577</v>
      </c>
      <c r="F676" s="43">
        <v>1</v>
      </c>
      <c r="G676" s="44">
        <v>1.3</v>
      </c>
      <c r="H676" s="22" t="s">
        <v>15</v>
      </c>
      <c r="I676" s="23" t="s">
        <v>41</v>
      </c>
      <c r="J676" s="17"/>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row>
    <row r="677" spans="1:40" s="32" customFormat="1">
      <c r="A677" s="103" t="s">
        <v>1554</v>
      </c>
      <c r="B677" s="24" t="s">
        <v>734</v>
      </c>
      <c r="C677" s="25">
        <v>12.29</v>
      </c>
      <c r="D677" s="26">
        <v>2.7566000000000002</v>
      </c>
      <c r="E677" s="26">
        <f t="shared" si="10"/>
        <v>3.6897000000000002</v>
      </c>
      <c r="F677" s="45">
        <v>1</v>
      </c>
      <c r="G677" s="46">
        <v>1.3</v>
      </c>
      <c r="H677" s="27" t="s">
        <v>15</v>
      </c>
      <c r="I677" s="28" t="s">
        <v>41</v>
      </c>
      <c r="J677" s="17"/>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row>
    <row r="678" spans="1:40" s="32" customFormat="1">
      <c r="A678" s="102" t="s">
        <v>1555</v>
      </c>
      <c r="B678" s="19" t="s">
        <v>735</v>
      </c>
      <c r="C678" s="20">
        <v>2.87</v>
      </c>
      <c r="D678" s="21">
        <v>1.3956</v>
      </c>
      <c r="E678" s="21">
        <f t="shared" si="10"/>
        <v>1.8680000000000001</v>
      </c>
      <c r="F678" s="43">
        <v>1</v>
      </c>
      <c r="G678" s="44">
        <v>1</v>
      </c>
      <c r="H678" s="30" t="s">
        <v>15</v>
      </c>
      <c r="I678" s="31" t="s">
        <v>41</v>
      </c>
      <c r="J678" s="17"/>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row>
    <row r="679" spans="1:40" s="32" customFormat="1">
      <c r="A679" s="102" t="s">
        <v>1556</v>
      </c>
      <c r="B679" s="19" t="s">
        <v>735</v>
      </c>
      <c r="C679" s="20">
        <v>4</v>
      </c>
      <c r="D679" s="21">
        <v>1.8484</v>
      </c>
      <c r="E679" s="21">
        <f t="shared" si="10"/>
        <v>2.4741</v>
      </c>
      <c r="F679" s="43">
        <v>1</v>
      </c>
      <c r="G679" s="44">
        <v>1</v>
      </c>
      <c r="H679" s="22" t="s">
        <v>15</v>
      </c>
      <c r="I679" s="23" t="s">
        <v>41</v>
      </c>
      <c r="J679" s="17"/>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row>
    <row r="680" spans="1:40" s="32" customFormat="1">
      <c r="A680" s="102" t="s">
        <v>1557</v>
      </c>
      <c r="B680" s="19" t="s">
        <v>735</v>
      </c>
      <c r="C680" s="20">
        <v>8.0399999999999991</v>
      </c>
      <c r="D680" s="21">
        <v>3.1181999999999999</v>
      </c>
      <c r="E680" s="21">
        <f t="shared" si="10"/>
        <v>4.1737000000000002</v>
      </c>
      <c r="F680" s="43">
        <v>1</v>
      </c>
      <c r="G680" s="44">
        <v>1.3</v>
      </c>
      <c r="H680" s="22" t="s">
        <v>15</v>
      </c>
      <c r="I680" s="23" t="s">
        <v>41</v>
      </c>
      <c r="J680" s="17"/>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row>
    <row r="681" spans="1:40" s="32" customFormat="1">
      <c r="A681" s="103" t="s">
        <v>1558</v>
      </c>
      <c r="B681" s="24" t="s">
        <v>735</v>
      </c>
      <c r="C681" s="25">
        <v>21.52</v>
      </c>
      <c r="D681" s="26">
        <v>7.6253000000000002</v>
      </c>
      <c r="E681" s="26">
        <f t="shared" si="10"/>
        <v>10.2064</v>
      </c>
      <c r="F681" s="45">
        <v>1</v>
      </c>
      <c r="G681" s="46">
        <v>1.3</v>
      </c>
      <c r="H681" s="27" t="s">
        <v>15</v>
      </c>
      <c r="I681" s="28" t="s">
        <v>41</v>
      </c>
      <c r="J681" s="17"/>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row>
    <row r="682" spans="1:40" s="32" customFormat="1">
      <c r="A682" s="102" t="s">
        <v>1559</v>
      </c>
      <c r="B682" s="19" t="s">
        <v>736</v>
      </c>
      <c r="C682" s="20">
        <v>1.78</v>
      </c>
      <c r="D682" s="21">
        <v>1.2890999999999999</v>
      </c>
      <c r="E682" s="21">
        <f t="shared" si="10"/>
        <v>1.7255</v>
      </c>
      <c r="F682" s="43">
        <v>1</v>
      </c>
      <c r="G682" s="44">
        <v>1</v>
      </c>
      <c r="H682" s="30" t="s">
        <v>15</v>
      </c>
      <c r="I682" s="31" t="s">
        <v>41</v>
      </c>
      <c r="J682" s="17"/>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row>
    <row r="683" spans="1:40" s="32" customFormat="1">
      <c r="A683" s="102" t="s">
        <v>1560</v>
      </c>
      <c r="B683" s="19" t="s">
        <v>736</v>
      </c>
      <c r="C683" s="20">
        <v>2.12</v>
      </c>
      <c r="D683" s="21">
        <v>1.3779999999999999</v>
      </c>
      <c r="E683" s="21">
        <f t="shared" si="10"/>
        <v>1.8444</v>
      </c>
      <c r="F683" s="43">
        <v>1</v>
      </c>
      <c r="G683" s="44">
        <v>1</v>
      </c>
      <c r="H683" s="22" t="s">
        <v>15</v>
      </c>
      <c r="I683" s="23" t="s">
        <v>41</v>
      </c>
      <c r="J683" s="17"/>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row>
    <row r="684" spans="1:40" s="32" customFormat="1">
      <c r="A684" s="102" t="s">
        <v>1561</v>
      </c>
      <c r="B684" s="19" t="s">
        <v>736</v>
      </c>
      <c r="C684" s="20">
        <v>4.45</v>
      </c>
      <c r="D684" s="21">
        <v>2.1362000000000001</v>
      </c>
      <c r="E684" s="21">
        <f t="shared" si="10"/>
        <v>2.8593000000000002</v>
      </c>
      <c r="F684" s="43">
        <v>1</v>
      </c>
      <c r="G684" s="44">
        <v>1.3</v>
      </c>
      <c r="H684" s="22" t="s">
        <v>15</v>
      </c>
      <c r="I684" s="23" t="s">
        <v>41</v>
      </c>
      <c r="J684" s="17"/>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row>
    <row r="685" spans="1:40" s="32" customFormat="1">
      <c r="A685" s="103" t="s">
        <v>1562</v>
      </c>
      <c r="B685" s="24" t="s">
        <v>736</v>
      </c>
      <c r="C685" s="25">
        <v>17.34</v>
      </c>
      <c r="D685" s="26">
        <v>6.6403999999999996</v>
      </c>
      <c r="E685" s="26">
        <f t="shared" si="10"/>
        <v>8.8880999999999997</v>
      </c>
      <c r="F685" s="45">
        <v>1</v>
      </c>
      <c r="G685" s="46">
        <v>1.3</v>
      </c>
      <c r="H685" s="27" t="s">
        <v>15</v>
      </c>
      <c r="I685" s="28" t="s">
        <v>41</v>
      </c>
      <c r="J685" s="17"/>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row>
    <row r="686" spans="1:40" s="32" customFormat="1">
      <c r="A686" s="102" t="s">
        <v>1563</v>
      </c>
      <c r="B686" s="19" t="s">
        <v>737</v>
      </c>
      <c r="C686" s="20">
        <v>1.23</v>
      </c>
      <c r="D686" s="21">
        <v>0.74909999999999999</v>
      </c>
      <c r="E686" s="21">
        <f t="shared" si="10"/>
        <v>1.0026999999999999</v>
      </c>
      <c r="F686" s="43">
        <v>1</v>
      </c>
      <c r="G686" s="44">
        <v>1</v>
      </c>
      <c r="H686" s="30" t="s">
        <v>15</v>
      </c>
      <c r="I686" s="31" t="s">
        <v>41</v>
      </c>
      <c r="J686" s="17"/>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row>
    <row r="687" spans="1:40" s="32" customFormat="1">
      <c r="A687" s="102" t="s">
        <v>1564</v>
      </c>
      <c r="B687" s="19" t="s">
        <v>737</v>
      </c>
      <c r="C687" s="20">
        <v>1.97</v>
      </c>
      <c r="D687" s="21">
        <v>0.96870000000000001</v>
      </c>
      <c r="E687" s="21">
        <f t="shared" si="10"/>
        <v>1.2966</v>
      </c>
      <c r="F687" s="43">
        <v>1</v>
      </c>
      <c r="G687" s="44">
        <v>1</v>
      </c>
      <c r="H687" s="22" t="s">
        <v>15</v>
      </c>
      <c r="I687" s="23" t="s">
        <v>41</v>
      </c>
      <c r="J687" s="17"/>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row>
    <row r="688" spans="1:40" s="32" customFormat="1">
      <c r="A688" s="102" t="s">
        <v>1565</v>
      </c>
      <c r="B688" s="19" t="s">
        <v>737</v>
      </c>
      <c r="C688" s="20">
        <v>6.24</v>
      </c>
      <c r="D688" s="21">
        <v>2.0569999999999999</v>
      </c>
      <c r="E688" s="21">
        <f t="shared" si="10"/>
        <v>2.7532999999999999</v>
      </c>
      <c r="F688" s="43">
        <v>1</v>
      </c>
      <c r="G688" s="44">
        <v>1.3</v>
      </c>
      <c r="H688" s="22" t="s">
        <v>15</v>
      </c>
      <c r="I688" s="23" t="s">
        <v>41</v>
      </c>
      <c r="J688" s="17"/>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row>
    <row r="689" spans="1:40" s="32" customFormat="1">
      <c r="A689" s="103" t="s">
        <v>1566</v>
      </c>
      <c r="B689" s="24" t="s">
        <v>737</v>
      </c>
      <c r="C689" s="25">
        <v>16.079999999999998</v>
      </c>
      <c r="D689" s="26">
        <v>4.5469999999999997</v>
      </c>
      <c r="E689" s="26">
        <f t="shared" si="10"/>
        <v>6.0861000000000001</v>
      </c>
      <c r="F689" s="45">
        <v>1</v>
      </c>
      <c r="G689" s="46">
        <v>1.3</v>
      </c>
      <c r="H689" s="27" t="s">
        <v>15</v>
      </c>
      <c r="I689" s="28" t="s">
        <v>41</v>
      </c>
      <c r="J689" s="17"/>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row>
    <row r="690" spans="1:40" s="32" customFormat="1">
      <c r="A690" s="102" t="s">
        <v>1567</v>
      </c>
      <c r="B690" s="19" t="s">
        <v>738</v>
      </c>
      <c r="C690" s="20">
        <v>3.51</v>
      </c>
      <c r="D690" s="21">
        <v>1.2629999999999999</v>
      </c>
      <c r="E690" s="21">
        <f t="shared" si="10"/>
        <v>1.6904999999999999</v>
      </c>
      <c r="F690" s="43">
        <v>1</v>
      </c>
      <c r="G690" s="44">
        <v>1</v>
      </c>
      <c r="H690" s="30" t="s">
        <v>15</v>
      </c>
      <c r="I690" s="31" t="s">
        <v>41</v>
      </c>
      <c r="J690" s="17"/>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row>
    <row r="691" spans="1:40" s="32" customFormat="1">
      <c r="A691" s="102" t="s">
        <v>1568</v>
      </c>
      <c r="B691" s="19" t="s">
        <v>738</v>
      </c>
      <c r="C691" s="20">
        <v>5.18</v>
      </c>
      <c r="D691" s="21">
        <v>1.4856</v>
      </c>
      <c r="E691" s="21">
        <f t="shared" si="10"/>
        <v>1.9884999999999999</v>
      </c>
      <c r="F691" s="43">
        <v>1</v>
      </c>
      <c r="G691" s="44">
        <v>1</v>
      </c>
      <c r="H691" s="22" t="s">
        <v>15</v>
      </c>
      <c r="I691" s="23" t="s">
        <v>41</v>
      </c>
      <c r="J691" s="17"/>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row>
    <row r="692" spans="1:40" s="32" customFormat="1">
      <c r="A692" s="102" t="s">
        <v>1569</v>
      </c>
      <c r="B692" s="19" t="s">
        <v>738</v>
      </c>
      <c r="C692" s="20">
        <v>8.89</v>
      </c>
      <c r="D692" s="21">
        <v>2.2765</v>
      </c>
      <c r="E692" s="21">
        <f t="shared" si="10"/>
        <v>3.0470999999999999</v>
      </c>
      <c r="F692" s="43">
        <v>1</v>
      </c>
      <c r="G692" s="44">
        <v>1.3</v>
      </c>
      <c r="H692" s="22" t="s">
        <v>15</v>
      </c>
      <c r="I692" s="23" t="s">
        <v>41</v>
      </c>
      <c r="J692" s="17"/>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row>
    <row r="693" spans="1:40" s="32" customFormat="1">
      <c r="A693" s="103" t="s">
        <v>1570</v>
      </c>
      <c r="B693" s="24" t="s">
        <v>738</v>
      </c>
      <c r="C693" s="25">
        <v>21.06</v>
      </c>
      <c r="D693" s="26">
        <v>5.6639999999999997</v>
      </c>
      <c r="E693" s="26">
        <f t="shared" si="10"/>
        <v>7.5811999999999999</v>
      </c>
      <c r="F693" s="45">
        <v>1</v>
      </c>
      <c r="G693" s="46">
        <v>1.3</v>
      </c>
      <c r="H693" s="27" t="s">
        <v>15</v>
      </c>
      <c r="I693" s="28" t="s">
        <v>41</v>
      </c>
      <c r="J693" s="17"/>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row>
    <row r="694" spans="1:40" s="32" customFormat="1">
      <c r="A694" s="102" t="s">
        <v>1571</v>
      </c>
      <c r="B694" s="19" t="s">
        <v>739</v>
      </c>
      <c r="C694" s="20">
        <v>2.44</v>
      </c>
      <c r="D694" s="21">
        <v>0.38779999999999998</v>
      </c>
      <c r="E694" s="21">
        <f t="shared" si="10"/>
        <v>0.51910000000000001</v>
      </c>
      <c r="F694" s="43">
        <v>1</v>
      </c>
      <c r="G694" s="44">
        <v>1</v>
      </c>
      <c r="H694" s="30" t="s">
        <v>15</v>
      </c>
      <c r="I694" s="31" t="s">
        <v>41</v>
      </c>
      <c r="J694" s="17"/>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row>
    <row r="695" spans="1:40" s="32" customFormat="1">
      <c r="A695" s="102" t="s">
        <v>1572</v>
      </c>
      <c r="B695" s="19" t="s">
        <v>739</v>
      </c>
      <c r="C695" s="20">
        <v>2.6</v>
      </c>
      <c r="D695" s="21">
        <v>0.50460000000000005</v>
      </c>
      <c r="E695" s="21">
        <f t="shared" si="10"/>
        <v>0.6754</v>
      </c>
      <c r="F695" s="43">
        <v>1</v>
      </c>
      <c r="G695" s="44">
        <v>1</v>
      </c>
      <c r="H695" s="22" t="s">
        <v>15</v>
      </c>
      <c r="I695" s="23" t="s">
        <v>41</v>
      </c>
      <c r="J695" s="17"/>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row>
    <row r="696" spans="1:40" s="32" customFormat="1">
      <c r="A696" s="102" t="s">
        <v>1573</v>
      </c>
      <c r="B696" s="19" t="s">
        <v>739</v>
      </c>
      <c r="C696" s="20">
        <v>3.98</v>
      </c>
      <c r="D696" s="21">
        <v>0.78900000000000003</v>
      </c>
      <c r="E696" s="21">
        <f t="shared" si="10"/>
        <v>1.0561</v>
      </c>
      <c r="F696" s="43">
        <v>1</v>
      </c>
      <c r="G696" s="44">
        <v>1.3</v>
      </c>
      <c r="H696" s="22" t="s">
        <v>15</v>
      </c>
      <c r="I696" s="23" t="s">
        <v>41</v>
      </c>
      <c r="J696" s="17"/>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row>
    <row r="697" spans="1:40" s="32" customFormat="1">
      <c r="A697" s="103" t="s">
        <v>1574</v>
      </c>
      <c r="B697" s="24" t="s">
        <v>739</v>
      </c>
      <c r="C697" s="25">
        <v>9.08</v>
      </c>
      <c r="D697" s="26">
        <v>2.2166000000000001</v>
      </c>
      <c r="E697" s="26">
        <f t="shared" si="10"/>
        <v>2.9668999999999999</v>
      </c>
      <c r="F697" s="45">
        <v>1</v>
      </c>
      <c r="G697" s="46">
        <v>1.3</v>
      </c>
      <c r="H697" s="27" t="s">
        <v>15</v>
      </c>
      <c r="I697" s="28" t="s">
        <v>41</v>
      </c>
      <c r="J697" s="17"/>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row>
    <row r="698" spans="1:40" s="32" customFormat="1">
      <c r="A698" s="102" t="s">
        <v>1575</v>
      </c>
      <c r="B698" s="19" t="s">
        <v>740</v>
      </c>
      <c r="C698" s="20">
        <v>3.13</v>
      </c>
      <c r="D698" s="21">
        <v>0.34110000000000001</v>
      </c>
      <c r="E698" s="21">
        <f t="shared" si="10"/>
        <v>0.45660000000000001</v>
      </c>
      <c r="F698" s="43">
        <v>1</v>
      </c>
      <c r="G698" s="44">
        <v>1</v>
      </c>
      <c r="H698" s="30" t="s">
        <v>15</v>
      </c>
      <c r="I698" s="31" t="s">
        <v>41</v>
      </c>
      <c r="J698" s="17"/>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row>
    <row r="699" spans="1:40" s="32" customFormat="1">
      <c r="A699" s="102" t="s">
        <v>1576</v>
      </c>
      <c r="B699" s="19" t="s">
        <v>740</v>
      </c>
      <c r="C699" s="20">
        <v>4.08</v>
      </c>
      <c r="D699" s="21">
        <v>0.52629999999999999</v>
      </c>
      <c r="E699" s="21">
        <f t="shared" si="10"/>
        <v>0.70440000000000003</v>
      </c>
      <c r="F699" s="43">
        <v>1</v>
      </c>
      <c r="G699" s="44">
        <v>1</v>
      </c>
      <c r="H699" s="22" t="s">
        <v>15</v>
      </c>
      <c r="I699" s="23" t="s">
        <v>41</v>
      </c>
      <c r="J699" s="17"/>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row>
    <row r="700" spans="1:40" s="32" customFormat="1">
      <c r="A700" s="102" t="s">
        <v>1577</v>
      </c>
      <c r="B700" s="19" t="s">
        <v>740</v>
      </c>
      <c r="C700" s="20">
        <v>5.86</v>
      </c>
      <c r="D700" s="21">
        <v>0.85450000000000004</v>
      </c>
      <c r="E700" s="21">
        <f t="shared" si="10"/>
        <v>1.1436999999999999</v>
      </c>
      <c r="F700" s="43">
        <v>1</v>
      </c>
      <c r="G700" s="44">
        <v>1.3</v>
      </c>
      <c r="H700" s="22" t="s">
        <v>15</v>
      </c>
      <c r="I700" s="23" t="s">
        <v>41</v>
      </c>
      <c r="J700" s="17"/>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row>
    <row r="701" spans="1:40" s="32" customFormat="1">
      <c r="A701" s="103" t="s">
        <v>1578</v>
      </c>
      <c r="B701" s="24" t="s">
        <v>740</v>
      </c>
      <c r="C701" s="25">
        <v>12.35</v>
      </c>
      <c r="D701" s="26">
        <v>2.1859999999999999</v>
      </c>
      <c r="E701" s="26">
        <f t="shared" si="10"/>
        <v>2.9258999999999999</v>
      </c>
      <c r="F701" s="45">
        <v>1</v>
      </c>
      <c r="G701" s="46">
        <v>1.3</v>
      </c>
      <c r="H701" s="27" t="s">
        <v>15</v>
      </c>
      <c r="I701" s="28" t="s">
        <v>41</v>
      </c>
      <c r="J701" s="17"/>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row>
    <row r="702" spans="1:40" s="32" customFormat="1">
      <c r="A702" s="102" t="s">
        <v>1579</v>
      </c>
      <c r="B702" s="19" t="s">
        <v>741</v>
      </c>
      <c r="C702" s="20">
        <v>1.89</v>
      </c>
      <c r="D702" s="21">
        <v>0.27989999999999998</v>
      </c>
      <c r="E702" s="21">
        <f t="shared" si="10"/>
        <v>0.37459999999999999</v>
      </c>
      <c r="F702" s="43">
        <v>1</v>
      </c>
      <c r="G702" s="44">
        <v>1</v>
      </c>
      <c r="H702" s="30" t="s">
        <v>15</v>
      </c>
      <c r="I702" s="31" t="s">
        <v>41</v>
      </c>
      <c r="J702" s="17"/>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row>
    <row r="703" spans="1:40" s="32" customFormat="1">
      <c r="A703" s="102" t="s">
        <v>1580</v>
      </c>
      <c r="B703" s="19" t="s">
        <v>741</v>
      </c>
      <c r="C703" s="20">
        <v>2.75</v>
      </c>
      <c r="D703" s="21">
        <v>0.43530000000000002</v>
      </c>
      <c r="E703" s="21">
        <f t="shared" si="10"/>
        <v>0.58260000000000001</v>
      </c>
      <c r="F703" s="43">
        <v>1</v>
      </c>
      <c r="G703" s="44">
        <v>1</v>
      </c>
      <c r="H703" s="22" t="s">
        <v>15</v>
      </c>
      <c r="I703" s="23" t="s">
        <v>41</v>
      </c>
      <c r="J703" s="17"/>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row>
    <row r="704" spans="1:40" s="32" customFormat="1">
      <c r="A704" s="102" t="s">
        <v>1581</v>
      </c>
      <c r="B704" s="19" t="s">
        <v>741</v>
      </c>
      <c r="C704" s="20">
        <v>4.1399999999999997</v>
      </c>
      <c r="D704" s="21">
        <v>0.66720000000000002</v>
      </c>
      <c r="E704" s="21">
        <f t="shared" si="10"/>
        <v>0.89300000000000002</v>
      </c>
      <c r="F704" s="43">
        <v>1</v>
      </c>
      <c r="G704" s="44">
        <v>1.3</v>
      </c>
      <c r="H704" s="22" t="s">
        <v>15</v>
      </c>
      <c r="I704" s="23" t="s">
        <v>41</v>
      </c>
      <c r="J704" s="17"/>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row>
    <row r="705" spans="1:40" s="32" customFormat="1">
      <c r="A705" s="103" t="s">
        <v>1582</v>
      </c>
      <c r="B705" s="24" t="s">
        <v>741</v>
      </c>
      <c r="C705" s="25">
        <v>8.36</v>
      </c>
      <c r="D705" s="26">
        <v>1.675</v>
      </c>
      <c r="E705" s="26">
        <f t="shared" si="10"/>
        <v>2.242</v>
      </c>
      <c r="F705" s="45">
        <v>1</v>
      </c>
      <c r="G705" s="46">
        <v>1.3</v>
      </c>
      <c r="H705" s="27" t="s">
        <v>15</v>
      </c>
      <c r="I705" s="28" t="s">
        <v>41</v>
      </c>
      <c r="J705" s="17"/>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row>
    <row r="706" spans="1:40" s="32" customFormat="1">
      <c r="A706" s="102" t="s">
        <v>1583</v>
      </c>
      <c r="B706" s="19" t="s">
        <v>742</v>
      </c>
      <c r="C706" s="20">
        <v>2.4700000000000002</v>
      </c>
      <c r="D706" s="21">
        <v>0.54879999999999995</v>
      </c>
      <c r="E706" s="21">
        <f t="shared" si="10"/>
        <v>0.73460000000000003</v>
      </c>
      <c r="F706" s="43">
        <v>1</v>
      </c>
      <c r="G706" s="44">
        <v>1</v>
      </c>
      <c r="H706" s="30" t="s">
        <v>15</v>
      </c>
      <c r="I706" s="31" t="s">
        <v>41</v>
      </c>
      <c r="J706" s="17"/>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row>
    <row r="707" spans="1:40" s="32" customFormat="1">
      <c r="A707" s="102" t="s">
        <v>1584</v>
      </c>
      <c r="B707" s="19" t="s">
        <v>742</v>
      </c>
      <c r="C707" s="20">
        <v>3.28</v>
      </c>
      <c r="D707" s="21">
        <v>0.68389999999999995</v>
      </c>
      <c r="E707" s="21">
        <f t="shared" si="10"/>
        <v>0.91539999999999999</v>
      </c>
      <c r="F707" s="43">
        <v>1</v>
      </c>
      <c r="G707" s="44">
        <v>1</v>
      </c>
      <c r="H707" s="22" t="s">
        <v>15</v>
      </c>
      <c r="I707" s="23" t="s">
        <v>41</v>
      </c>
      <c r="J707" s="17"/>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row>
    <row r="708" spans="1:40" s="32" customFormat="1">
      <c r="A708" s="102" t="s">
        <v>1585</v>
      </c>
      <c r="B708" s="19" t="s">
        <v>742</v>
      </c>
      <c r="C708" s="20">
        <v>5.29</v>
      </c>
      <c r="D708" s="21">
        <v>1.0512999999999999</v>
      </c>
      <c r="E708" s="21">
        <f t="shared" si="10"/>
        <v>1.4072</v>
      </c>
      <c r="F708" s="43">
        <v>1</v>
      </c>
      <c r="G708" s="44">
        <v>1.3</v>
      </c>
      <c r="H708" s="22" t="s">
        <v>15</v>
      </c>
      <c r="I708" s="23" t="s">
        <v>41</v>
      </c>
      <c r="J708" s="17"/>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row>
    <row r="709" spans="1:40" s="32" customFormat="1">
      <c r="A709" s="103" t="s">
        <v>1586</v>
      </c>
      <c r="B709" s="24" t="s">
        <v>742</v>
      </c>
      <c r="C709" s="25">
        <v>14.46</v>
      </c>
      <c r="D709" s="26">
        <v>3.7551999999999999</v>
      </c>
      <c r="E709" s="26">
        <f t="shared" si="10"/>
        <v>5.0263</v>
      </c>
      <c r="F709" s="45">
        <v>1</v>
      </c>
      <c r="G709" s="46">
        <v>1.3</v>
      </c>
      <c r="H709" s="27" t="s">
        <v>15</v>
      </c>
      <c r="I709" s="28" t="s">
        <v>41</v>
      </c>
      <c r="J709" s="17"/>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row>
    <row r="710" spans="1:40" s="32" customFormat="1">
      <c r="A710" s="102" t="s">
        <v>1587</v>
      </c>
      <c r="B710" s="19" t="s">
        <v>743</v>
      </c>
      <c r="C710" s="20">
        <v>2.39</v>
      </c>
      <c r="D710" s="21">
        <v>0.46250000000000002</v>
      </c>
      <c r="E710" s="21">
        <f t="shared" si="10"/>
        <v>0.61909999999999998</v>
      </c>
      <c r="F710" s="43">
        <v>1</v>
      </c>
      <c r="G710" s="44">
        <v>1</v>
      </c>
      <c r="H710" s="30" t="s">
        <v>15</v>
      </c>
      <c r="I710" s="31" t="s">
        <v>41</v>
      </c>
      <c r="J710" s="17"/>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row>
    <row r="711" spans="1:40" s="32" customFormat="1">
      <c r="A711" s="102" t="s">
        <v>1588</v>
      </c>
      <c r="B711" s="19" t="s">
        <v>743</v>
      </c>
      <c r="C711" s="20">
        <v>3.72</v>
      </c>
      <c r="D711" s="21">
        <v>0.66790000000000005</v>
      </c>
      <c r="E711" s="21">
        <f t="shared" si="10"/>
        <v>0.89400000000000002</v>
      </c>
      <c r="F711" s="43">
        <v>1</v>
      </c>
      <c r="G711" s="44">
        <v>1</v>
      </c>
      <c r="H711" s="22" t="s">
        <v>15</v>
      </c>
      <c r="I711" s="23" t="s">
        <v>41</v>
      </c>
      <c r="J711" s="17"/>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row>
    <row r="712" spans="1:40" s="32" customFormat="1">
      <c r="A712" s="102" t="s">
        <v>1589</v>
      </c>
      <c r="B712" s="19" t="s">
        <v>743</v>
      </c>
      <c r="C712" s="20">
        <v>5.53</v>
      </c>
      <c r="D712" s="21">
        <v>0.99829999999999997</v>
      </c>
      <c r="E712" s="21">
        <f t="shared" si="10"/>
        <v>1.3362000000000001</v>
      </c>
      <c r="F712" s="43">
        <v>1</v>
      </c>
      <c r="G712" s="44">
        <v>1.3</v>
      </c>
      <c r="H712" s="22" t="s">
        <v>15</v>
      </c>
      <c r="I712" s="23" t="s">
        <v>41</v>
      </c>
      <c r="J712" s="17"/>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row>
    <row r="713" spans="1:40" s="32" customFormat="1">
      <c r="A713" s="103" t="s">
        <v>1590</v>
      </c>
      <c r="B713" s="24" t="s">
        <v>743</v>
      </c>
      <c r="C713" s="25">
        <v>10.83</v>
      </c>
      <c r="D713" s="26">
        <v>2.3931</v>
      </c>
      <c r="E713" s="26">
        <f t="shared" si="10"/>
        <v>3.2031999999999998</v>
      </c>
      <c r="F713" s="45">
        <v>1</v>
      </c>
      <c r="G713" s="46">
        <v>1.3</v>
      </c>
      <c r="H713" s="27" t="s">
        <v>15</v>
      </c>
      <c r="I713" s="28" t="s">
        <v>41</v>
      </c>
      <c r="J713" s="17"/>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row>
    <row r="714" spans="1:40" s="32" customFormat="1">
      <c r="A714" s="102" t="s">
        <v>1591</v>
      </c>
      <c r="B714" s="19" t="s">
        <v>744</v>
      </c>
      <c r="C714" s="20">
        <v>2.2799999999999998</v>
      </c>
      <c r="D714" s="21">
        <v>0.39090000000000003</v>
      </c>
      <c r="E714" s="21">
        <f t="shared" ref="E714:E777" si="11">ROUND((D714/0.747108),4)</f>
        <v>0.5232</v>
      </c>
      <c r="F714" s="43">
        <v>1</v>
      </c>
      <c r="G714" s="44">
        <v>1</v>
      </c>
      <c r="H714" s="30" t="s">
        <v>15</v>
      </c>
      <c r="I714" s="31" t="s">
        <v>41</v>
      </c>
      <c r="J714" s="17"/>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row>
    <row r="715" spans="1:40" s="32" customFormat="1">
      <c r="A715" s="102" t="s">
        <v>1592</v>
      </c>
      <c r="B715" s="19" t="s">
        <v>744</v>
      </c>
      <c r="C715" s="20">
        <v>2.83</v>
      </c>
      <c r="D715" s="21">
        <v>0.495</v>
      </c>
      <c r="E715" s="21">
        <f t="shared" si="11"/>
        <v>0.66259999999999997</v>
      </c>
      <c r="F715" s="43">
        <v>1</v>
      </c>
      <c r="G715" s="44">
        <v>1</v>
      </c>
      <c r="H715" s="22" t="s">
        <v>15</v>
      </c>
      <c r="I715" s="23" t="s">
        <v>41</v>
      </c>
      <c r="J715" s="17"/>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row>
    <row r="716" spans="1:40" s="32" customFormat="1">
      <c r="A716" s="102" t="s">
        <v>1593</v>
      </c>
      <c r="B716" s="19" t="s">
        <v>744</v>
      </c>
      <c r="C716" s="20">
        <v>4.3</v>
      </c>
      <c r="D716" s="21">
        <v>0.78310000000000002</v>
      </c>
      <c r="E716" s="21">
        <f t="shared" si="11"/>
        <v>1.0482</v>
      </c>
      <c r="F716" s="43">
        <v>1</v>
      </c>
      <c r="G716" s="44">
        <v>1.3</v>
      </c>
      <c r="H716" s="22" t="s">
        <v>15</v>
      </c>
      <c r="I716" s="23" t="s">
        <v>41</v>
      </c>
      <c r="J716" s="17"/>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row>
    <row r="717" spans="1:40" s="32" customFormat="1">
      <c r="A717" s="103" t="s">
        <v>1594</v>
      </c>
      <c r="B717" s="24" t="s">
        <v>744</v>
      </c>
      <c r="C717" s="25">
        <v>8.85</v>
      </c>
      <c r="D717" s="26">
        <v>1.9206000000000001</v>
      </c>
      <c r="E717" s="26">
        <f t="shared" si="11"/>
        <v>2.5707</v>
      </c>
      <c r="F717" s="45">
        <v>1</v>
      </c>
      <c r="G717" s="46">
        <v>1.3</v>
      </c>
      <c r="H717" s="27" t="s">
        <v>15</v>
      </c>
      <c r="I717" s="28" t="s">
        <v>41</v>
      </c>
      <c r="J717" s="17"/>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row>
    <row r="718" spans="1:40" s="32" customFormat="1">
      <c r="A718" s="102" t="s">
        <v>1595</v>
      </c>
      <c r="B718" s="19" t="s">
        <v>745</v>
      </c>
      <c r="C718" s="20">
        <v>4.45</v>
      </c>
      <c r="D718" s="21">
        <v>4.4668999999999999</v>
      </c>
      <c r="E718" s="21">
        <f t="shared" si="11"/>
        <v>5.9789000000000003</v>
      </c>
      <c r="F718" s="43">
        <v>1</v>
      </c>
      <c r="G718" s="44">
        <v>1</v>
      </c>
      <c r="H718" s="30" t="s">
        <v>96</v>
      </c>
      <c r="I718" s="31" t="s">
        <v>97</v>
      </c>
      <c r="J718" s="17"/>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row>
    <row r="719" spans="1:40" s="32" customFormat="1">
      <c r="A719" s="102" t="s">
        <v>1596</v>
      </c>
      <c r="B719" s="19" t="s">
        <v>745</v>
      </c>
      <c r="C719" s="20">
        <v>5.43</v>
      </c>
      <c r="D719" s="21">
        <v>4.9489999999999998</v>
      </c>
      <c r="E719" s="21">
        <f t="shared" si="11"/>
        <v>6.6242000000000001</v>
      </c>
      <c r="F719" s="43">
        <v>1</v>
      </c>
      <c r="G719" s="44">
        <v>1</v>
      </c>
      <c r="H719" s="22" t="s">
        <v>96</v>
      </c>
      <c r="I719" s="23" t="s">
        <v>97</v>
      </c>
      <c r="J719" s="17"/>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row>
    <row r="720" spans="1:40" s="32" customFormat="1">
      <c r="A720" s="102" t="s">
        <v>1597</v>
      </c>
      <c r="B720" s="19" t="s">
        <v>745</v>
      </c>
      <c r="C720" s="20">
        <v>8.1300000000000008</v>
      </c>
      <c r="D720" s="21">
        <v>5.8978999999999999</v>
      </c>
      <c r="E720" s="21">
        <f t="shared" si="11"/>
        <v>7.8943000000000003</v>
      </c>
      <c r="F720" s="43">
        <v>1</v>
      </c>
      <c r="G720" s="44">
        <v>1.3</v>
      </c>
      <c r="H720" s="22" t="s">
        <v>96</v>
      </c>
      <c r="I720" s="23" t="s">
        <v>97</v>
      </c>
      <c r="J720" s="17"/>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row>
    <row r="721" spans="1:40" s="32" customFormat="1">
      <c r="A721" s="103" t="s">
        <v>1598</v>
      </c>
      <c r="B721" s="24" t="s">
        <v>745</v>
      </c>
      <c r="C721" s="25">
        <v>18.739999999999998</v>
      </c>
      <c r="D721" s="26">
        <v>10.2326</v>
      </c>
      <c r="E721" s="26">
        <f t="shared" si="11"/>
        <v>13.696300000000001</v>
      </c>
      <c r="F721" s="45">
        <v>1</v>
      </c>
      <c r="G721" s="46">
        <v>1.3</v>
      </c>
      <c r="H721" s="27" t="s">
        <v>96</v>
      </c>
      <c r="I721" s="28" t="s">
        <v>97</v>
      </c>
      <c r="J721" s="17"/>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row>
    <row r="722" spans="1:40" s="32" customFormat="1">
      <c r="A722" s="102" t="s">
        <v>1599</v>
      </c>
      <c r="B722" s="19" t="s">
        <v>746</v>
      </c>
      <c r="C722" s="20">
        <v>4.54</v>
      </c>
      <c r="D722" s="21">
        <v>1.3835</v>
      </c>
      <c r="E722" s="21">
        <f t="shared" si="11"/>
        <v>1.8517999999999999</v>
      </c>
      <c r="F722" s="43">
        <v>1</v>
      </c>
      <c r="G722" s="44">
        <v>1</v>
      </c>
      <c r="H722" s="30" t="s">
        <v>15</v>
      </c>
      <c r="I722" s="31" t="s">
        <v>41</v>
      </c>
      <c r="J722" s="17"/>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row>
    <row r="723" spans="1:40" s="32" customFormat="1">
      <c r="A723" s="102" t="s">
        <v>1600</v>
      </c>
      <c r="B723" s="19" t="s">
        <v>746</v>
      </c>
      <c r="C723" s="20">
        <v>7.05</v>
      </c>
      <c r="D723" s="21">
        <v>2.1535000000000002</v>
      </c>
      <c r="E723" s="21">
        <f t="shared" si="11"/>
        <v>2.8824000000000001</v>
      </c>
      <c r="F723" s="43">
        <v>1</v>
      </c>
      <c r="G723" s="44">
        <v>1</v>
      </c>
      <c r="H723" s="22" t="s">
        <v>15</v>
      </c>
      <c r="I723" s="23" t="s">
        <v>41</v>
      </c>
      <c r="J723" s="17"/>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row>
    <row r="724" spans="1:40" s="32" customFormat="1">
      <c r="A724" s="102" t="s">
        <v>1601</v>
      </c>
      <c r="B724" s="19" t="s">
        <v>746</v>
      </c>
      <c r="C724" s="20">
        <v>9.42</v>
      </c>
      <c r="D724" s="21">
        <v>2.8853</v>
      </c>
      <c r="E724" s="21">
        <f t="shared" si="11"/>
        <v>3.8620000000000001</v>
      </c>
      <c r="F724" s="43">
        <v>1</v>
      </c>
      <c r="G724" s="44">
        <v>1.3</v>
      </c>
      <c r="H724" s="22" t="s">
        <v>15</v>
      </c>
      <c r="I724" s="23" t="s">
        <v>41</v>
      </c>
      <c r="J724" s="17"/>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row>
    <row r="725" spans="1:40" s="32" customFormat="1">
      <c r="A725" s="103" t="s">
        <v>1602</v>
      </c>
      <c r="B725" s="24" t="s">
        <v>746</v>
      </c>
      <c r="C725" s="25">
        <v>20.93</v>
      </c>
      <c r="D725" s="26">
        <v>6.2275</v>
      </c>
      <c r="E725" s="26">
        <f t="shared" si="11"/>
        <v>8.3354999999999997</v>
      </c>
      <c r="F725" s="45">
        <v>1</v>
      </c>
      <c r="G725" s="46">
        <v>1.3</v>
      </c>
      <c r="H725" s="27" t="s">
        <v>15</v>
      </c>
      <c r="I725" s="28" t="s">
        <v>41</v>
      </c>
      <c r="J725" s="17"/>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row>
    <row r="726" spans="1:40" s="32" customFormat="1">
      <c r="A726" s="102" t="s">
        <v>1603</v>
      </c>
      <c r="B726" s="19" t="s">
        <v>747</v>
      </c>
      <c r="C726" s="20">
        <v>3.13</v>
      </c>
      <c r="D726" s="21">
        <v>1.2367999999999999</v>
      </c>
      <c r="E726" s="21">
        <f t="shared" si="11"/>
        <v>1.6555</v>
      </c>
      <c r="F726" s="43">
        <v>1</v>
      </c>
      <c r="G726" s="44">
        <v>1</v>
      </c>
      <c r="H726" s="30" t="s">
        <v>15</v>
      </c>
      <c r="I726" s="31" t="s">
        <v>41</v>
      </c>
      <c r="J726" s="17"/>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row>
    <row r="727" spans="1:40" s="32" customFormat="1">
      <c r="A727" s="102" t="s">
        <v>1604</v>
      </c>
      <c r="B727" s="19" t="s">
        <v>747</v>
      </c>
      <c r="C727" s="20">
        <v>4.04</v>
      </c>
      <c r="D727" s="21">
        <v>1.4537</v>
      </c>
      <c r="E727" s="21">
        <f t="shared" si="11"/>
        <v>1.9458</v>
      </c>
      <c r="F727" s="43">
        <v>1</v>
      </c>
      <c r="G727" s="44">
        <v>1</v>
      </c>
      <c r="H727" s="22" t="s">
        <v>15</v>
      </c>
      <c r="I727" s="23" t="s">
        <v>41</v>
      </c>
      <c r="J727" s="17"/>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row>
    <row r="728" spans="1:40" s="32" customFormat="1">
      <c r="A728" s="102" t="s">
        <v>1605</v>
      </c>
      <c r="B728" s="19" t="s">
        <v>747</v>
      </c>
      <c r="C728" s="20">
        <v>7.64</v>
      </c>
      <c r="D728" s="21">
        <v>2.3237999999999999</v>
      </c>
      <c r="E728" s="21">
        <f t="shared" si="11"/>
        <v>3.1103999999999998</v>
      </c>
      <c r="F728" s="43">
        <v>1</v>
      </c>
      <c r="G728" s="44">
        <v>1.3</v>
      </c>
      <c r="H728" s="22" t="s">
        <v>15</v>
      </c>
      <c r="I728" s="23" t="s">
        <v>41</v>
      </c>
      <c r="J728" s="17"/>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row>
    <row r="729" spans="1:40" s="32" customFormat="1">
      <c r="A729" s="103" t="s">
        <v>1606</v>
      </c>
      <c r="B729" s="24" t="s">
        <v>747</v>
      </c>
      <c r="C729" s="25">
        <v>16.37</v>
      </c>
      <c r="D729" s="26">
        <v>5.5702999999999996</v>
      </c>
      <c r="E729" s="26">
        <f t="shared" si="11"/>
        <v>7.4558</v>
      </c>
      <c r="F729" s="45">
        <v>1</v>
      </c>
      <c r="G729" s="46">
        <v>1.3</v>
      </c>
      <c r="H729" s="27" t="s">
        <v>15</v>
      </c>
      <c r="I729" s="28" t="s">
        <v>41</v>
      </c>
      <c r="J729" s="17"/>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row>
    <row r="730" spans="1:40" s="32" customFormat="1">
      <c r="A730" s="102" t="s">
        <v>1607</v>
      </c>
      <c r="B730" s="19" t="s">
        <v>748</v>
      </c>
      <c r="C730" s="20">
        <v>2.4</v>
      </c>
      <c r="D730" s="21">
        <v>1.0450999999999999</v>
      </c>
      <c r="E730" s="21">
        <f t="shared" si="11"/>
        <v>1.3989</v>
      </c>
      <c r="F730" s="43">
        <v>1</v>
      </c>
      <c r="G730" s="44">
        <v>1</v>
      </c>
      <c r="H730" s="30" t="s">
        <v>15</v>
      </c>
      <c r="I730" s="31" t="s">
        <v>41</v>
      </c>
      <c r="J730" s="17"/>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row>
    <row r="731" spans="1:40" s="32" customFormat="1">
      <c r="A731" s="102" t="s">
        <v>1608</v>
      </c>
      <c r="B731" s="19" t="s">
        <v>748</v>
      </c>
      <c r="C731" s="20">
        <v>3.33</v>
      </c>
      <c r="D731" s="21">
        <v>1.2726999999999999</v>
      </c>
      <c r="E731" s="21">
        <f t="shared" si="11"/>
        <v>1.7035</v>
      </c>
      <c r="F731" s="43">
        <v>1</v>
      </c>
      <c r="G731" s="44">
        <v>1</v>
      </c>
      <c r="H731" s="22" t="s">
        <v>15</v>
      </c>
      <c r="I731" s="23" t="s">
        <v>41</v>
      </c>
      <c r="J731" s="17"/>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row>
    <row r="732" spans="1:40" s="32" customFormat="1">
      <c r="A732" s="102" t="s">
        <v>1609</v>
      </c>
      <c r="B732" s="19" t="s">
        <v>748</v>
      </c>
      <c r="C732" s="20">
        <v>7.55</v>
      </c>
      <c r="D732" s="21">
        <v>1.9614</v>
      </c>
      <c r="E732" s="21">
        <f t="shared" si="11"/>
        <v>2.6253000000000002</v>
      </c>
      <c r="F732" s="43">
        <v>1</v>
      </c>
      <c r="G732" s="44">
        <v>1.3</v>
      </c>
      <c r="H732" s="22" t="s">
        <v>15</v>
      </c>
      <c r="I732" s="23" t="s">
        <v>41</v>
      </c>
      <c r="J732" s="17"/>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row>
    <row r="733" spans="1:40" s="32" customFormat="1">
      <c r="A733" s="103" t="s">
        <v>1610</v>
      </c>
      <c r="B733" s="24" t="s">
        <v>748</v>
      </c>
      <c r="C733" s="25">
        <v>16.440000000000001</v>
      </c>
      <c r="D733" s="26">
        <v>4.6814</v>
      </c>
      <c r="E733" s="26">
        <f t="shared" si="11"/>
        <v>6.266</v>
      </c>
      <c r="F733" s="45">
        <v>1</v>
      </c>
      <c r="G733" s="46">
        <v>1.3</v>
      </c>
      <c r="H733" s="27" t="s">
        <v>15</v>
      </c>
      <c r="I733" s="28" t="s">
        <v>41</v>
      </c>
      <c r="J733" s="17"/>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row>
    <row r="734" spans="1:40" s="32" customFormat="1">
      <c r="A734" s="102" t="s">
        <v>1611</v>
      </c>
      <c r="B734" s="19" t="s">
        <v>749</v>
      </c>
      <c r="C734" s="20">
        <v>2.44</v>
      </c>
      <c r="D734" s="21">
        <v>1.0607</v>
      </c>
      <c r="E734" s="21">
        <f t="shared" si="11"/>
        <v>1.4197</v>
      </c>
      <c r="F734" s="43">
        <v>1</v>
      </c>
      <c r="G734" s="44">
        <v>1</v>
      </c>
      <c r="H734" s="30" t="s">
        <v>15</v>
      </c>
      <c r="I734" s="31" t="s">
        <v>41</v>
      </c>
      <c r="J734" s="17"/>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row>
    <row r="735" spans="1:40" s="32" customFormat="1">
      <c r="A735" s="102" t="s">
        <v>1612</v>
      </c>
      <c r="B735" s="19" t="s">
        <v>749</v>
      </c>
      <c r="C735" s="20">
        <v>4.13</v>
      </c>
      <c r="D735" s="21">
        <v>1.3767</v>
      </c>
      <c r="E735" s="21">
        <f t="shared" si="11"/>
        <v>1.8427</v>
      </c>
      <c r="F735" s="43">
        <v>1</v>
      </c>
      <c r="G735" s="44">
        <v>1</v>
      </c>
      <c r="H735" s="22" t="s">
        <v>15</v>
      </c>
      <c r="I735" s="23" t="s">
        <v>41</v>
      </c>
      <c r="J735" s="17"/>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row>
    <row r="736" spans="1:40" s="32" customFormat="1">
      <c r="A736" s="102" t="s">
        <v>1613</v>
      </c>
      <c r="B736" s="19" t="s">
        <v>749</v>
      </c>
      <c r="C736" s="20">
        <v>8.44</v>
      </c>
      <c r="D736" s="21">
        <v>2.2747999999999999</v>
      </c>
      <c r="E736" s="21">
        <f t="shared" si="11"/>
        <v>3.0448</v>
      </c>
      <c r="F736" s="43">
        <v>1</v>
      </c>
      <c r="G736" s="44">
        <v>1.3</v>
      </c>
      <c r="H736" s="22" t="s">
        <v>15</v>
      </c>
      <c r="I736" s="23" t="s">
        <v>41</v>
      </c>
      <c r="J736" s="17"/>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row>
    <row r="737" spans="1:40" s="32" customFormat="1">
      <c r="A737" s="103" t="s">
        <v>1614</v>
      </c>
      <c r="B737" s="24" t="s">
        <v>749</v>
      </c>
      <c r="C737" s="25">
        <v>15.28</v>
      </c>
      <c r="D737" s="26">
        <v>4.2183000000000002</v>
      </c>
      <c r="E737" s="26">
        <f t="shared" si="11"/>
        <v>5.6462000000000003</v>
      </c>
      <c r="F737" s="45">
        <v>1</v>
      </c>
      <c r="G737" s="46">
        <v>1.3</v>
      </c>
      <c r="H737" s="27" t="s">
        <v>15</v>
      </c>
      <c r="I737" s="28" t="s">
        <v>41</v>
      </c>
      <c r="J737" s="17"/>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row>
    <row r="738" spans="1:40" s="32" customFormat="1">
      <c r="A738" s="102" t="s">
        <v>1615</v>
      </c>
      <c r="B738" s="19" t="s">
        <v>750</v>
      </c>
      <c r="C738" s="20">
        <v>1.76</v>
      </c>
      <c r="D738" s="21">
        <v>0.8427</v>
      </c>
      <c r="E738" s="21">
        <f t="shared" si="11"/>
        <v>1.1278999999999999</v>
      </c>
      <c r="F738" s="43">
        <v>1</v>
      </c>
      <c r="G738" s="44">
        <v>1</v>
      </c>
      <c r="H738" s="30" t="s">
        <v>15</v>
      </c>
      <c r="I738" s="31" t="s">
        <v>41</v>
      </c>
      <c r="J738" s="17"/>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row>
    <row r="739" spans="1:40" s="32" customFormat="1">
      <c r="A739" s="102" t="s">
        <v>1616</v>
      </c>
      <c r="B739" s="19" t="s">
        <v>750</v>
      </c>
      <c r="C739" s="20">
        <v>3</v>
      </c>
      <c r="D739" s="21">
        <v>1.1649</v>
      </c>
      <c r="E739" s="21">
        <f t="shared" si="11"/>
        <v>1.5591999999999999</v>
      </c>
      <c r="F739" s="43">
        <v>1</v>
      </c>
      <c r="G739" s="44">
        <v>1</v>
      </c>
      <c r="H739" s="22" t="s">
        <v>15</v>
      </c>
      <c r="I739" s="23" t="s">
        <v>41</v>
      </c>
      <c r="J739" s="17"/>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row>
    <row r="740" spans="1:40" s="32" customFormat="1">
      <c r="A740" s="102" t="s">
        <v>1617</v>
      </c>
      <c r="B740" s="19" t="s">
        <v>750</v>
      </c>
      <c r="C740" s="20">
        <v>7.52</v>
      </c>
      <c r="D740" s="21">
        <v>1.7044999999999999</v>
      </c>
      <c r="E740" s="21">
        <f t="shared" si="11"/>
        <v>2.2814999999999999</v>
      </c>
      <c r="F740" s="43">
        <v>1</v>
      </c>
      <c r="G740" s="44">
        <v>1.3</v>
      </c>
      <c r="H740" s="22" t="s">
        <v>15</v>
      </c>
      <c r="I740" s="23" t="s">
        <v>41</v>
      </c>
      <c r="J740" s="17"/>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row>
    <row r="741" spans="1:40" s="32" customFormat="1">
      <c r="A741" s="103" t="s">
        <v>1618</v>
      </c>
      <c r="B741" s="24" t="s">
        <v>750</v>
      </c>
      <c r="C741" s="25">
        <v>13.48</v>
      </c>
      <c r="D741" s="26">
        <v>3.4617</v>
      </c>
      <c r="E741" s="26">
        <f t="shared" si="11"/>
        <v>4.6334999999999997</v>
      </c>
      <c r="F741" s="45">
        <v>1</v>
      </c>
      <c r="G741" s="46">
        <v>1.3</v>
      </c>
      <c r="H741" s="27" t="s">
        <v>15</v>
      </c>
      <c r="I741" s="28" t="s">
        <v>41</v>
      </c>
      <c r="J741" s="17"/>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row>
    <row r="742" spans="1:40" s="32" customFormat="1">
      <c r="A742" s="102" t="s">
        <v>1619</v>
      </c>
      <c r="B742" s="19" t="s">
        <v>751</v>
      </c>
      <c r="C742" s="20">
        <v>1.76</v>
      </c>
      <c r="D742" s="21">
        <v>0.63529999999999998</v>
      </c>
      <c r="E742" s="21">
        <f t="shared" si="11"/>
        <v>0.85029999999999994</v>
      </c>
      <c r="F742" s="43">
        <v>1</v>
      </c>
      <c r="G742" s="44">
        <v>1</v>
      </c>
      <c r="H742" s="30" t="s">
        <v>15</v>
      </c>
      <c r="I742" s="31" t="s">
        <v>41</v>
      </c>
      <c r="J742" s="17"/>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row>
    <row r="743" spans="1:40" s="32" customFormat="1">
      <c r="A743" s="102" t="s">
        <v>1620</v>
      </c>
      <c r="B743" s="19" t="s">
        <v>751</v>
      </c>
      <c r="C743" s="20">
        <v>2.4500000000000002</v>
      </c>
      <c r="D743" s="21">
        <v>0.82969999999999999</v>
      </c>
      <c r="E743" s="21">
        <f t="shared" si="11"/>
        <v>1.1105</v>
      </c>
      <c r="F743" s="43">
        <v>1</v>
      </c>
      <c r="G743" s="44">
        <v>1</v>
      </c>
      <c r="H743" s="22" t="s">
        <v>15</v>
      </c>
      <c r="I743" s="23" t="s">
        <v>41</v>
      </c>
      <c r="J743" s="17"/>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row>
    <row r="744" spans="1:40" s="32" customFormat="1">
      <c r="A744" s="102" t="s">
        <v>1621</v>
      </c>
      <c r="B744" s="19" t="s">
        <v>751</v>
      </c>
      <c r="C744" s="20">
        <v>5.78</v>
      </c>
      <c r="D744" s="21">
        <v>1.4067000000000001</v>
      </c>
      <c r="E744" s="21">
        <f t="shared" si="11"/>
        <v>1.8829</v>
      </c>
      <c r="F744" s="43">
        <v>1</v>
      </c>
      <c r="G744" s="44">
        <v>1.3</v>
      </c>
      <c r="H744" s="22" t="s">
        <v>15</v>
      </c>
      <c r="I744" s="23" t="s">
        <v>41</v>
      </c>
      <c r="J744" s="17"/>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row>
    <row r="745" spans="1:40" s="32" customFormat="1">
      <c r="A745" s="103" t="s">
        <v>1622</v>
      </c>
      <c r="B745" s="24" t="s">
        <v>751</v>
      </c>
      <c r="C745" s="25">
        <v>12.64</v>
      </c>
      <c r="D745" s="26">
        <v>2.9870000000000001</v>
      </c>
      <c r="E745" s="26">
        <f t="shared" si="11"/>
        <v>3.9981</v>
      </c>
      <c r="F745" s="45">
        <v>1</v>
      </c>
      <c r="G745" s="46">
        <v>1.3</v>
      </c>
      <c r="H745" s="27" t="s">
        <v>15</v>
      </c>
      <c r="I745" s="28" t="s">
        <v>41</v>
      </c>
      <c r="J745" s="17"/>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row>
    <row r="746" spans="1:40" s="32" customFormat="1">
      <c r="A746" s="102" t="s">
        <v>1623</v>
      </c>
      <c r="B746" s="19" t="s">
        <v>752</v>
      </c>
      <c r="C746" s="20">
        <v>2.0699999999999998</v>
      </c>
      <c r="D746" s="21">
        <v>1.1047</v>
      </c>
      <c r="E746" s="21">
        <f t="shared" si="11"/>
        <v>1.4785999999999999</v>
      </c>
      <c r="F746" s="43">
        <v>1</v>
      </c>
      <c r="G746" s="44">
        <v>1</v>
      </c>
      <c r="H746" s="30" t="s">
        <v>15</v>
      </c>
      <c r="I746" s="31" t="s">
        <v>41</v>
      </c>
      <c r="J746" s="17"/>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row>
    <row r="747" spans="1:40" s="32" customFormat="1">
      <c r="A747" s="102" t="s">
        <v>1624</v>
      </c>
      <c r="B747" s="19" t="s">
        <v>752</v>
      </c>
      <c r="C747" s="20">
        <v>3.29</v>
      </c>
      <c r="D747" s="21">
        <v>1.413</v>
      </c>
      <c r="E747" s="21">
        <f t="shared" si="11"/>
        <v>1.8913</v>
      </c>
      <c r="F747" s="43">
        <v>1</v>
      </c>
      <c r="G747" s="44">
        <v>1</v>
      </c>
      <c r="H747" s="22" t="s">
        <v>15</v>
      </c>
      <c r="I747" s="23" t="s">
        <v>41</v>
      </c>
      <c r="J747" s="17"/>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row>
    <row r="748" spans="1:40" s="32" customFormat="1">
      <c r="A748" s="102" t="s">
        <v>1625</v>
      </c>
      <c r="B748" s="19" t="s">
        <v>752</v>
      </c>
      <c r="C748" s="20">
        <v>6.68</v>
      </c>
      <c r="D748" s="21">
        <v>2.1343000000000001</v>
      </c>
      <c r="E748" s="21">
        <f t="shared" si="11"/>
        <v>2.8567</v>
      </c>
      <c r="F748" s="43">
        <v>1</v>
      </c>
      <c r="G748" s="44">
        <v>1.3</v>
      </c>
      <c r="H748" s="22" t="s">
        <v>15</v>
      </c>
      <c r="I748" s="23" t="s">
        <v>41</v>
      </c>
      <c r="J748" s="17"/>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row>
    <row r="749" spans="1:40" s="32" customFormat="1">
      <c r="A749" s="103" t="s">
        <v>1626</v>
      </c>
      <c r="B749" s="24" t="s">
        <v>752</v>
      </c>
      <c r="C749" s="25">
        <v>16.899999999999999</v>
      </c>
      <c r="D749" s="26">
        <v>5.3708999999999998</v>
      </c>
      <c r="E749" s="26">
        <f t="shared" si="11"/>
        <v>7.1889000000000003</v>
      </c>
      <c r="F749" s="45">
        <v>1</v>
      </c>
      <c r="G749" s="46">
        <v>1.3</v>
      </c>
      <c r="H749" s="27" t="s">
        <v>15</v>
      </c>
      <c r="I749" s="28" t="s">
        <v>41</v>
      </c>
      <c r="J749" s="17"/>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row>
    <row r="750" spans="1:40" s="32" customFormat="1">
      <c r="A750" s="102" t="s">
        <v>1627</v>
      </c>
      <c r="B750" s="19" t="s">
        <v>753</v>
      </c>
      <c r="C750" s="20">
        <v>2.61</v>
      </c>
      <c r="D750" s="21">
        <v>0.5282</v>
      </c>
      <c r="E750" s="21">
        <f t="shared" si="11"/>
        <v>0.70699999999999996</v>
      </c>
      <c r="F750" s="43">
        <v>1</v>
      </c>
      <c r="G750" s="44">
        <v>1</v>
      </c>
      <c r="H750" s="30" t="s">
        <v>15</v>
      </c>
      <c r="I750" s="31" t="s">
        <v>41</v>
      </c>
      <c r="J750" s="17"/>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row>
    <row r="751" spans="1:40" s="32" customFormat="1">
      <c r="A751" s="102" t="s">
        <v>1628</v>
      </c>
      <c r="B751" s="19" t="s">
        <v>753</v>
      </c>
      <c r="C751" s="20">
        <v>3.4</v>
      </c>
      <c r="D751" s="21">
        <v>0.65390000000000004</v>
      </c>
      <c r="E751" s="21">
        <f t="shared" si="11"/>
        <v>0.87519999999999998</v>
      </c>
      <c r="F751" s="43">
        <v>1</v>
      </c>
      <c r="G751" s="44">
        <v>1</v>
      </c>
      <c r="H751" s="22" t="s">
        <v>15</v>
      </c>
      <c r="I751" s="23" t="s">
        <v>41</v>
      </c>
      <c r="J751" s="17"/>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row>
    <row r="752" spans="1:40" s="32" customFormat="1">
      <c r="A752" s="102" t="s">
        <v>1629</v>
      </c>
      <c r="B752" s="19" t="s">
        <v>753</v>
      </c>
      <c r="C752" s="20">
        <v>4.6500000000000004</v>
      </c>
      <c r="D752" s="21">
        <v>0.82289999999999996</v>
      </c>
      <c r="E752" s="21">
        <f t="shared" si="11"/>
        <v>1.1013999999999999</v>
      </c>
      <c r="F752" s="43">
        <v>1</v>
      </c>
      <c r="G752" s="44">
        <v>1.3</v>
      </c>
      <c r="H752" s="22" t="s">
        <v>15</v>
      </c>
      <c r="I752" s="23" t="s">
        <v>41</v>
      </c>
      <c r="J752" s="17"/>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row>
    <row r="753" spans="1:40" s="32" customFormat="1">
      <c r="A753" s="103" t="s">
        <v>1630</v>
      </c>
      <c r="B753" s="24" t="s">
        <v>753</v>
      </c>
      <c r="C753" s="25">
        <v>10.62</v>
      </c>
      <c r="D753" s="26">
        <v>2.3691</v>
      </c>
      <c r="E753" s="26">
        <f t="shared" si="11"/>
        <v>3.1709999999999998</v>
      </c>
      <c r="F753" s="45">
        <v>1</v>
      </c>
      <c r="G753" s="46">
        <v>1.3</v>
      </c>
      <c r="H753" s="27" t="s">
        <v>15</v>
      </c>
      <c r="I753" s="28" t="s">
        <v>41</v>
      </c>
      <c r="J753" s="17"/>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row>
    <row r="754" spans="1:40" s="32" customFormat="1">
      <c r="A754" s="102" t="s">
        <v>1631</v>
      </c>
      <c r="B754" s="19" t="s">
        <v>754</v>
      </c>
      <c r="C754" s="20">
        <v>2.4500000000000002</v>
      </c>
      <c r="D754" s="21">
        <v>0.53720000000000001</v>
      </c>
      <c r="E754" s="21">
        <f t="shared" si="11"/>
        <v>0.71899999999999997</v>
      </c>
      <c r="F754" s="43">
        <v>1</v>
      </c>
      <c r="G754" s="44">
        <v>1</v>
      </c>
      <c r="H754" s="30" t="s">
        <v>15</v>
      </c>
      <c r="I754" s="31" t="s">
        <v>41</v>
      </c>
      <c r="J754" s="17"/>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row>
    <row r="755" spans="1:40" s="32" customFormat="1">
      <c r="A755" s="102" t="s">
        <v>1632</v>
      </c>
      <c r="B755" s="19" t="s">
        <v>754</v>
      </c>
      <c r="C755" s="20">
        <v>3.37</v>
      </c>
      <c r="D755" s="21">
        <v>0.64400000000000002</v>
      </c>
      <c r="E755" s="21">
        <f t="shared" si="11"/>
        <v>0.86199999999999999</v>
      </c>
      <c r="F755" s="43">
        <v>1</v>
      </c>
      <c r="G755" s="44">
        <v>1</v>
      </c>
      <c r="H755" s="22" t="s">
        <v>15</v>
      </c>
      <c r="I755" s="23" t="s">
        <v>41</v>
      </c>
      <c r="J755" s="17"/>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row>
    <row r="756" spans="1:40" s="32" customFormat="1">
      <c r="A756" s="102" t="s">
        <v>1633</v>
      </c>
      <c r="B756" s="19" t="s">
        <v>754</v>
      </c>
      <c r="C756" s="20">
        <v>5.59</v>
      </c>
      <c r="D756" s="21">
        <v>1.0132000000000001</v>
      </c>
      <c r="E756" s="21">
        <f t="shared" si="11"/>
        <v>1.3562000000000001</v>
      </c>
      <c r="F756" s="43">
        <v>1</v>
      </c>
      <c r="G756" s="44">
        <v>1.3</v>
      </c>
      <c r="H756" s="22" t="s">
        <v>15</v>
      </c>
      <c r="I756" s="23" t="s">
        <v>41</v>
      </c>
      <c r="J756" s="17"/>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row>
    <row r="757" spans="1:40" s="32" customFormat="1">
      <c r="A757" s="103" t="s">
        <v>1634</v>
      </c>
      <c r="B757" s="24" t="s">
        <v>754</v>
      </c>
      <c r="C757" s="25">
        <v>10.44</v>
      </c>
      <c r="D757" s="26">
        <v>2.1997</v>
      </c>
      <c r="E757" s="26">
        <f t="shared" si="11"/>
        <v>2.9443000000000001</v>
      </c>
      <c r="F757" s="45">
        <v>1</v>
      </c>
      <c r="G757" s="46">
        <v>1.3</v>
      </c>
      <c r="H757" s="27" t="s">
        <v>15</v>
      </c>
      <c r="I757" s="28" t="s">
        <v>41</v>
      </c>
      <c r="J757" s="17"/>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row>
    <row r="758" spans="1:40" s="32" customFormat="1">
      <c r="A758" s="102" t="s">
        <v>1635</v>
      </c>
      <c r="B758" s="19" t="s">
        <v>755</v>
      </c>
      <c r="C758" s="20">
        <v>2.4700000000000002</v>
      </c>
      <c r="D758" s="21">
        <v>0.41</v>
      </c>
      <c r="E758" s="21">
        <f t="shared" si="11"/>
        <v>0.54879999999999995</v>
      </c>
      <c r="F758" s="43">
        <v>1</v>
      </c>
      <c r="G758" s="44">
        <v>1</v>
      </c>
      <c r="H758" s="30" t="s">
        <v>15</v>
      </c>
      <c r="I758" s="31" t="s">
        <v>41</v>
      </c>
      <c r="J758" s="17"/>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row>
    <row r="759" spans="1:40" s="32" customFormat="1">
      <c r="A759" s="102" t="s">
        <v>1636</v>
      </c>
      <c r="B759" s="19" t="s">
        <v>755</v>
      </c>
      <c r="C759" s="20">
        <v>3.49</v>
      </c>
      <c r="D759" s="21">
        <v>0.56269999999999998</v>
      </c>
      <c r="E759" s="21">
        <f t="shared" si="11"/>
        <v>0.75319999999999998</v>
      </c>
      <c r="F759" s="43">
        <v>1</v>
      </c>
      <c r="G759" s="44">
        <v>1</v>
      </c>
      <c r="H759" s="22" t="s">
        <v>15</v>
      </c>
      <c r="I759" s="23" t="s">
        <v>41</v>
      </c>
      <c r="J759" s="17"/>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row>
    <row r="760" spans="1:40" s="32" customFormat="1">
      <c r="A760" s="102" t="s">
        <v>1637</v>
      </c>
      <c r="B760" s="19" t="s">
        <v>755</v>
      </c>
      <c r="C760" s="20">
        <v>6.06</v>
      </c>
      <c r="D760" s="21">
        <v>1.0233000000000001</v>
      </c>
      <c r="E760" s="21">
        <f t="shared" si="11"/>
        <v>1.3696999999999999</v>
      </c>
      <c r="F760" s="43">
        <v>1</v>
      </c>
      <c r="G760" s="44">
        <v>1.3</v>
      </c>
      <c r="H760" s="22" t="s">
        <v>15</v>
      </c>
      <c r="I760" s="23" t="s">
        <v>41</v>
      </c>
      <c r="J760" s="17"/>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row>
    <row r="761" spans="1:40" s="32" customFormat="1">
      <c r="A761" s="103" t="s">
        <v>1638</v>
      </c>
      <c r="B761" s="24" t="s">
        <v>755</v>
      </c>
      <c r="C761" s="25">
        <v>13.11</v>
      </c>
      <c r="D761" s="26">
        <v>2.5548000000000002</v>
      </c>
      <c r="E761" s="26">
        <f t="shared" si="11"/>
        <v>3.4196</v>
      </c>
      <c r="F761" s="45">
        <v>1</v>
      </c>
      <c r="G761" s="46">
        <v>1.3</v>
      </c>
      <c r="H761" s="27" t="s">
        <v>15</v>
      </c>
      <c r="I761" s="28" t="s">
        <v>41</v>
      </c>
      <c r="J761" s="17"/>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row>
    <row r="762" spans="1:40" s="32" customFormat="1">
      <c r="A762" s="102" t="s">
        <v>1639</v>
      </c>
      <c r="B762" s="19" t="s">
        <v>756</v>
      </c>
      <c r="C762" s="20">
        <v>2.5499999999999998</v>
      </c>
      <c r="D762" s="21">
        <v>0.39989999999999998</v>
      </c>
      <c r="E762" s="21">
        <f t="shared" si="11"/>
        <v>0.5353</v>
      </c>
      <c r="F762" s="43">
        <v>1</v>
      </c>
      <c r="G762" s="44">
        <v>1</v>
      </c>
      <c r="H762" s="30" t="s">
        <v>15</v>
      </c>
      <c r="I762" s="31" t="s">
        <v>41</v>
      </c>
      <c r="J762" s="17"/>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row>
    <row r="763" spans="1:40" s="32" customFormat="1">
      <c r="A763" s="102" t="s">
        <v>1640</v>
      </c>
      <c r="B763" s="19" t="s">
        <v>756</v>
      </c>
      <c r="C763" s="20">
        <v>3.33</v>
      </c>
      <c r="D763" s="21">
        <v>0.52329999999999999</v>
      </c>
      <c r="E763" s="21">
        <f t="shared" si="11"/>
        <v>0.70040000000000002</v>
      </c>
      <c r="F763" s="43">
        <v>1</v>
      </c>
      <c r="G763" s="44">
        <v>1</v>
      </c>
      <c r="H763" s="22" t="s">
        <v>15</v>
      </c>
      <c r="I763" s="23" t="s">
        <v>41</v>
      </c>
      <c r="J763" s="17"/>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row>
    <row r="764" spans="1:40" s="32" customFormat="1">
      <c r="A764" s="102" t="s">
        <v>1641</v>
      </c>
      <c r="B764" s="19" t="s">
        <v>756</v>
      </c>
      <c r="C764" s="20">
        <v>4.74</v>
      </c>
      <c r="D764" s="21">
        <v>0.75560000000000005</v>
      </c>
      <c r="E764" s="21">
        <f t="shared" si="11"/>
        <v>1.0114000000000001</v>
      </c>
      <c r="F764" s="43">
        <v>1</v>
      </c>
      <c r="G764" s="44">
        <v>1.3</v>
      </c>
      <c r="H764" s="22" t="s">
        <v>15</v>
      </c>
      <c r="I764" s="23" t="s">
        <v>41</v>
      </c>
      <c r="J764" s="17"/>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row>
    <row r="765" spans="1:40" s="32" customFormat="1">
      <c r="A765" s="103" t="s">
        <v>1642</v>
      </c>
      <c r="B765" s="24" t="s">
        <v>756</v>
      </c>
      <c r="C765" s="25">
        <v>8.5</v>
      </c>
      <c r="D765" s="26">
        <v>1.5742</v>
      </c>
      <c r="E765" s="26">
        <f t="shared" si="11"/>
        <v>2.1071</v>
      </c>
      <c r="F765" s="45">
        <v>1</v>
      </c>
      <c r="G765" s="46">
        <v>1.3</v>
      </c>
      <c r="H765" s="27" t="s">
        <v>15</v>
      </c>
      <c r="I765" s="28" t="s">
        <v>41</v>
      </c>
      <c r="J765" s="17"/>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row>
    <row r="766" spans="1:40" s="32" customFormat="1">
      <c r="A766" s="102" t="s">
        <v>1643</v>
      </c>
      <c r="B766" s="19" t="s">
        <v>757</v>
      </c>
      <c r="C766" s="20">
        <v>1.59</v>
      </c>
      <c r="D766" s="21">
        <v>0.42580000000000001</v>
      </c>
      <c r="E766" s="21">
        <f t="shared" si="11"/>
        <v>0.56989999999999996</v>
      </c>
      <c r="F766" s="43">
        <v>1</v>
      </c>
      <c r="G766" s="44">
        <v>1</v>
      </c>
      <c r="H766" s="30" t="s">
        <v>15</v>
      </c>
      <c r="I766" s="31" t="s">
        <v>41</v>
      </c>
      <c r="J766" s="17"/>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row>
    <row r="767" spans="1:40" s="32" customFormat="1">
      <c r="A767" s="102" t="s">
        <v>1644</v>
      </c>
      <c r="B767" s="19" t="s">
        <v>757</v>
      </c>
      <c r="C767" s="20">
        <v>1.91</v>
      </c>
      <c r="D767" s="21">
        <v>0.53900000000000003</v>
      </c>
      <c r="E767" s="21">
        <f t="shared" si="11"/>
        <v>0.72140000000000004</v>
      </c>
      <c r="F767" s="43">
        <v>1</v>
      </c>
      <c r="G767" s="44">
        <v>1</v>
      </c>
      <c r="H767" s="22" t="s">
        <v>15</v>
      </c>
      <c r="I767" s="23" t="s">
        <v>41</v>
      </c>
      <c r="J767" s="17"/>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row>
    <row r="768" spans="1:40" s="32" customFormat="1">
      <c r="A768" s="102" t="s">
        <v>1645</v>
      </c>
      <c r="B768" s="19" t="s">
        <v>757</v>
      </c>
      <c r="C768" s="20">
        <v>3.61</v>
      </c>
      <c r="D768" s="21">
        <v>0.87070000000000003</v>
      </c>
      <c r="E768" s="21">
        <f t="shared" si="11"/>
        <v>1.1654</v>
      </c>
      <c r="F768" s="43">
        <v>1</v>
      </c>
      <c r="G768" s="44">
        <v>1.3</v>
      </c>
      <c r="H768" s="22" t="s">
        <v>15</v>
      </c>
      <c r="I768" s="23" t="s">
        <v>41</v>
      </c>
      <c r="J768" s="17"/>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row>
    <row r="769" spans="1:40" s="32" customFormat="1">
      <c r="A769" s="103" t="s">
        <v>1646</v>
      </c>
      <c r="B769" s="24" t="s">
        <v>757</v>
      </c>
      <c r="C769" s="25">
        <v>8.1199999999999992</v>
      </c>
      <c r="D769" s="26">
        <v>1.8977999999999999</v>
      </c>
      <c r="E769" s="26">
        <f t="shared" si="11"/>
        <v>2.5402</v>
      </c>
      <c r="F769" s="45">
        <v>1</v>
      </c>
      <c r="G769" s="46">
        <v>1.3</v>
      </c>
      <c r="H769" s="27" t="s">
        <v>15</v>
      </c>
      <c r="I769" s="28" t="s">
        <v>41</v>
      </c>
      <c r="J769" s="17"/>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row>
    <row r="770" spans="1:40" s="32" customFormat="1">
      <c r="A770" s="102" t="s">
        <v>1647</v>
      </c>
      <c r="B770" s="19" t="s">
        <v>758</v>
      </c>
      <c r="C770" s="20">
        <v>1.93</v>
      </c>
      <c r="D770" s="21">
        <v>0.40660000000000002</v>
      </c>
      <c r="E770" s="21">
        <f t="shared" si="11"/>
        <v>0.54420000000000002</v>
      </c>
      <c r="F770" s="43">
        <v>1</v>
      </c>
      <c r="G770" s="44">
        <v>1</v>
      </c>
      <c r="H770" s="30" t="s">
        <v>15</v>
      </c>
      <c r="I770" s="31" t="s">
        <v>41</v>
      </c>
      <c r="J770" s="17"/>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row>
    <row r="771" spans="1:40" s="32" customFormat="1">
      <c r="A771" s="102" t="s">
        <v>1648</v>
      </c>
      <c r="B771" s="19" t="s">
        <v>758</v>
      </c>
      <c r="C771" s="20">
        <v>3.21</v>
      </c>
      <c r="D771" s="21">
        <v>0.60880000000000001</v>
      </c>
      <c r="E771" s="21">
        <f t="shared" si="11"/>
        <v>0.81489999999999996</v>
      </c>
      <c r="F771" s="43">
        <v>1</v>
      </c>
      <c r="G771" s="44">
        <v>1</v>
      </c>
      <c r="H771" s="22" t="s">
        <v>15</v>
      </c>
      <c r="I771" s="23" t="s">
        <v>41</v>
      </c>
      <c r="J771" s="17"/>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row>
    <row r="772" spans="1:40" s="32" customFormat="1">
      <c r="A772" s="102" t="s">
        <v>1649</v>
      </c>
      <c r="B772" s="19" t="s">
        <v>758</v>
      </c>
      <c r="C772" s="20">
        <v>4.99</v>
      </c>
      <c r="D772" s="21">
        <v>1.0015000000000001</v>
      </c>
      <c r="E772" s="21">
        <f t="shared" si="11"/>
        <v>1.3405</v>
      </c>
      <c r="F772" s="43">
        <v>1</v>
      </c>
      <c r="G772" s="44">
        <v>1.3</v>
      </c>
      <c r="H772" s="22" t="s">
        <v>15</v>
      </c>
      <c r="I772" s="23" t="s">
        <v>41</v>
      </c>
      <c r="J772" s="17"/>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row>
    <row r="773" spans="1:40" s="32" customFormat="1">
      <c r="A773" s="103" t="s">
        <v>1650</v>
      </c>
      <c r="B773" s="24" t="s">
        <v>758</v>
      </c>
      <c r="C773" s="25">
        <v>9.08</v>
      </c>
      <c r="D773" s="26">
        <v>2.032</v>
      </c>
      <c r="E773" s="26">
        <f t="shared" si="11"/>
        <v>2.7198000000000002</v>
      </c>
      <c r="F773" s="45">
        <v>1</v>
      </c>
      <c r="G773" s="46">
        <v>1.3</v>
      </c>
      <c r="H773" s="27" t="s">
        <v>15</v>
      </c>
      <c r="I773" s="28" t="s">
        <v>41</v>
      </c>
      <c r="J773" s="17"/>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row>
    <row r="774" spans="1:40" s="32" customFormat="1">
      <c r="A774" s="102" t="s">
        <v>1651</v>
      </c>
      <c r="B774" s="19" t="s">
        <v>759</v>
      </c>
      <c r="C774" s="20">
        <v>2.2999999999999998</v>
      </c>
      <c r="D774" s="21">
        <v>0.4466</v>
      </c>
      <c r="E774" s="21">
        <f t="shared" si="11"/>
        <v>0.5978</v>
      </c>
      <c r="F774" s="43">
        <v>1</v>
      </c>
      <c r="G774" s="44">
        <v>1</v>
      </c>
      <c r="H774" s="30" t="s">
        <v>15</v>
      </c>
      <c r="I774" s="31" t="s">
        <v>41</v>
      </c>
      <c r="J774" s="17"/>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row>
    <row r="775" spans="1:40" s="32" customFormat="1">
      <c r="A775" s="102" t="s">
        <v>1652</v>
      </c>
      <c r="B775" s="19" t="s">
        <v>759</v>
      </c>
      <c r="C775" s="20">
        <v>3.1</v>
      </c>
      <c r="D775" s="21">
        <v>0.60709999999999997</v>
      </c>
      <c r="E775" s="21">
        <f t="shared" si="11"/>
        <v>0.81259999999999999</v>
      </c>
      <c r="F775" s="43">
        <v>1</v>
      </c>
      <c r="G775" s="44">
        <v>1</v>
      </c>
      <c r="H775" s="22" t="s">
        <v>15</v>
      </c>
      <c r="I775" s="23" t="s">
        <v>41</v>
      </c>
      <c r="J775" s="17"/>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row>
    <row r="776" spans="1:40" s="32" customFormat="1">
      <c r="A776" s="102" t="s">
        <v>1653</v>
      </c>
      <c r="B776" s="19" t="s">
        <v>759</v>
      </c>
      <c r="C776" s="20">
        <v>4.74</v>
      </c>
      <c r="D776" s="21">
        <v>0.90239999999999998</v>
      </c>
      <c r="E776" s="21">
        <f t="shared" si="11"/>
        <v>1.2079</v>
      </c>
      <c r="F776" s="43">
        <v>1</v>
      </c>
      <c r="G776" s="44">
        <v>1.3</v>
      </c>
      <c r="H776" s="22" t="s">
        <v>15</v>
      </c>
      <c r="I776" s="23" t="s">
        <v>41</v>
      </c>
      <c r="J776" s="17"/>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row>
    <row r="777" spans="1:40" s="32" customFormat="1">
      <c r="A777" s="103" t="s">
        <v>1654</v>
      </c>
      <c r="B777" s="24" t="s">
        <v>759</v>
      </c>
      <c r="C777" s="25">
        <v>9.66</v>
      </c>
      <c r="D777" s="26">
        <v>2.0975000000000001</v>
      </c>
      <c r="E777" s="26">
        <f t="shared" si="11"/>
        <v>2.8075000000000001</v>
      </c>
      <c r="F777" s="45">
        <v>1</v>
      </c>
      <c r="G777" s="46">
        <v>1.3</v>
      </c>
      <c r="H777" s="27" t="s">
        <v>15</v>
      </c>
      <c r="I777" s="28" t="s">
        <v>41</v>
      </c>
      <c r="J777" s="17"/>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row>
    <row r="778" spans="1:40" s="32" customFormat="1">
      <c r="A778" s="102" t="s">
        <v>1655</v>
      </c>
      <c r="B778" s="19" t="s">
        <v>760</v>
      </c>
      <c r="C778" s="20">
        <v>1.71</v>
      </c>
      <c r="D778" s="21">
        <v>1.1347</v>
      </c>
      <c r="E778" s="21">
        <f t="shared" ref="E778:E841" si="12">ROUND((D778/0.747108),4)</f>
        <v>1.5187999999999999</v>
      </c>
      <c r="F778" s="43">
        <v>1</v>
      </c>
      <c r="G778" s="44">
        <v>1</v>
      </c>
      <c r="H778" s="30" t="s">
        <v>15</v>
      </c>
      <c r="I778" s="31" t="s">
        <v>41</v>
      </c>
      <c r="J778" s="17"/>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row>
    <row r="779" spans="1:40" s="32" customFormat="1">
      <c r="A779" s="102" t="s">
        <v>1656</v>
      </c>
      <c r="B779" s="19" t="s">
        <v>760</v>
      </c>
      <c r="C779" s="20">
        <v>2.2799999999999998</v>
      </c>
      <c r="D779" s="21">
        <v>1.2391000000000001</v>
      </c>
      <c r="E779" s="21">
        <f t="shared" si="12"/>
        <v>1.6585000000000001</v>
      </c>
      <c r="F779" s="43">
        <v>1</v>
      </c>
      <c r="G779" s="44">
        <v>1</v>
      </c>
      <c r="H779" s="22" t="s">
        <v>15</v>
      </c>
      <c r="I779" s="23" t="s">
        <v>41</v>
      </c>
      <c r="J779" s="17"/>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row>
    <row r="780" spans="1:40" s="32" customFormat="1">
      <c r="A780" s="102" t="s">
        <v>1657</v>
      </c>
      <c r="B780" s="19" t="s">
        <v>760</v>
      </c>
      <c r="C780" s="20">
        <v>5.74</v>
      </c>
      <c r="D780" s="21">
        <v>2.0423</v>
      </c>
      <c r="E780" s="21">
        <f t="shared" si="12"/>
        <v>2.7336</v>
      </c>
      <c r="F780" s="43">
        <v>1</v>
      </c>
      <c r="G780" s="44">
        <v>1.3</v>
      </c>
      <c r="H780" s="22" t="s">
        <v>15</v>
      </c>
      <c r="I780" s="23" t="s">
        <v>41</v>
      </c>
      <c r="J780" s="17"/>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row>
    <row r="781" spans="1:40" s="32" customFormat="1">
      <c r="A781" s="103" t="s">
        <v>1658</v>
      </c>
      <c r="B781" s="24" t="s">
        <v>760</v>
      </c>
      <c r="C781" s="25">
        <v>14.59</v>
      </c>
      <c r="D781" s="26">
        <v>4.7195</v>
      </c>
      <c r="E781" s="26">
        <f t="shared" si="12"/>
        <v>6.3170000000000002</v>
      </c>
      <c r="F781" s="45">
        <v>1</v>
      </c>
      <c r="G781" s="46">
        <v>1.3</v>
      </c>
      <c r="H781" s="27" t="s">
        <v>15</v>
      </c>
      <c r="I781" s="28" t="s">
        <v>41</v>
      </c>
      <c r="J781" s="17"/>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row>
    <row r="782" spans="1:40" s="32" customFormat="1">
      <c r="A782" s="102" t="s">
        <v>1659</v>
      </c>
      <c r="B782" s="19" t="s">
        <v>761</v>
      </c>
      <c r="C782" s="20">
        <v>2.08</v>
      </c>
      <c r="D782" s="21">
        <v>0.7097</v>
      </c>
      <c r="E782" s="21">
        <f t="shared" si="12"/>
        <v>0.94989999999999997</v>
      </c>
      <c r="F782" s="43">
        <v>1</v>
      </c>
      <c r="G782" s="44">
        <v>1</v>
      </c>
      <c r="H782" s="30" t="s">
        <v>15</v>
      </c>
      <c r="I782" s="31" t="s">
        <v>41</v>
      </c>
      <c r="J782" s="17"/>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row>
    <row r="783" spans="1:40" s="32" customFormat="1">
      <c r="A783" s="102" t="s">
        <v>1660</v>
      </c>
      <c r="B783" s="19" t="s">
        <v>761</v>
      </c>
      <c r="C783" s="20">
        <v>2.29</v>
      </c>
      <c r="D783" s="21">
        <v>1.2315</v>
      </c>
      <c r="E783" s="21">
        <f t="shared" si="12"/>
        <v>1.6484000000000001</v>
      </c>
      <c r="F783" s="43">
        <v>1</v>
      </c>
      <c r="G783" s="44">
        <v>1</v>
      </c>
      <c r="H783" s="22" t="s">
        <v>15</v>
      </c>
      <c r="I783" s="23" t="s">
        <v>41</v>
      </c>
      <c r="J783" s="17"/>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row>
    <row r="784" spans="1:40" s="32" customFormat="1">
      <c r="A784" s="102" t="s">
        <v>1661</v>
      </c>
      <c r="B784" s="19" t="s">
        <v>761</v>
      </c>
      <c r="C784" s="20">
        <v>8.02</v>
      </c>
      <c r="D784" s="21">
        <v>1.8989</v>
      </c>
      <c r="E784" s="21">
        <f t="shared" si="12"/>
        <v>2.5417000000000001</v>
      </c>
      <c r="F784" s="43">
        <v>1</v>
      </c>
      <c r="G784" s="44">
        <v>1.3</v>
      </c>
      <c r="H784" s="22" t="s">
        <v>15</v>
      </c>
      <c r="I784" s="23" t="s">
        <v>41</v>
      </c>
      <c r="J784" s="17"/>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row>
    <row r="785" spans="1:40" s="32" customFormat="1">
      <c r="A785" s="103" t="s">
        <v>1662</v>
      </c>
      <c r="B785" s="24" t="s">
        <v>761</v>
      </c>
      <c r="C785" s="25">
        <v>18.63</v>
      </c>
      <c r="D785" s="26">
        <v>4.7348999999999997</v>
      </c>
      <c r="E785" s="26">
        <f t="shared" si="12"/>
        <v>6.3376000000000001</v>
      </c>
      <c r="F785" s="45">
        <v>1</v>
      </c>
      <c r="G785" s="46">
        <v>1.3</v>
      </c>
      <c r="H785" s="27" t="s">
        <v>15</v>
      </c>
      <c r="I785" s="28" t="s">
        <v>41</v>
      </c>
      <c r="J785" s="17"/>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row>
    <row r="786" spans="1:40" s="32" customFormat="1">
      <c r="A786" s="102" t="s">
        <v>1663</v>
      </c>
      <c r="B786" s="19" t="s">
        <v>762</v>
      </c>
      <c r="C786" s="20">
        <v>1.62</v>
      </c>
      <c r="D786" s="21">
        <v>0.56520000000000004</v>
      </c>
      <c r="E786" s="21">
        <f t="shared" si="12"/>
        <v>0.75649999999999995</v>
      </c>
      <c r="F786" s="43">
        <v>1</v>
      </c>
      <c r="G786" s="44">
        <v>1</v>
      </c>
      <c r="H786" s="30" t="s">
        <v>15</v>
      </c>
      <c r="I786" s="31" t="s">
        <v>41</v>
      </c>
      <c r="J786" s="17"/>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row>
    <row r="787" spans="1:40" s="32" customFormat="1">
      <c r="A787" s="102" t="s">
        <v>1664</v>
      </c>
      <c r="B787" s="19" t="s">
        <v>762</v>
      </c>
      <c r="C787" s="20">
        <v>2.54</v>
      </c>
      <c r="D787" s="21">
        <v>0.73660000000000003</v>
      </c>
      <c r="E787" s="21">
        <f t="shared" si="12"/>
        <v>0.9859</v>
      </c>
      <c r="F787" s="43">
        <v>1</v>
      </c>
      <c r="G787" s="44">
        <v>1</v>
      </c>
      <c r="H787" s="22" t="s">
        <v>15</v>
      </c>
      <c r="I787" s="23" t="s">
        <v>41</v>
      </c>
      <c r="J787" s="17"/>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row>
    <row r="788" spans="1:40" s="32" customFormat="1">
      <c r="A788" s="102" t="s">
        <v>1665</v>
      </c>
      <c r="B788" s="19" t="s">
        <v>762</v>
      </c>
      <c r="C788" s="20">
        <v>6.75</v>
      </c>
      <c r="D788" s="21">
        <v>1.4837</v>
      </c>
      <c r="E788" s="21">
        <f t="shared" si="12"/>
        <v>1.9859</v>
      </c>
      <c r="F788" s="43">
        <v>1</v>
      </c>
      <c r="G788" s="44">
        <v>1.3</v>
      </c>
      <c r="H788" s="22" t="s">
        <v>15</v>
      </c>
      <c r="I788" s="23" t="s">
        <v>41</v>
      </c>
      <c r="J788" s="17"/>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row>
    <row r="789" spans="1:40" s="32" customFormat="1">
      <c r="A789" s="103" t="s">
        <v>1666</v>
      </c>
      <c r="B789" s="24" t="s">
        <v>762</v>
      </c>
      <c r="C789" s="25">
        <v>12.54</v>
      </c>
      <c r="D789" s="26">
        <v>2.9912000000000001</v>
      </c>
      <c r="E789" s="26">
        <f t="shared" si="12"/>
        <v>4.0037000000000003</v>
      </c>
      <c r="F789" s="45">
        <v>1</v>
      </c>
      <c r="G789" s="46">
        <v>1.3</v>
      </c>
      <c r="H789" s="27" t="s">
        <v>15</v>
      </c>
      <c r="I789" s="28" t="s">
        <v>41</v>
      </c>
      <c r="J789" s="17"/>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row>
    <row r="790" spans="1:40" s="32" customFormat="1">
      <c r="A790" s="102" t="s">
        <v>1667</v>
      </c>
      <c r="B790" s="19" t="s">
        <v>763</v>
      </c>
      <c r="C790" s="20">
        <v>1.82</v>
      </c>
      <c r="D790" s="21">
        <v>0.62929999999999997</v>
      </c>
      <c r="E790" s="21">
        <f t="shared" si="12"/>
        <v>0.84230000000000005</v>
      </c>
      <c r="F790" s="43">
        <v>1</v>
      </c>
      <c r="G790" s="44">
        <v>1</v>
      </c>
      <c r="H790" s="30" t="s">
        <v>15</v>
      </c>
      <c r="I790" s="31" t="s">
        <v>41</v>
      </c>
      <c r="J790" s="17"/>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row>
    <row r="791" spans="1:40" s="32" customFormat="1">
      <c r="A791" s="102" t="s">
        <v>1668</v>
      </c>
      <c r="B791" s="19" t="s">
        <v>763</v>
      </c>
      <c r="C791" s="20">
        <v>4.9000000000000004</v>
      </c>
      <c r="D791" s="21">
        <v>1.1659999999999999</v>
      </c>
      <c r="E791" s="21">
        <f t="shared" si="12"/>
        <v>1.5607</v>
      </c>
      <c r="F791" s="43">
        <v>1</v>
      </c>
      <c r="G791" s="44">
        <v>1</v>
      </c>
      <c r="H791" s="22" t="s">
        <v>15</v>
      </c>
      <c r="I791" s="23" t="s">
        <v>41</v>
      </c>
      <c r="J791" s="17"/>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row>
    <row r="792" spans="1:40" s="32" customFormat="1">
      <c r="A792" s="102" t="s">
        <v>1669</v>
      </c>
      <c r="B792" s="19" t="s">
        <v>763</v>
      </c>
      <c r="C792" s="20">
        <v>10.02</v>
      </c>
      <c r="D792" s="21">
        <v>2.2492999999999999</v>
      </c>
      <c r="E792" s="21">
        <f t="shared" si="12"/>
        <v>3.0106999999999999</v>
      </c>
      <c r="F792" s="43">
        <v>1</v>
      </c>
      <c r="G792" s="44">
        <v>1.3</v>
      </c>
      <c r="H792" s="22" t="s">
        <v>15</v>
      </c>
      <c r="I792" s="23" t="s">
        <v>41</v>
      </c>
      <c r="J792" s="17"/>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row>
    <row r="793" spans="1:40" s="32" customFormat="1">
      <c r="A793" s="103" t="s">
        <v>1670</v>
      </c>
      <c r="B793" s="24" t="s">
        <v>763</v>
      </c>
      <c r="C793" s="25">
        <v>19.25</v>
      </c>
      <c r="D793" s="26">
        <v>5.1266999999999996</v>
      </c>
      <c r="E793" s="26">
        <f t="shared" si="12"/>
        <v>6.8620999999999999</v>
      </c>
      <c r="F793" s="45">
        <v>1</v>
      </c>
      <c r="G793" s="46">
        <v>1.3</v>
      </c>
      <c r="H793" s="27" t="s">
        <v>15</v>
      </c>
      <c r="I793" s="28" t="s">
        <v>41</v>
      </c>
      <c r="J793" s="17"/>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row>
    <row r="794" spans="1:40" s="32" customFormat="1">
      <c r="A794" s="102" t="s">
        <v>1671</v>
      </c>
      <c r="B794" s="19" t="s">
        <v>764</v>
      </c>
      <c r="C794" s="20">
        <v>2.4300000000000002</v>
      </c>
      <c r="D794" s="21">
        <v>0.82320000000000004</v>
      </c>
      <c r="E794" s="21">
        <f t="shared" si="12"/>
        <v>1.1017999999999999</v>
      </c>
      <c r="F794" s="43">
        <v>1</v>
      </c>
      <c r="G794" s="44">
        <v>1</v>
      </c>
      <c r="H794" s="30" t="s">
        <v>15</v>
      </c>
      <c r="I794" s="31" t="s">
        <v>41</v>
      </c>
      <c r="J794" s="17"/>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row>
    <row r="795" spans="1:40" s="32" customFormat="1">
      <c r="A795" s="102" t="s">
        <v>1672</v>
      </c>
      <c r="B795" s="19" t="s">
        <v>764</v>
      </c>
      <c r="C795" s="20">
        <v>1.84</v>
      </c>
      <c r="D795" s="21">
        <v>1.149</v>
      </c>
      <c r="E795" s="21">
        <f t="shared" si="12"/>
        <v>1.5379</v>
      </c>
      <c r="F795" s="43">
        <v>1</v>
      </c>
      <c r="G795" s="44">
        <v>1</v>
      </c>
      <c r="H795" s="22" t="s">
        <v>15</v>
      </c>
      <c r="I795" s="23" t="s">
        <v>41</v>
      </c>
      <c r="J795" s="17"/>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row>
    <row r="796" spans="1:40" s="32" customFormat="1">
      <c r="A796" s="102" t="s">
        <v>1673</v>
      </c>
      <c r="B796" s="19" t="s">
        <v>764</v>
      </c>
      <c r="C796" s="20">
        <v>4.5999999999999996</v>
      </c>
      <c r="D796" s="21">
        <v>1.5155000000000001</v>
      </c>
      <c r="E796" s="21">
        <f t="shared" si="12"/>
        <v>2.0285000000000002</v>
      </c>
      <c r="F796" s="43">
        <v>1</v>
      </c>
      <c r="G796" s="44">
        <v>1.3</v>
      </c>
      <c r="H796" s="22" t="s">
        <v>15</v>
      </c>
      <c r="I796" s="23" t="s">
        <v>41</v>
      </c>
      <c r="J796" s="17"/>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row>
    <row r="797" spans="1:40" s="32" customFormat="1">
      <c r="A797" s="103" t="s">
        <v>1674</v>
      </c>
      <c r="B797" s="24" t="s">
        <v>764</v>
      </c>
      <c r="C797" s="25">
        <v>17</v>
      </c>
      <c r="D797" s="26">
        <v>3.7820999999999998</v>
      </c>
      <c r="E797" s="26">
        <f t="shared" si="12"/>
        <v>5.0622999999999996</v>
      </c>
      <c r="F797" s="45">
        <v>1</v>
      </c>
      <c r="G797" s="46">
        <v>1.3</v>
      </c>
      <c r="H797" s="27" t="s">
        <v>15</v>
      </c>
      <c r="I797" s="28" t="s">
        <v>41</v>
      </c>
      <c r="J797" s="17"/>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row>
    <row r="798" spans="1:40" s="32" customFormat="1">
      <c r="A798" s="102" t="s">
        <v>1675</v>
      </c>
      <c r="B798" s="19" t="s">
        <v>765</v>
      </c>
      <c r="C798" s="20">
        <v>2.38</v>
      </c>
      <c r="D798" s="21">
        <v>0.52039999999999997</v>
      </c>
      <c r="E798" s="21">
        <f t="shared" si="12"/>
        <v>0.6966</v>
      </c>
      <c r="F798" s="43">
        <v>1</v>
      </c>
      <c r="G798" s="44">
        <v>1</v>
      </c>
      <c r="H798" s="30" t="s">
        <v>15</v>
      </c>
      <c r="I798" s="31" t="s">
        <v>41</v>
      </c>
      <c r="J798" s="17"/>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row>
    <row r="799" spans="1:40" s="32" customFormat="1">
      <c r="A799" s="102" t="s">
        <v>1676</v>
      </c>
      <c r="B799" s="19" t="s">
        <v>765</v>
      </c>
      <c r="C799" s="20">
        <v>3.96</v>
      </c>
      <c r="D799" s="21">
        <v>0.68020000000000003</v>
      </c>
      <c r="E799" s="21">
        <f t="shared" si="12"/>
        <v>0.91039999999999999</v>
      </c>
      <c r="F799" s="43">
        <v>1</v>
      </c>
      <c r="G799" s="44">
        <v>1</v>
      </c>
      <c r="H799" s="22" t="s">
        <v>15</v>
      </c>
      <c r="I799" s="23" t="s">
        <v>41</v>
      </c>
      <c r="J799" s="17"/>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row>
    <row r="800" spans="1:40" s="32" customFormat="1">
      <c r="A800" s="102" t="s">
        <v>1677</v>
      </c>
      <c r="B800" s="19" t="s">
        <v>765</v>
      </c>
      <c r="C800" s="20">
        <v>5.66</v>
      </c>
      <c r="D800" s="21">
        <v>1.0124</v>
      </c>
      <c r="E800" s="21">
        <f t="shared" si="12"/>
        <v>1.3551</v>
      </c>
      <c r="F800" s="43">
        <v>1</v>
      </c>
      <c r="G800" s="44">
        <v>1.3</v>
      </c>
      <c r="H800" s="22" t="s">
        <v>15</v>
      </c>
      <c r="I800" s="23" t="s">
        <v>41</v>
      </c>
      <c r="J800" s="17"/>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row>
    <row r="801" spans="1:40" s="32" customFormat="1">
      <c r="A801" s="103" t="s">
        <v>1678</v>
      </c>
      <c r="B801" s="24" t="s">
        <v>765</v>
      </c>
      <c r="C801" s="25">
        <v>10.1</v>
      </c>
      <c r="D801" s="26">
        <v>2.0363000000000002</v>
      </c>
      <c r="E801" s="26">
        <f t="shared" si="12"/>
        <v>2.7256</v>
      </c>
      <c r="F801" s="45">
        <v>1</v>
      </c>
      <c r="G801" s="46">
        <v>1.3</v>
      </c>
      <c r="H801" s="27" t="s">
        <v>15</v>
      </c>
      <c r="I801" s="28" t="s">
        <v>41</v>
      </c>
      <c r="J801" s="17"/>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row>
    <row r="802" spans="1:40" s="32" customFormat="1">
      <c r="A802" s="102" t="s">
        <v>1679</v>
      </c>
      <c r="B802" s="19" t="s">
        <v>766</v>
      </c>
      <c r="C802" s="20">
        <v>2.48</v>
      </c>
      <c r="D802" s="21">
        <v>0.41849999999999998</v>
      </c>
      <c r="E802" s="21">
        <f t="shared" si="12"/>
        <v>0.56020000000000003</v>
      </c>
      <c r="F802" s="43">
        <v>1</v>
      </c>
      <c r="G802" s="44">
        <v>1</v>
      </c>
      <c r="H802" s="30" t="s">
        <v>15</v>
      </c>
      <c r="I802" s="31" t="s">
        <v>41</v>
      </c>
      <c r="J802" s="17"/>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row>
    <row r="803" spans="1:40" s="32" customFormat="1">
      <c r="A803" s="102" t="s">
        <v>1680</v>
      </c>
      <c r="B803" s="19" t="s">
        <v>766</v>
      </c>
      <c r="C803" s="20">
        <v>3.33</v>
      </c>
      <c r="D803" s="21">
        <v>0.55930000000000002</v>
      </c>
      <c r="E803" s="21">
        <f t="shared" si="12"/>
        <v>0.74860000000000004</v>
      </c>
      <c r="F803" s="43">
        <v>1</v>
      </c>
      <c r="G803" s="44">
        <v>1</v>
      </c>
      <c r="H803" s="22" t="s">
        <v>15</v>
      </c>
      <c r="I803" s="23" t="s">
        <v>41</v>
      </c>
      <c r="J803" s="17"/>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row>
    <row r="804" spans="1:40" s="32" customFormat="1">
      <c r="A804" s="102" t="s">
        <v>1681</v>
      </c>
      <c r="B804" s="19" t="s">
        <v>766</v>
      </c>
      <c r="C804" s="20">
        <v>4.97</v>
      </c>
      <c r="D804" s="21">
        <v>0.85529999999999995</v>
      </c>
      <c r="E804" s="21">
        <f t="shared" si="12"/>
        <v>1.1448</v>
      </c>
      <c r="F804" s="43">
        <v>1</v>
      </c>
      <c r="G804" s="44">
        <v>1.3</v>
      </c>
      <c r="H804" s="22" t="s">
        <v>15</v>
      </c>
      <c r="I804" s="23" t="s">
        <v>41</v>
      </c>
      <c r="J804" s="17"/>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row>
    <row r="805" spans="1:40" s="32" customFormat="1">
      <c r="A805" s="103" t="s">
        <v>1682</v>
      </c>
      <c r="B805" s="24" t="s">
        <v>766</v>
      </c>
      <c r="C805" s="25">
        <v>10.63</v>
      </c>
      <c r="D805" s="26">
        <v>2.0236000000000001</v>
      </c>
      <c r="E805" s="26">
        <f t="shared" si="12"/>
        <v>2.7086000000000001</v>
      </c>
      <c r="F805" s="45">
        <v>1</v>
      </c>
      <c r="G805" s="46">
        <v>1.3</v>
      </c>
      <c r="H805" s="27" t="s">
        <v>15</v>
      </c>
      <c r="I805" s="28" t="s">
        <v>41</v>
      </c>
      <c r="J805" s="17"/>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row>
    <row r="806" spans="1:40" s="32" customFormat="1">
      <c r="A806" s="102" t="s">
        <v>1683</v>
      </c>
      <c r="B806" s="19" t="s">
        <v>767</v>
      </c>
      <c r="C806" s="20">
        <v>2.35</v>
      </c>
      <c r="D806" s="21">
        <v>1.1359999999999999</v>
      </c>
      <c r="E806" s="21">
        <f t="shared" si="12"/>
        <v>1.5205</v>
      </c>
      <c r="F806" s="43">
        <v>1</v>
      </c>
      <c r="G806" s="44">
        <v>1</v>
      </c>
      <c r="H806" s="30" t="s">
        <v>15</v>
      </c>
      <c r="I806" s="31" t="s">
        <v>41</v>
      </c>
      <c r="J806" s="17"/>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row>
    <row r="807" spans="1:40" s="32" customFormat="1">
      <c r="A807" s="102" t="s">
        <v>1684</v>
      </c>
      <c r="B807" s="19" t="s">
        <v>767</v>
      </c>
      <c r="C807" s="20">
        <v>3.69</v>
      </c>
      <c r="D807" s="21">
        <v>1.4335</v>
      </c>
      <c r="E807" s="21">
        <f t="shared" si="12"/>
        <v>1.9187000000000001</v>
      </c>
      <c r="F807" s="43">
        <v>1</v>
      </c>
      <c r="G807" s="44">
        <v>1</v>
      </c>
      <c r="H807" s="22" t="s">
        <v>15</v>
      </c>
      <c r="I807" s="23" t="s">
        <v>41</v>
      </c>
      <c r="J807" s="17"/>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row>
    <row r="808" spans="1:40" s="32" customFormat="1">
      <c r="A808" s="102" t="s">
        <v>1685</v>
      </c>
      <c r="B808" s="19" t="s">
        <v>767</v>
      </c>
      <c r="C808" s="20">
        <v>8.75</v>
      </c>
      <c r="D808" s="21">
        <v>2.8012000000000001</v>
      </c>
      <c r="E808" s="21">
        <f t="shared" si="12"/>
        <v>3.7494000000000001</v>
      </c>
      <c r="F808" s="43">
        <v>1</v>
      </c>
      <c r="G808" s="44">
        <v>1.3</v>
      </c>
      <c r="H808" s="22" t="s">
        <v>15</v>
      </c>
      <c r="I808" s="23" t="s">
        <v>41</v>
      </c>
      <c r="J808" s="17"/>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row>
    <row r="809" spans="1:40" s="32" customFormat="1">
      <c r="A809" s="103" t="s">
        <v>1686</v>
      </c>
      <c r="B809" s="24" t="s">
        <v>767</v>
      </c>
      <c r="C809" s="25">
        <v>17.07</v>
      </c>
      <c r="D809" s="26">
        <v>6.3097000000000003</v>
      </c>
      <c r="E809" s="26">
        <f t="shared" si="12"/>
        <v>8.4454999999999991</v>
      </c>
      <c r="F809" s="45">
        <v>1</v>
      </c>
      <c r="G809" s="46">
        <v>1.3</v>
      </c>
      <c r="H809" s="27" t="s">
        <v>15</v>
      </c>
      <c r="I809" s="28" t="s">
        <v>41</v>
      </c>
      <c r="J809" s="17"/>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row>
    <row r="810" spans="1:40" s="32" customFormat="1">
      <c r="A810" s="102" t="s">
        <v>1687</v>
      </c>
      <c r="B810" s="19" t="s">
        <v>768</v>
      </c>
      <c r="C810" s="20">
        <v>3.17</v>
      </c>
      <c r="D810" s="21">
        <v>1.1613</v>
      </c>
      <c r="E810" s="21">
        <f t="shared" si="12"/>
        <v>1.5544</v>
      </c>
      <c r="F810" s="43">
        <v>1</v>
      </c>
      <c r="G810" s="44">
        <v>1</v>
      </c>
      <c r="H810" s="30" t="s">
        <v>15</v>
      </c>
      <c r="I810" s="31" t="s">
        <v>41</v>
      </c>
      <c r="J810" s="17"/>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row>
    <row r="811" spans="1:40" s="32" customFormat="1">
      <c r="A811" s="102" t="s">
        <v>1688</v>
      </c>
      <c r="B811" s="19" t="s">
        <v>768</v>
      </c>
      <c r="C811" s="20">
        <v>4.67</v>
      </c>
      <c r="D811" s="21">
        <v>1.4508000000000001</v>
      </c>
      <c r="E811" s="21">
        <f t="shared" si="12"/>
        <v>1.9419</v>
      </c>
      <c r="F811" s="43">
        <v>1</v>
      </c>
      <c r="G811" s="44">
        <v>1</v>
      </c>
      <c r="H811" s="22" t="s">
        <v>15</v>
      </c>
      <c r="I811" s="23" t="s">
        <v>41</v>
      </c>
      <c r="J811" s="17"/>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row>
    <row r="812" spans="1:40" s="32" customFormat="1">
      <c r="A812" s="102" t="s">
        <v>1689</v>
      </c>
      <c r="B812" s="19" t="s">
        <v>768</v>
      </c>
      <c r="C812" s="20">
        <v>8.34</v>
      </c>
      <c r="D812" s="21">
        <v>2.2406999999999999</v>
      </c>
      <c r="E812" s="21">
        <f t="shared" si="12"/>
        <v>2.9992000000000001</v>
      </c>
      <c r="F812" s="43">
        <v>1</v>
      </c>
      <c r="G812" s="44">
        <v>1.3</v>
      </c>
      <c r="H812" s="22" t="s">
        <v>15</v>
      </c>
      <c r="I812" s="23" t="s">
        <v>41</v>
      </c>
      <c r="J812" s="17"/>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row>
    <row r="813" spans="1:40" s="32" customFormat="1">
      <c r="A813" s="103" t="s">
        <v>1690</v>
      </c>
      <c r="B813" s="24" t="s">
        <v>768</v>
      </c>
      <c r="C813" s="25">
        <v>17.11</v>
      </c>
      <c r="D813" s="26">
        <v>5.0180999999999996</v>
      </c>
      <c r="E813" s="26">
        <f t="shared" si="12"/>
        <v>6.7167000000000003</v>
      </c>
      <c r="F813" s="45">
        <v>1</v>
      </c>
      <c r="G813" s="46">
        <v>1.3</v>
      </c>
      <c r="H813" s="27" t="s">
        <v>15</v>
      </c>
      <c r="I813" s="28" t="s">
        <v>41</v>
      </c>
      <c r="J813" s="17"/>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row>
    <row r="814" spans="1:40" s="32" customFormat="1">
      <c r="A814" s="102" t="s">
        <v>1691</v>
      </c>
      <c r="B814" s="19" t="s">
        <v>769</v>
      </c>
      <c r="C814" s="20">
        <v>2.09</v>
      </c>
      <c r="D814" s="21">
        <v>1.0656000000000001</v>
      </c>
      <c r="E814" s="21">
        <f t="shared" si="12"/>
        <v>1.4262999999999999</v>
      </c>
      <c r="F814" s="43">
        <v>1</v>
      </c>
      <c r="G814" s="44">
        <v>1</v>
      </c>
      <c r="H814" s="30" t="s">
        <v>15</v>
      </c>
      <c r="I814" s="31" t="s">
        <v>41</v>
      </c>
      <c r="J814" s="17"/>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row>
    <row r="815" spans="1:40" s="32" customFormat="1">
      <c r="A815" s="102" t="s">
        <v>1692</v>
      </c>
      <c r="B815" s="19" t="s">
        <v>769</v>
      </c>
      <c r="C815" s="20">
        <v>2.91</v>
      </c>
      <c r="D815" s="21">
        <v>1.2088000000000001</v>
      </c>
      <c r="E815" s="21">
        <f t="shared" si="12"/>
        <v>1.6180000000000001</v>
      </c>
      <c r="F815" s="43">
        <v>1</v>
      </c>
      <c r="G815" s="44">
        <v>1</v>
      </c>
      <c r="H815" s="22" t="s">
        <v>15</v>
      </c>
      <c r="I815" s="23" t="s">
        <v>41</v>
      </c>
      <c r="J815" s="17"/>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row>
    <row r="816" spans="1:40" s="32" customFormat="1">
      <c r="A816" s="102" t="s">
        <v>1693</v>
      </c>
      <c r="B816" s="19" t="s">
        <v>769</v>
      </c>
      <c r="C816" s="20">
        <v>6.5</v>
      </c>
      <c r="D816" s="21">
        <v>1.9910000000000001</v>
      </c>
      <c r="E816" s="21">
        <f t="shared" si="12"/>
        <v>2.6648999999999998</v>
      </c>
      <c r="F816" s="43">
        <v>1</v>
      </c>
      <c r="G816" s="44">
        <v>1.3</v>
      </c>
      <c r="H816" s="22" t="s">
        <v>15</v>
      </c>
      <c r="I816" s="23" t="s">
        <v>41</v>
      </c>
      <c r="J816" s="17"/>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row>
    <row r="817" spans="1:40" s="32" customFormat="1">
      <c r="A817" s="103" t="s">
        <v>1694</v>
      </c>
      <c r="B817" s="24" t="s">
        <v>769</v>
      </c>
      <c r="C817" s="25">
        <v>15.65</v>
      </c>
      <c r="D817" s="26">
        <v>4.8909000000000002</v>
      </c>
      <c r="E817" s="26">
        <f t="shared" si="12"/>
        <v>6.5464000000000002</v>
      </c>
      <c r="F817" s="45">
        <v>1</v>
      </c>
      <c r="G817" s="46">
        <v>1.3</v>
      </c>
      <c r="H817" s="27" t="s">
        <v>15</v>
      </c>
      <c r="I817" s="28" t="s">
        <v>41</v>
      </c>
      <c r="J817" s="17"/>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row>
    <row r="818" spans="1:40" s="32" customFormat="1">
      <c r="A818" s="102" t="s">
        <v>1695</v>
      </c>
      <c r="B818" s="19" t="s">
        <v>770</v>
      </c>
      <c r="C818" s="20">
        <v>1.79</v>
      </c>
      <c r="D818" s="21">
        <v>0.77159999999999995</v>
      </c>
      <c r="E818" s="21">
        <f t="shared" si="12"/>
        <v>1.0327999999999999</v>
      </c>
      <c r="F818" s="43">
        <v>1</v>
      </c>
      <c r="G818" s="44">
        <v>1</v>
      </c>
      <c r="H818" s="30" t="s">
        <v>15</v>
      </c>
      <c r="I818" s="31" t="s">
        <v>41</v>
      </c>
      <c r="J818" s="17"/>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row>
    <row r="819" spans="1:40" s="32" customFormat="1">
      <c r="A819" s="102" t="s">
        <v>1696</v>
      </c>
      <c r="B819" s="19" t="s">
        <v>770</v>
      </c>
      <c r="C819" s="20">
        <v>2.37</v>
      </c>
      <c r="D819" s="21">
        <v>0.91180000000000005</v>
      </c>
      <c r="E819" s="21">
        <f t="shared" si="12"/>
        <v>1.2203999999999999</v>
      </c>
      <c r="F819" s="43">
        <v>1</v>
      </c>
      <c r="G819" s="44">
        <v>1</v>
      </c>
      <c r="H819" s="22" t="s">
        <v>15</v>
      </c>
      <c r="I819" s="23" t="s">
        <v>41</v>
      </c>
      <c r="J819" s="17"/>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row>
    <row r="820" spans="1:40" s="32" customFormat="1">
      <c r="A820" s="102" t="s">
        <v>1697</v>
      </c>
      <c r="B820" s="19" t="s">
        <v>770</v>
      </c>
      <c r="C820" s="20">
        <v>5.27</v>
      </c>
      <c r="D820" s="21">
        <v>1.5798000000000001</v>
      </c>
      <c r="E820" s="21">
        <f t="shared" si="12"/>
        <v>2.1145999999999998</v>
      </c>
      <c r="F820" s="43">
        <v>1</v>
      </c>
      <c r="G820" s="44">
        <v>1.3</v>
      </c>
      <c r="H820" s="22" t="s">
        <v>15</v>
      </c>
      <c r="I820" s="23" t="s">
        <v>41</v>
      </c>
      <c r="J820" s="17"/>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row>
    <row r="821" spans="1:40" s="32" customFormat="1">
      <c r="A821" s="103" t="s">
        <v>1698</v>
      </c>
      <c r="B821" s="24" t="s">
        <v>770</v>
      </c>
      <c r="C821" s="25">
        <v>13.92</v>
      </c>
      <c r="D821" s="26">
        <v>4.3806000000000003</v>
      </c>
      <c r="E821" s="26">
        <f t="shared" si="12"/>
        <v>5.8634000000000004</v>
      </c>
      <c r="F821" s="45">
        <v>1</v>
      </c>
      <c r="G821" s="46">
        <v>1.3</v>
      </c>
      <c r="H821" s="27" t="s">
        <v>15</v>
      </c>
      <c r="I821" s="28" t="s">
        <v>41</v>
      </c>
      <c r="J821" s="17"/>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row>
    <row r="822" spans="1:40" s="32" customFormat="1">
      <c r="A822" s="102" t="s">
        <v>1699</v>
      </c>
      <c r="B822" s="19" t="s">
        <v>771</v>
      </c>
      <c r="C822" s="20">
        <v>1.32</v>
      </c>
      <c r="D822" s="21">
        <v>0.66210000000000002</v>
      </c>
      <c r="E822" s="21">
        <f t="shared" si="12"/>
        <v>0.88619999999999999</v>
      </c>
      <c r="F822" s="43">
        <v>1</v>
      </c>
      <c r="G822" s="44">
        <v>1</v>
      </c>
      <c r="H822" s="30" t="s">
        <v>15</v>
      </c>
      <c r="I822" s="31" t="s">
        <v>41</v>
      </c>
      <c r="J822" s="17"/>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row>
    <row r="823" spans="1:40" s="32" customFormat="1">
      <c r="A823" s="102" t="s">
        <v>1700</v>
      </c>
      <c r="B823" s="19" t="s">
        <v>771</v>
      </c>
      <c r="C823" s="20">
        <v>1.62</v>
      </c>
      <c r="D823" s="21">
        <v>0.92030000000000001</v>
      </c>
      <c r="E823" s="21">
        <f t="shared" si="12"/>
        <v>1.2318</v>
      </c>
      <c r="F823" s="43">
        <v>1</v>
      </c>
      <c r="G823" s="44">
        <v>1</v>
      </c>
      <c r="H823" s="22" t="s">
        <v>15</v>
      </c>
      <c r="I823" s="23" t="s">
        <v>41</v>
      </c>
      <c r="J823" s="17"/>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row>
    <row r="824" spans="1:40" s="32" customFormat="1">
      <c r="A824" s="102" t="s">
        <v>1701</v>
      </c>
      <c r="B824" s="19" t="s">
        <v>771</v>
      </c>
      <c r="C824" s="20">
        <v>4.6900000000000004</v>
      </c>
      <c r="D824" s="21">
        <v>1.5649</v>
      </c>
      <c r="E824" s="21">
        <f t="shared" si="12"/>
        <v>2.0945999999999998</v>
      </c>
      <c r="F824" s="43">
        <v>1</v>
      </c>
      <c r="G824" s="44">
        <v>1.3</v>
      </c>
      <c r="H824" s="22" t="s">
        <v>15</v>
      </c>
      <c r="I824" s="23" t="s">
        <v>41</v>
      </c>
      <c r="J824" s="17"/>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row>
    <row r="825" spans="1:40" s="32" customFormat="1">
      <c r="A825" s="103" t="s">
        <v>1702</v>
      </c>
      <c r="B825" s="24" t="s">
        <v>771</v>
      </c>
      <c r="C825" s="25">
        <v>14.3</v>
      </c>
      <c r="D825" s="26">
        <v>4.9611999999999998</v>
      </c>
      <c r="E825" s="26">
        <f t="shared" si="12"/>
        <v>6.6405000000000003</v>
      </c>
      <c r="F825" s="45">
        <v>1</v>
      </c>
      <c r="G825" s="46">
        <v>1.3</v>
      </c>
      <c r="H825" s="27" t="s">
        <v>15</v>
      </c>
      <c r="I825" s="28" t="s">
        <v>41</v>
      </c>
      <c r="J825" s="17"/>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row>
    <row r="826" spans="1:40" s="32" customFormat="1">
      <c r="A826" s="102" t="s">
        <v>1703</v>
      </c>
      <c r="B826" s="19" t="s">
        <v>772</v>
      </c>
      <c r="C826" s="20">
        <v>1.79</v>
      </c>
      <c r="D826" s="21">
        <v>0.62570000000000003</v>
      </c>
      <c r="E826" s="21">
        <f t="shared" si="12"/>
        <v>0.83750000000000002</v>
      </c>
      <c r="F826" s="43">
        <v>1</v>
      </c>
      <c r="G826" s="44">
        <v>1</v>
      </c>
      <c r="H826" s="30" t="s">
        <v>15</v>
      </c>
      <c r="I826" s="31" t="s">
        <v>41</v>
      </c>
      <c r="J826" s="17"/>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row>
    <row r="827" spans="1:40" s="32" customFormat="1">
      <c r="A827" s="102" t="s">
        <v>1704</v>
      </c>
      <c r="B827" s="19" t="s">
        <v>772</v>
      </c>
      <c r="C827" s="20">
        <v>2.75</v>
      </c>
      <c r="D827" s="21">
        <v>0.80020000000000002</v>
      </c>
      <c r="E827" s="21">
        <f t="shared" si="12"/>
        <v>1.0710999999999999</v>
      </c>
      <c r="F827" s="43">
        <v>1</v>
      </c>
      <c r="G827" s="44">
        <v>1</v>
      </c>
      <c r="H827" s="22" t="s">
        <v>15</v>
      </c>
      <c r="I827" s="23" t="s">
        <v>41</v>
      </c>
      <c r="J827" s="17"/>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row>
    <row r="828" spans="1:40" s="32" customFormat="1">
      <c r="A828" s="102" t="s">
        <v>1705</v>
      </c>
      <c r="B828" s="19" t="s">
        <v>772</v>
      </c>
      <c r="C828" s="20">
        <v>6.07</v>
      </c>
      <c r="D828" s="21">
        <v>1.4011</v>
      </c>
      <c r="E828" s="21">
        <f t="shared" si="12"/>
        <v>1.8754</v>
      </c>
      <c r="F828" s="43">
        <v>1</v>
      </c>
      <c r="G828" s="44">
        <v>1.3</v>
      </c>
      <c r="H828" s="22" t="s">
        <v>15</v>
      </c>
      <c r="I828" s="23" t="s">
        <v>41</v>
      </c>
      <c r="J828" s="17"/>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row>
    <row r="829" spans="1:40" s="32" customFormat="1">
      <c r="A829" s="103" t="s">
        <v>1706</v>
      </c>
      <c r="B829" s="24" t="s">
        <v>772</v>
      </c>
      <c r="C829" s="25">
        <v>11.85</v>
      </c>
      <c r="D829" s="26">
        <v>2.6972</v>
      </c>
      <c r="E829" s="26">
        <f t="shared" si="12"/>
        <v>3.6101999999999999</v>
      </c>
      <c r="F829" s="45">
        <v>1</v>
      </c>
      <c r="G829" s="46">
        <v>1.3</v>
      </c>
      <c r="H829" s="27" t="s">
        <v>15</v>
      </c>
      <c r="I829" s="28" t="s">
        <v>41</v>
      </c>
      <c r="J829" s="17"/>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row>
    <row r="830" spans="1:40" s="32" customFormat="1">
      <c r="A830" s="102" t="s">
        <v>1707</v>
      </c>
      <c r="B830" s="19" t="s">
        <v>773</v>
      </c>
      <c r="C830" s="20">
        <v>2.13</v>
      </c>
      <c r="D830" s="21">
        <v>0.72829999999999995</v>
      </c>
      <c r="E830" s="21">
        <f t="shared" si="12"/>
        <v>0.9748</v>
      </c>
      <c r="F830" s="43">
        <v>1</v>
      </c>
      <c r="G830" s="44">
        <v>1</v>
      </c>
      <c r="H830" s="30" t="s">
        <v>15</v>
      </c>
      <c r="I830" s="31" t="s">
        <v>41</v>
      </c>
      <c r="J830" s="17"/>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row>
    <row r="831" spans="1:40" s="32" customFormat="1">
      <c r="A831" s="102" t="s">
        <v>1708</v>
      </c>
      <c r="B831" s="19" t="s">
        <v>773</v>
      </c>
      <c r="C831" s="20">
        <v>3.57</v>
      </c>
      <c r="D831" s="21">
        <v>1.0042</v>
      </c>
      <c r="E831" s="21">
        <f t="shared" si="12"/>
        <v>1.3441000000000001</v>
      </c>
      <c r="F831" s="43">
        <v>1</v>
      </c>
      <c r="G831" s="44">
        <v>1</v>
      </c>
      <c r="H831" s="22" t="s">
        <v>15</v>
      </c>
      <c r="I831" s="23" t="s">
        <v>41</v>
      </c>
      <c r="J831" s="17"/>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row>
    <row r="832" spans="1:40" s="32" customFormat="1">
      <c r="A832" s="102" t="s">
        <v>1709</v>
      </c>
      <c r="B832" s="19" t="s">
        <v>773</v>
      </c>
      <c r="C832" s="20">
        <v>8</v>
      </c>
      <c r="D832" s="21">
        <v>1.9483999999999999</v>
      </c>
      <c r="E832" s="21">
        <f t="shared" si="12"/>
        <v>2.6078999999999999</v>
      </c>
      <c r="F832" s="43">
        <v>1</v>
      </c>
      <c r="G832" s="44">
        <v>1.3</v>
      </c>
      <c r="H832" s="22" t="s">
        <v>15</v>
      </c>
      <c r="I832" s="23" t="s">
        <v>41</v>
      </c>
      <c r="J832" s="17"/>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row>
    <row r="833" spans="1:40" s="32" customFormat="1">
      <c r="A833" s="103" t="s">
        <v>1710</v>
      </c>
      <c r="B833" s="24" t="s">
        <v>773</v>
      </c>
      <c r="C833" s="25">
        <v>18.13</v>
      </c>
      <c r="D833" s="26">
        <v>4.9279000000000002</v>
      </c>
      <c r="E833" s="26">
        <f t="shared" si="12"/>
        <v>6.5960000000000001</v>
      </c>
      <c r="F833" s="45">
        <v>1</v>
      </c>
      <c r="G833" s="46">
        <v>1.3</v>
      </c>
      <c r="H833" s="27" t="s">
        <v>15</v>
      </c>
      <c r="I833" s="28" t="s">
        <v>41</v>
      </c>
      <c r="J833" s="17"/>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row>
    <row r="834" spans="1:40" s="32" customFormat="1">
      <c r="A834" s="102" t="s">
        <v>1711</v>
      </c>
      <c r="B834" s="19" t="s">
        <v>774</v>
      </c>
      <c r="C834" s="20">
        <v>2</v>
      </c>
      <c r="D834" s="21">
        <v>0.81220000000000003</v>
      </c>
      <c r="E834" s="21">
        <f t="shared" si="12"/>
        <v>1.0871</v>
      </c>
      <c r="F834" s="43">
        <v>1</v>
      </c>
      <c r="G834" s="44">
        <v>1</v>
      </c>
      <c r="H834" s="30" t="s">
        <v>15</v>
      </c>
      <c r="I834" s="31" t="s">
        <v>41</v>
      </c>
      <c r="J834" s="17"/>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row>
    <row r="835" spans="1:40" s="32" customFormat="1">
      <c r="A835" s="102" t="s">
        <v>1712</v>
      </c>
      <c r="B835" s="19" t="s">
        <v>774</v>
      </c>
      <c r="C835" s="20">
        <v>2.64</v>
      </c>
      <c r="D835" s="21">
        <v>0.93889999999999996</v>
      </c>
      <c r="E835" s="21">
        <f t="shared" si="12"/>
        <v>1.2566999999999999</v>
      </c>
      <c r="F835" s="43">
        <v>1</v>
      </c>
      <c r="G835" s="44">
        <v>1</v>
      </c>
      <c r="H835" s="22" t="s">
        <v>15</v>
      </c>
      <c r="I835" s="23" t="s">
        <v>41</v>
      </c>
      <c r="J835" s="17"/>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row>
    <row r="836" spans="1:40" s="32" customFormat="1">
      <c r="A836" s="102" t="s">
        <v>1713</v>
      </c>
      <c r="B836" s="19" t="s">
        <v>774</v>
      </c>
      <c r="C836" s="20">
        <v>5.72</v>
      </c>
      <c r="D836" s="21">
        <v>1.7068000000000001</v>
      </c>
      <c r="E836" s="21">
        <f t="shared" si="12"/>
        <v>2.2845</v>
      </c>
      <c r="F836" s="43">
        <v>1</v>
      </c>
      <c r="G836" s="44">
        <v>1.3</v>
      </c>
      <c r="H836" s="22" t="s">
        <v>15</v>
      </c>
      <c r="I836" s="23" t="s">
        <v>41</v>
      </c>
      <c r="J836" s="17"/>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row>
    <row r="837" spans="1:40" s="32" customFormat="1">
      <c r="A837" s="103" t="s">
        <v>1714</v>
      </c>
      <c r="B837" s="24" t="s">
        <v>774</v>
      </c>
      <c r="C837" s="25">
        <v>13.78</v>
      </c>
      <c r="D837" s="26">
        <v>4.5193000000000003</v>
      </c>
      <c r="E837" s="26">
        <f t="shared" si="12"/>
        <v>6.0491000000000001</v>
      </c>
      <c r="F837" s="45">
        <v>1</v>
      </c>
      <c r="G837" s="46">
        <v>1.3</v>
      </c>
      <c r="H837" s="27" t="s">
        <v>15</v>
      </c>
      <c r="I837" s="28" t="s">
        <v>41</v>
      </c>
      <c r="J837" s="17"/>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row>
    <row r="838" spans="1:40" s="32" customFormat="1">
      <c r="A838" s="102" t="s">
        <v>1715</v>
      </c>
      <c r="B838" s="19" t="s">
        <v>775</v>
      </c>
      <c r="C838" s="20">
        <v>2.36</v>
      </c>
      <c r="D838" s="21">
        <v>0.4909</v>
      </c>
      <c r="E838" s="21">
        <f t="shared" si="12"/>
        <v>0.65710000000000002</v>
      </c>
      <c r="F838" s="43">
        <v>1</v>
      </c>
      <c r="G838" s="44">
        <v>1</v>
      </c>
      <c r="H838" s="30" t="s">
        <v>15</v>
      </c>
      <c r="I838" s="31" t="s">
        <v>41</v>
      </c>
      <c r="J838" s="17"/>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row>
    <row r="839" spans="1:40" s="32" customFormat="1">
      <c r="A839" s="102" t="s">
        <v>1716</v>
      </c>
      <c r="B839" s="19" t="s">
        <v>775</v>
      </c>
      <c r="C839" s="20">
        <v>3.56</v>
      </c>
      <c r="D839" s="21">
        <v>0.65380000000000005</v>
      </c>
      <c r="E839" s="21">
        <f t="shared" si="12"/>
        <v>0.87509999999999999</v>
      </c>
      <c r="F839" s="43">
        <v>1</v>
      </c>
      <c r="G839" s="44">
        <v>1</v>
      </c>
      <c r="H839" s="22" t="s">
        <v>15</v>
      </c>
      <c r="I839" s="23" t="s">
        <v>41</v>
      </c>
      <c r="J839" s="17"/>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row>
    <row r="840" spans="1:40" s="32" customFormat="1">
      <c r="A840" s="102" t="s">
        <v>1717</v>
      </c>
      <c r="B840" s="19" t="s">
        <v>775</v>
      </c>
      <c r="C840" s="20">
        <v>5.87</v>
      </c>
      <c r="D840" s="21">
        <v>1.1037999999999999</v>
      </c>
      <c r="E840" s="21">
        <f t="shared" si="12"/>
        <v>1.4774</v>
      </c>
      <c r="F840" s="43">
        <v>1</v>
      </c>
      <c r="G840" s="44">
        <v>1.3</v>
      </c>
      <c r="H840" s="22" t="s">
        <v>15</v>
      </c>
      <c r="I840" s="23" t="s">
        <v>41</v>
      </c>
      <c r="J840" s="17"/>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row>
    <row r="841" spans="1:40" s="32" customFormat="1">
      <c r="A841" s="103" t="s">
        <v>1718</v>
      </c>
      <c r="B841" s="24" t="s">
        <v>775</v>
      </c>
      <c r="C841" s="25">
        <v>10.66</v>
      </c>
      <c r="D841" s="26">
        <v>2.3304</v>
      </c>
      <c r="E841" s="26">
        <f t="shared" si="12"/>
        <v>3.1192000000000002</v>
      </c>
      <c r="F841" s="45">
        <v>1</v>
      </c>
      <c r="G841" s="46">
        <v>1.3</v>
      </c>
      <c r="H841" s="27" t="s">
        <v>15</v>
      </c>
      <c r="I841" s="28" t="s">
        <v>41</v>
      </c>
      <c r="J841" s="17"/>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row>
    <row r="842" spans="1:40" s="32" customFormat="1">
      <c r="A842" s="102" t="s">
        <v>1719</v>
      </c>
      <c r="B842" s="19" t="s">
        <v>776</v>
      </c>
      <c r="C842" s="20">
        <v>2.5499999999999998</v>
      </c>
      <c r="D842" s="21">
        <v>0.44779999999999998</v>
      </c>
      <c r="E842" s="21">
        <f t="shared" ref="E842:E905" si="13">ROUND((D842/0.747108),4)</f>
        <v>0.59940000000000004</v>
      </c>
      <c r="F842" s="43">
        <v>1</v>
      </c>
      <c r="G842" s="44">
        <v>1</v>
      </c>
      <c r="H842" s="30" t="s">
        <v>15</v>
      </c>
      <c r="I842" s="31" t="s">
        <v>41</v>
      </c>
      <c r="J842" s="17"/>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row>
    <row r="843" spans="1:40" s="32" customFormat="1">
      <c r="A843" s="102" t="s">
        <v>1720</v>
      </c>
      <c r="B843" s="19" t="s">
        <v>776</v>
      </c>
      <c r="C843" s="20">
        <v>3.57</v>
      </c>
      <c r="D843" s="21">
        <v>0.62339999999999995</v>
      </c>
      <c r="E843" s="21">
        <f t="shared" si="13"/>
        <v>0.83440000000000003</v>
      </c>
      <c r="F843" s="43">
        <v>1</v>
      </c>
      <c r="G843" s="44">
        <v>1</v>
      </c>
      <c r="H843" s="22" t="s">
        <v>15</v>
      </c>
      <c r="I843" s="23" t="s">
        <v>41</v>
      </c>
      <c r="J843" s="17"/>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row>
    <row r="844" spans="1:40" s="32" customFormat="1">
      <c r="A844" s="102" t="s">
        <v>1721</v>
      </c>
      <c r="B844" s="19" t="s">
        <v>776</v>
      </c>
      <c r="C844" s="20">
        <v>6.01</v>
      </c>
      <c r="D844" s="21">
        <v>1.0518000000000001</v>
      </c>
      <c r="E844" s="21">
        <f t="shared" si="13"/>
        <v>1.4077999999999999</v>
      </c>
      <c r="F844" s="43">
        <v>1</v>
      </c>
      <c r="G844" s="44">
        <v>1.3</v>
      </c>
      <c r="H844" s="22" t="s">
        <v>15</v>
      </c>
      <c r="I844" s="23" t="s">
        <v>41</v>
      </c>
      <c r="J844" s="17"/>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row>
    <row r="845" spans="1:40" s="32" customFormat="1">
      <c r="A845" s="103" t="s">
        <v>1722</v>
      </c>
      <c r="B845" s="24" t="s">
        <v>776</v>
      </c>
      <c r="C845" s="25">
        <v>11.13</v>
      </c>
      <c r="D845" s="26">
        <v>2.2864</v>
      </c>
      <c r="E845" s="26">
        <f t="shared" si="13"/>
        <v>3.0602999999999998</v>
      </c>
      <c r="F845" s="45">
        <v>1</v>
      </c>
      <c r="G845" s="46">
        <v>1.3</v>
      </c>
      <c r="H845" s="27" t="s">
        <v>15</v>
      </c>
      <c r="I845" s="28" t="s">
        <v>41</v>
      </c>
      <c r="J845" s="17"/>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row>
    <row r="846" spans="1:40" s="32" customFormat="1">
      <c r="A846" s="102" t="s">
        <v>1723</v>
      </c>
      <c r="B846" s="19" t="s">
        <v>777</v>
      </c>
      <c r="C846" s="20">
        <v>1.66</v>
      </c>
      <c r="D846" s="21">
        <v>0.42180000000000001</v>
      </c>
      <c r="E846" s="21">
        <f t="shared" si="13"/>
        <v>0.56459999999999999</v>
      </c>
      <c r="F846" s="43">
        <v>1</v>
      </c>
      <c r="G846" s="44">
        <v>1</v>
      </c>
      <c r="H846" s="30" t="s">
        <v>15</v>
      </c>
      <c r="I846" s="31" t="s">
        <v>41</v>
      </c>
      <c r="J846" s="17"/>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row>
    <row r="847" spans="1:40" s="32" customFormat="1">
      <c r="A847" s="102" t="s">
        <v>1724</v>
      </c>
      <c r="B847" s="19" t="s">
        <v>777</v>
      </c>
      <c r="C847" s="20">
        <v>2.23</v>
      </c>
      <c r="D847" s="21">
        <v>0.50800000000000001</v>
      </c>
      <c r="E847" s="21">
        <f t="shared" si="13"/>
        <v>0.68</v>
      </c>
      <c r="F847" s="43">
        <v>1</v>
      </c>
      <c r="G847" s="44">
        <v>1</v>
      </c>
      <c r="H847" s="22" t="s">
        <v>15</v>
      </c>
      <c r="I847" s="23" t="s">
        <v>41</v>
      </c>
      <c r="J847" s="17"/>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row>
    <row r="848" spans="1:40" s="32" customFormat="1">
      <c r="A848" s="102" t="s">
        <v>1725</v>
      </c>
      <c r="B848" s="19" t="s">
        <v>777</v>
      </c>
      <c r="C848" s="20">
        <v>4.07</v>
      </c>
      <c r="D848" s="21">
        <v>0.83030000000000004</v>
      </c>
      <c r="E848" s="21">
        <f t="shared" si="13"/>
        <v>1.1113999999999999</v>
      </c>
      <c r="F848" s="43">
        <v>1</v>
      </c>
      <c r="G848" s="44">
        <v>1.3</v>
      </c>
      <c r="H848" s="22" t="s">
        <v>15</v>
      </c>
      <c r="I848" s="23" t="s">
        <v>41</v>
      </c>
      <c r="J848" s="17"/>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row>
    <row r="849" spans="1:40" s="32" customFormat="1">
      <c r="A849" s="103" t="s">
        <v>1726</v>
      </c>
      <c r="B849" s="24" t="s">
        <v>777</v>
      </c>
      <c r="C849" s="25">
        <v>8.43</v>
      </c>
      <c r="D849" s="26">
        <v>1.8456999999999999</v>
      </c>
      <c r="E849" s="26">
        <f t="shared" si="13"/>
        <v>2.4704999999999999</v>
      </c>
      <c r="F849" s="45">
        <v>1</v>
      </c>
      <c r="G849" s="46">
        <v>1.3</v>
      </c>
      <c r="H849" s="27" t="s">
        <v>15</v>
      </c>
      <c r="I849" s="28" t="s">
        <v>41</v>
      </c>
      <c r="J849" s="17"/>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row>
    <row r="850" spans="1:40" s="32" customFormat="1">
      <c r="A850" s="102" t="s">
        <v>1727</v>
      </c>
      <c r="B850" s="19" t="s">
        <v>778</v>
      </c>
      <c r="C850" s="20">
        <v>2.96</v>
      </c>
      <c r="D850" s="21">
        <v>0.51849999999999996</v>
      </c>
      <c r="E850" s="21">
        <f t="shared" si="13"/>
        <v>0.69399999999999995</v>
      </c>
      <c r="F850" s="43">
        <v>1</v>
      </c>
      <c r="G850" s="44">
        <v>1</v>
      </c>
      <c r="H850" s="30" t="s">
        <v>1</v>
      </c>
      <c r="I850" s="31" t="s">
        <v>1</v>
      </c>
      <c r="J850" s="17"/>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row>
    <row r="851" spans="1:40" s="32" customFormat="1">
      <c r="A851" s="102" t="s">
        <v>1728</v>
      </c>
      <c r="B851" s="19" t="s">
        <v>778</v>
      </c>
      <c r="C851" s="20">
        <v>3.62</v>
      </c>
      <c r="D851" s="21">
        <v>0.62370000000000003</v>
      </c>
      <c r="E851" s="21">
        <f t="shared" si="13"/>
        <v>0.83479999999999999</v>
      </c>
      <c r="F851" s="43">
        <v>1</v>
      </c>
      <c r="G851" s="44">
        <v>1</v>
      </c>
      <c r="H851" s="22" t="s">
        <v>1</v>
      </c>
      <c r="I851" s="23" t="s">
        <v>1</v>
      </c>
      <c r="J851" s="17"/>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row>
    <row r="852" spans="1:40" s="32" customFormat="1">
      <c r="A852" s="102" t="s">
        <v>1729</v>
      </c>
      <c r="B852" s="19" t="s">
        <v>778</v>
      </c>
      <c r="C852" s="20">
        <v>5.64</v>
      </c>
      <c r="D852" s="21">
        <v>0.92959999999999998</v>
      </c>
      <c r="E852" s="21">
        <f t="shared" si="13"/>
        <v>1.2443</v>
      </c>
      <c r="F852" s="43">
        <v>1</v>
      </c>
      <c r="G852" s="44">
        <v>1</v>
      </c>
      <c r="H852" s="22" t="s">
        <v>1</v>
      </c>
      <c r="I852" s="23" t="s">
        <v>1</v>
      </c>
      <c r="J852" s="17"/>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row>
    <row r="853" spans="1:40" s="32" customFormat="1">
      <c r="A853" s="103" t="s">
        <v>1730</v>
      </c>
      <c r="B853" s="24" t="s">
        <v>778</v>
      </c>
      <c r="C853" s="25">
        <v>10.06</v>
      </c>
      <c r="D853" s="26">
        <v>2.8304999999999998</v>
      </c>
      <c r="E853" s="26">
        <f t="shared" si="13"/>
        <v>3.7886000000000002</v>
      </c>
      <c r="F853" s="45">
        <v>1</v>
      </c>
      <c r="G853" s="46">
        <v>1</v>
      </c>
      <c r="H853" s="27" t="s">
        <v>1</v>
      </c>
      <c r="I853" s="28" t="s">
        <v>1</v>
      </c>
      <c r="J853" s="17"/>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row>
    <row r="854" spans="1:40" s="32" customFormat="1">
      <c r="A854" s="102" t="s">
        <v>1731</v>
      </c>
      <c r="B854" s="19" t="s">
        <v>779</v>
      </c>
      <c r="C854" s="20">
        <v>2.08</v>
      </c>
      <c r="D854" s="21">
        <v>0.48949999999999999</v>
      </c>
      <c r="E854" s="21">
        <f t="shared" si="13"/>
        <v>0.6552</v>
      </c>
      <c r="F854" s="43">
        <v>1</v>
      </c>
      <c r="G854" s="44">
        <v>1</v>
      </c>
      <c r="H854" s="30" t="s">
        <v>1</v>
      </c>
      <c r="I854" s="31" t="s">
        <v>1</v>
      </c>
      <c r="J854" s="17"/>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row>
    <row r="855" spans="1:40" s="32" customFormat="1">
      <c r="A855" s="102" t="s">
        <v>1732</v>
      </c>
      <c r="B855" s="19" t="s">
        <v>779</v>
      </c>
      <c r="C855" s="20">
        <v>2.33</v>
      </c>
      <c r="D855" s="21">
        <v>0.53559999999999997</v>
      </c>
      <c r="E855" s="21">
        <f t="shared" si="13"/>
        <v>0.71689999999999998</v>
      </c>
      <c r="F855" s="43">
        <v>1</v>
      </c>
      <c r="G855" s="44">
        <v>1</v>
      </c>
      <c r="H855" s="22" t="s">
        <v>1</v>
      </c>
      <c r="I855" s="23" t="s">
        <v>1</v>
      </c>
      <c r="J855" s="17"/>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row>
    <row r="856" spans="1:40" s="32" customFormat="1">
      <c r="A856" s="102" t="s">
        <v>1733</v>
      </c>
      <c r="B856" s="19" t="s">
        <v>779</v>
      </c>
      <c r="C856" s="20">
        <v>4.21</v>
      </c>
      <c r="D856" s="21">
        <v>0.85389999999999999</v>
      </c>
      <c r="E856" s="21">
        <f t="shared" si="13"/>
        <v>1.1429</v>
      </c>
      <c r="F856" s="43">
        <v>1</v>
      </c>
      <c r="G856" s="44">
        <v>1</v>
      </c>
      <c r="H856" s="22" t="s">
        <v>1</v>
      </c>
      <c r="I856" s="23" t="s">
        <v>1</v>
      </c>
      <c r="J856" s="17"/>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row>
    <row r="857" spans="1:40" s="32" customFormat="1">
      <c r="A857" s="103" t="s">
        <v>1734</v>
      </c>
      <c r="B857" s="24" t="s">
        <v>779</v>
      </c>
      <c r="C857" s="25">
        <v>7.96</v>
      </c>
      <c r="D857" s="26">
        <v>2.3986999999999998</v>
      </c>
      <c r="E857" s="26">
        <f t="shared" si="13"/>
        <v>3.2105999999999999</v>
      </c>
      <c r="F857" s="45">
        <v>1</v>
      </c>
      <c r="G857" s="46">
        <v>1</v>
      </c>
      <c r="H857" s="27" t="s">
        <v>1</v>
      </c>
      <c r="I857" s="28" t="s">
        <v>1</v>
      </c>
      <c r="J857" s="17"/>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row>
    <row r="858" spans="1:40" s="32" customFormat="1">
      <c r="A858" s="102" t="s">
        <v>1735</v>
      </c>
      <c r="B858" s="19" t="s">
        <v>780</v>
      </c>
      <c r="C858" s="20">
        <v>2.15</v>
      </c>
      <c r="D858" s="21">
        <v>0.33539999999999998</v>
      </c>
      <c r="E858" s="21">
        <f t="shared" si="13"/>
        <v>0.44890000000000002</v>
      </c>
      <c r="F858" s="43">
        <v>1</v>
      </c>
      <c r="G858" s="44">
        <v>1</v>
      </c>
      <c r="H858" s="30" t="s">
        <v>1</v>
      </c>
      <c r="I858" s="31" t="s">
        <v>1</v>
      </c>
      <c r="J858" s="17"/>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row>
    <row r="859" spans="1:40" s="32" customFormat="1">
      <c r="A859" s="102" t="s">
        <v>1736</v>
      </c>
      <c r="B859" s="19" t="s">
        <v>780</v>
      </c>
      <c r="C859" s="20">
        <v>2.4700000000000002</v>
      </c>
      <c r="D859" s="21">
        <v>0.43269999999999997</v>
      </c>
      <c r="E859" s="21">
        <f t="shared" si="13"/>
        <v>0.57920000000000005</v>
      </c>
      <c r="F859" s="43">
        <v>1</v>
      </c>
      <c r="G859" s="44">
        <v>1</v>
      </c>
      <c r="H859" s="22" t="s">
        <v>1</v>
      </c>
      <c r="I859" s="23" t="s">
        <v>1</v>
      </c>
      <c r="J859" s="17"/>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row>
    <row r="860" spans="1:40" s="32" customFormat="1">
      <c r="A860" s="102" t="s">
        <v>1737</v>
      </c>
      <c r="B860" s="19" t="s">
        <v>780</v>
      </c>
      <c r="C860" s="20">
        <v>4.62</v>
      </c>
      <c r="D860" s="21">
        <v>0.92449999999999999</v>
      </c>
      <c r="E860" s="21">
        <f t="shared" si="13"/>
        <v>1.2374000000000001</v>
      </c>
      <c r="F860" s="43">
        <v>1</v>
      </c>
      <c r="G860" s="44">
        <v>1</v>
      </c>
      <c r="H860" s="22" t="s">
        <v>1</v>
      </c>
      <c r="I860" s="23" t="s">
        <v>1</v>
      </c>
      <c r="J860" s="17"/>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row>
    <row r="861" spans="1:40" s="32" customFormat="1">
      <c r="A861" s="103" t="s">
        <v>1738</v>
      </c>
      <c r="B861" s="24" t="s">
        <v>780</v>
      </c>
      <c r="C861" s="25">
        <v>10.85</v>
      </c>
      <c r="D861" s="26">
        <v>4.2739000000000003</v>
      </c>
      <c r="E861" s="26">
        <f t="shared" si="13"/>
        <v>5.7206000000000001</v>
      </c>
      <c r="F861" s="45">
        <v>1</v>
      </c>
      <c r="G861" s="46">
        <v>1</v>
      </c>
      <c r="H861" s="27" t="s">
        <v>1</v>
      </c>
      <c r="I861" s="28" t="s">
        <v>1</v>
      </c>
      <c r="J861" s="17"/>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row>
    <row r="862" spans="1:40" s="32" customFormat="1">
      <c r="A862" s="102" t="s">
        <v>1739</v>
      </c>
      <c r="B862" s="19" t="s">
        <v>781</v>
      </c>
      <c r="C862" s="20">
        <v>1.3</v>
      </c>
      <c r="D862" s="21">
        <v>0.49619999999999997</v>
      </c>
      <c r="E862" s="21">
        <f t="shared" si="13"/>
        <v>0.66420000000000001</v>
      </c>
      <c r="F862" s="43">
        <v>1</v>
      </c>
      <c r="G862" s="44">
        <v>1</v>
      </c>
      <c r="H862" s="30" t="s">
        <v>1</v>
      </c>
      <c r="I862" s="31" t="s">
        <v>1</v>
      </c>
      <c r="J862" s="17"/>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row>
    <row r="863" spans="1:40" s="32" customFormat="1">
      <c r="A863" s="102" t="s">
        <v>1740</v>
      </c>
      <c r="B863" s="19" t="s">
        <v>781</v>
      </c>
      <c r="C863" s="20">
        <v>1.77</v>
      </c>
      <c r="D863" s="21">
        <v>0.58950000000000002</v>
      </c>
      <c r="E863" s="21">
        <f t="shared" si="13"/>
        <v>0.78900000000000003</v>
      </c>
      <c r="F863" s="43">
        <v>1</v>
      </c>
      <c r="G863" s="44">
        <v>1</v>
      </c>
      <c r="H863" s="22" t="s">
        <v>1</v>
      </c>
      <c r="I863" s="23" t="s">
        <v>1</v>
      </c>
      <c r="J863" s="17"/>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row>
    <row r="864" spans="1:40" s="32" customFormat="1">
      <c r="A864" s="102" t="s">
        <v>1741</v>
      </c>
      <c r="B864" s="19" t="s">
        <v>781</v>
      </c>
      <c r="C864" s="20">
        <v>3.61</v>
      </c>
      <c r="D864" s="21">
        <v>1.1220000000000001</v>
      </c>
      <c r="E864" s="21">
        <f t="shared" si="13"/>
        <v>1.5018</v>
      </c>
      <c r="F864" s="43">
        <v>1</v>
      </c>
      <c r="G864" s="44">
        <v>1</v>
      </c>
      <c r="H864" s="22" t="s">
        <v>1</v>
      </c>
      <c r="I864" s="23" t="s">
        <v>1</v>
      </c>
      <c r="J864" s="17"/>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row>
    <row r="865" spans="1:40" s="32" customFormat="1">
      <c r="A865" s="103" t="s">
        <v>1742</v>
      </c>
      <c r="B865" s="24" t="s">
        <v>781</v>
      </c>
      <c r="C865" s="25">
        <v>7.38</v>
      </c>
      <c r="D865" s="26">
        <v>2.7654999999999998</v>
      </c>
      <c r="E865" s="26">
        <f t="shared" si="13"/>
        <v>3.7016</v>
      </c>
      <c r="F865" s="45">
        <v>1</v>
      </c>
      <c r="G865" s="46">
        <v>1</v>
      </c>
      <c r="H865" s="27" t="s">
        <v>1</v>
      </c>
      <c r="I865" s="28" t="s">
        <v>1</v>
      </c>
      <c r="J865" s="17"/>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row>
    <row r="866" spans="1:40" s="32" customFormat="1">
      <c r="A866" s="102" t="s">
        <v>1743</v>
      </c>
      <c r="B866" s="19" t="s">
        <v>782</v>
      </c>
      <c r="C866" s="20">
        <v>1.57</v>
      </c>
      <c r="D866" s="21">
        <v>0.70189999999999997</v>
      </c>
      <c r="E866" s="21">
        <f t="shared" si="13"/>
        <v>0.9395</v>
      </c>
      <c r="F866" s="43">
        <v>1</v>
      </c>
      <c r="G866" s="44">
        <v>1</v>
      </c>
      <c r="H866" s="30" t="s">
        <v>1</v>
      </c>
      <c r="I866" s="31" t="s">
        <v>1</v>
      </c>
      <c r="J866" s="17"/>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row>
    <row r="867" spans="1:40" s="32" customFormat="1">
      <c r="A867" s="102" t="s">
        <v>1744</v>
      </c>
      <c r="B867" s="19" t="s">
        <v>782</v>
      </c>
      <c r="C867" s="20">
        <v>1.85</v>
      </c>
      <c r="D867" s="21">
        <v>0.80310000000000004</v>
      </c>
      <c r="E867" s="21">
        <f t="shared" si="13"/>
        <v>1.0749</v>
      </c>
      <c r="F867" s="43">
        <v>1</v>
      </c>
      <c r="G867" s="44">
        <v>1</v>
      </c>
      <c r="H867" s="22" t="s">
        <v>1</v>
      </c>
      <c r="I867" s="23" t="s">
        <v>1</v>
      </c>
      <c r="J867" s="17"/>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row>
    <row r="868" spans="1:40" s="32" customFormat="1">
      <c r="A868" s="102" t="s">
        <v>1745</v>
      </c>
      <c r="B868" s="19" t="s">
        <v>782</v>
      </c>
      <c r="C868" s="20">
        <v>2.5499999999999998</v>
      </c>
      <c r="D868" s="21">
        <v>1.0008999999999999</v>
      </c>
      <c r="E868" s="21">
        <f t="shared" si="13"/>
        <v>1.3396999999999999</v>
      </c>
      <c r="F868" s="43">
        <v>1</v>
      </c>
      <c r="G868" s="44">
        <v>1</v>
      </c>
      <c r="H868" s="22" t="s">
        <v>1</v>
      </c>
      <c r="I868" s="23" t="s">
        <v>1</v>
      </c>
      <c r="J868" s="17"/>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row>
    <row r="869" spans="1:40" s="32" customFormat="1">
      <c r="A869" s="103" t="s">
        <v>1746</v>
      </c>
      <c r="B869" s="24" t="s">
        <v>782</v>
      </c>
      <c r="C869" s="25">
        <v>4.49</v>
      </c>
      <c r="D869" s="26">
        <v>1.5198</v>
      </c>
      <c r="E869" s="26">
        <f t="shared" si="13"/>
        <v>2.0341999999999998</v>
      </c>
      <c r="F869" s="45">
        <v>1</v>
      </c>
      <c r="G869" s="46">
        <v>1</v>
      </c>
      <c r="H869" s="27" t="s">
        <v>1</v>
      </c>
      <c r="I869" s="28" t="s">
        <v>1</v>
      </c>
      <c r="J869" s="17"/>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row>
    <row r="870" spans="1:40" s="32" customFormat="1">
      <c r="A870" s="102" t="s">
        <v>1747</v>
      </c>
      <c r="B870" s="19" t="s">
        <v>783</v>
      </c>
      <c r="C870" s="20">
        <v>2.2999999999999998</v>
      </c>
      <c r="D870" s="21">
        <v>0.54269999999999996</v>
      </c>
      <c r="E870" s="21">
        <f t="shared" si="13"/>
        <v>0.72640000000000005</v>
      </c>
      <c r="F870" s="43">
        <v>1</v>
      </c>
      <c r="G870" s="44">
        <v>1</v>
      </c>
      <c r="H870" s="30" t="s">
        <v>1</v>
      </c>
      <c r="I870" s="31" t="s">
        <v>1</v>
      </c>
      <c r="J870" s="17"/>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row>
    <row r="871" spans="1:40" s="32" customFormat="1">
      <c r="A871" s="102" t="s">
        <v>1748</v>
      </c>
      <c r="B871" s="19" t="s">
        <v>783</v>
      </c>
      <c r="C871" s="20">
        <v>3.4</v>
      </c>
      <c r="D871" s="21">
        <v>0.77290000000000003</v>
      </c>
      <c r="E871" s="21">
        <f t="shared" si="13"/>
        <v>1.0345</v>
      </c>
      <c r="F871" s="43">
        <v>1</v>
      </c>
      <c r="G871" s="44">
        <v>1</v>
      </c>
      <c r="H871" s="22" t="s">
        <v>1</v>
      </c>
      <c r="I871" s="23" t="s">
        <v>1</v>
      </c>
      <c r="J871" s="17"/>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row>
    <row r="872" spans="1:40" s="32" customFormat="1">
      <c r="A872" s="102" t="s">
        <v>1749</v>
      </c>
      <c r="B872" s="19" t="s">
        <v>783</v>
      </c>
      <c r="C872" s="20">
        <v>6.71</v>
      </c>
      <c r="D872" s="21">
        <v>1.5331999999999999</v>
      </c>
      <c r="E872" s="21">
        <f t="shared" si="13"/>
        <v>2.0522</v>
      </c>
      <c r="F872" s="43">
        <v>1</v>
      </c>
      <c r="G872" s="44">
        <v>1</v>
      </c>
      <c r="H872" s="22" t="s">
        <v>1</v>
      </c>
      <c r="I872" s="23" t="s">
        <v>1</v>
      </c>
      <c r="J872" s="17"/>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row>
    <row r="873" spans="1:40" s="32" customFormat="1">
      <c r="A873" s="103" t="s">
        <v>1750</v>
      </c>
      <c r="B873" s="24" t="s">
        <v>783</v>
      </c>
      <c r="C873" s="25">
        <v>13.46</v>
      </c>
      <c r="D873" s="26">
        <v>4.4474999999999998</v>
      </c>
      <c r="E873" s="26">
        <f t="shared" si="13"/>
        <v>5.9530000000000003</v>
      </c>
      <c r="F873" s="45">
        <v>1</v>
      </c>
      <c r="G873" s="46">
        <v>1</v>
      </c>
      <c r="H873" s="27" t="s">
        <v>1</v>
      </c>
      <c r="I873" s="28" t="s">
        <v>1</v>
      </c>
      <c r="J873" s="17"/>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row>
    <row r="874" spans="1:40" s="32" customFormat="1">
      <c r="A874" s="102" t="s">
        <v>1751</v>
      </c>
      <c r="B874" s="19" t="s">
        <v>784</v>
      </c>
      <c r="C874" s="20">
        <v>2</v>
      </c>
      <c r="D874" s="21">
        <v>0.30270000000000002</v>
      </c>
      <c r="E874" s="21">
        <f t="shared" si="13"/>
        <v>0.4052</v>
      </c>
      <c r="F874" s="43">
        <v>1</v>
      </c>
      <c r="G874" s="44">
        <v>1</v>
      </c>
      <c r="H874" s="30" t="s">
        <v>1</v>
      </c>
      <c r="I874" s="31" t="s">
        <v>1</v>
      </c>
      <c r="J874" s="17"/>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row>
    <row r="875" spans="1:40" s="32" customFormat="1">
      <c r="A875" s="102" t="s">
        <v>1752</v>
      </c>
      <c r="B875" s="19" t="s">
        <v>784</v>
      </c>
      <c r="C875" s="20">
        <v>2.2799999999999998</v>
      </c>
      <c r="D875" s="21">
        <v>0.34449999999999997</v>
      </c>
      <c r="E875" s="21">
        <f t="shared" si="13"/>
        <v>0.46110000000000001</v>
      </c>
      <c r="F875" s="43">
        <v>1</v>
      </c>
      <c r="G875" s="44">
        <v>1</v>
      </c>
      <c r="H875" s="22" t="s">
        <v>1</v>
      </c>
      <c r="I875" s="23" t="s">
        <v>1</v>
      </c>
      <c r="J875" s="17"/>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row>
    <row r="876" spans="1:40" s="32" customFormat="1">
      <c r="A876" s="102" t="s">
        <v>1753</v>
      </c>
      <c r="B876" s="19" t="s">
        <v>784</v>
      </c>
      <c r="C876" s="20">
        <v>3.35</v>
      </c>
      <c r="D876" s="21">
        <v>0.51149999999999995</v>
      </c>
      <c r="E876" s="21">
        <f t="shared" si="13"/>
        <v>0.68459999999999999</v>
      </c>
      <c r="F876" s="43">
        <v>1</v>
      </c>
      <c r="G876" s="44">
        <v>1</v>
      </c>
      <c r="H876" s="22" t="s">
        <v>1</v>
      </c>
      <c r="I876" s="23" t="s">
        <v>1</v>
      </c>
      <c r="J876" s="17"/>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row>
    <row r="877" spans="1:40" s="32" customFormat="1">
      <c r="A877" s="103" t="s">
        <v>1754</v>
      </c>
      <c r="B877" s="24" t="s">
        <v>784</v>
      </c>
      <c r="C877" s="25">
        <v>7.61</v>
      </c>
      <c r="D877" s="26">
        <v>1.7983</v>
      </c>
      <c r="E877" s="26">
        <f t="shared" si="13"/>
        <v>2.407</v>
      </c>
      <c r="F877" s="45">
        <v>1</v>
      </c>
      <c r="G877" s="46">
        <v>1</v>
      </c>
      <c r="H877" s="27" t="s">
        <v>1</v>
      </c>
      <c r="I877" s="28" t="s">
        <v>1</v>
      </c>
      <c r="J877" s="17"/>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row>
    <row r="878" spans="1:40" s="32" customFormat="1">
      <c r="A878" s="102" t="s">
        <v>1755</v>
      </c>
      <c r="B878" s="19" t="s">
        <v>785</v>
      </c>
      <c r="C878" s="20">
        <v>2.0099999999999998</v>
      </c>
      <c r="D878" s="21">
        <v>0.27050000000000002</v>
      </c>
      <c r="E878" s="21">
        <f t="shared" si="13"/>
        <v>0.36209999999999998</v>
      </c>
      <c r="F878" s="43">
        <v>1</v>
      </c>
      <c r="G878" s="44">
        <v>1</v>
      </c>
      <c r="H878" s="30" t="s">
        <v>1</v>
      </c>
      <c r="I878" s="31" t="s">
        <v>1</v>
      </c>
      <c r="J878" s="17"/>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row>
    <row r="879" spans="1:40" s="32" customFormat="1">
      <c r="A879" s="102" t="s">
        <v>1756</v>
      </c>
      <c r="B879" s="19" t="s">
        <v>785</v>
      </c>
      <c r="C879" s="20">
        <v>2.42</v>
      </c>
      <c r="D879" s="21">
        <v>0.40479999999999999</v>
      </c>
      <c r="E879" s="21">
        <f t="shared" si="13"/>
        <v>0.54179999999999995</v>
      </c>
      <c r="F879" s="43">
        <v>1</v>
      </c>
      <c r="G879" s="44">
        <v>1</v>
      </c>
      <c r="H879" s="22" t="s">
        <v>1</v>
      </c>
      <c r="I879" s="23" t="s">
        <v>1</v>
      </c>
      <c r="J879" s="17"/>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row>
    <row r="880" spans="1:40" s="32" customFormat="1">
      <c r="A880" s="102" t="s">
        <v>1757</v>
      </c>
      <c r="B880" s="19" t="s">
        <v>785</v>
      </c>
      <c r="C880" s="20">
        <v>3.6</v>
      </c>
      <c r="D880" s="21">
        <v>0.64700000000000002</v>
      </c>
      <c r="E880" s="21">
        <f t="shared" si="13"/>
        <v>0.86599999999999999</v>
      </c>
      <c r="F880" s="43">
        <v>1</v>
      </c>
      <c r="G880" s="44">
        <v>1</v>
      </c>
      <c r="H880" s="22" t="s">
        <v>1</v>
      </c>
      <c r="I880" s="23" t="s">
        <v>1</v>
      </c>
      <c r="J880" s="17"/>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row>
    <row r="881" spans="1:40" s="32" customFormat="1">
      <c r="A881" s="103" t="s">
        <v>1758</v>
      </c>
      <c r="B881" s="24" t="s">
        <v>785</v>
      </c>
      <c r="C881" s="25">
        <v>6.38</v>
      </c>
      <c r="D881" s="26">
        <v>1.7208000000000001</v>
      </c>
      <c r="E881" s="26">
        <f t="shared" si="13"/>
        <v>2.3033000000000001</v>
      </c>
      <c r="F881" s="45">
        <v>1</v>
      </c>
      <c r="G881" s="46">
        <v>1</v>
      </c>
      <c r="H881" s="27" t="s">
        <v>1</v>
      </c>
      <c r="I881" s="28" t="s">
        <v>1</v>
      </c>
      <c r="J881" s="17"/>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row>
    <row r="882" spans="1:40" s="32" customFormat="1">
      <c r="A882" s="102" t="s">
        <v>1759</v>
      </c>
      <c r="B882" s="19" t="s">
        <v>786</v>
      </c>
      <c r="C882" s="20">
        <v>2.2999999999999998</v>
      </c>
      <c r="D882" s="21">
        <v>0.27960000000000002</v>
      </c>
      <c r="E882" s="21">
        <f t="shared" si="13"/>
        <v>0.37419999999999998</v>
      </c>
      <c r="F882" s="43">
        <v>1</v>
      </c>
      <c r="G882" s="44">
        <v>1</v>
      </c>
      <c r="H882" s="30" t="s">
        <v>1</v>
      </c>
      <c r="I882" s="31" t="s">
        <v>1</v>
      </c>
      <c r="J882" s="17"/>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row>
    <row r="883" spans="1:40" s="32" customFormat="1">
      <c r="A883" s="102" t="s">
        <v>1760</v>
      </c>
      <c r="B883" s="19" t="s">
        <v>786</v>
      </c>
      <c r="C883" s="20">
        <v>3.38</v>
      </c>
      <c r="D883" s="21">
        <v>0.37519999999999998</v>
      </c>
      <c r="E883" s="21">
        <f t="shared" si="13"/>
        <v>0.50219999999999998</v>
      </c>
      <c r="F883" s="43">
        <v>1</v>
      </c>
      <c r="G883" s="44">
        <v>1</v>
      </c>
      <c r="H883" s="22" t="s">
        <v>1</v>
      </c>
      <c r="I883" s="23" t="s">
        <v>1</v>
      </c>
      <c r="J883" s="17"/>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row>
    <row r="884" spans="1:40" s="32" customFormat="1">
      <c r="A884" s="102" t="s">
        <v>1761</v>
      </c>
      <c r="B884" s="19" t="s">
        <v>786</v>
      </c>
      <c r="C884" s="20">
        <v>6.53</v>
      </c>
      <c r="D884" s="21">
        <v>0.69520000000000004</v>
      </c>
      <c r="E884" s="21">
        <f t="shared" si="13"/>
        <v>0.93049999999999999</v>
      </c>
      <c r="F884" s="43">
        <v>1</v>
      </c>
      <c r="G884" s="44">
        <v>1</v>
      </c>
      <c r="H884" s="22" t="s">
        <v>1</v>
      </c>
      <c r="I884" s="23" t="s">
        <v>1</v>
      </c>
      <c r="J884" s="17"/>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row>
    <row r="885" spans="1:40" s="32" customFormat="1">
      <c r="A885" s="103" t="s">
        <v>1762</v>
      </c>
      <c r="B885" s="24" t="s">
        <v>786</v>
      </c>
      <c r="C885" s="25">
        <v>8.5</v>
      </c>
      <c r="D885" s="26">
        <v>1.0549999999999999</v>
      </c>
      <c r="E885" s="26">
        <f t="shared" si="13"/>
        <v>1.4120999999999999</v>
      </c>
      <c r="F885" s="45">
        <v>1</v>
      </c>
      <c r="G885" s="46">
        <v>1</v>
      </c>
      <c r="H885" s="27" t="s">
        <v>1</v>
      </c>
      <c r="I885" s="28" t="s">
        <v>1</v>
      </c>
      <c r="J885" s="17"/>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row>
    <row r="886" spans="1:40" s="32" customFormat="1">
      <c r="A886" s="102" t="s">
        <v>1763</v>
      </c>
      <c r="B886" s="19" t="s">
        <v>787</v>
      </c>
      <c r="C886" s="20">
        <v>1.32</v>
      </c>
      <c r="D886" s="21">
        <v>0.28820000000000001</v>
      </c>
      <c r="E886" s="21">
        <f t="shared" si="13"/>
        <v>0.38579999999999998</v>
      </c>
      <c r="F886" s="43">
        <v>1</v>
      </c>
      <c r="G886" s="44">
        <v>1</v>
      </c>
      <c r="H886" s="30" t="s">
        <v>1</v>
      </c>
      <c r="I886" s="31" t="s">
        <v>1</v>
      </c>
      <c r="J886" s="17"/>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row>
    <row r="887" spans="1:40" s="32" customFormat="1">
      <c r="A887" s="102" t="s">
        <v>1764</v>
      </c>
      <c r="B887" s="19" t="s">
        <v>787</v>
      </c>
      <c r="C887" s="20">
        <v>1.58</v>
      </c>
      <c r="D887" s="21">
        <v>0.33700000000000002</v>
      </c>
      <c r="E887" s="21">
        <f t="shared" si="13"/>
        <v>0.4511</v>
      </c>
      <c r="F887" s="43">
        <v>1</v>
      </c>
      <c r="G887" s="44">
        <v>1</v>
      </c>
      <c r="H887" s="22" t="s">
        <v>1</v>
      </c>
      <c r="I887" s="23" t="s">
        <v>1</v>
      </c>
      <c r="J887" s="17"/>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row>
    <row r="888" spans="1:40" s="32" customFormat="1">
      <c r="A888" s="102" t="s">
        <v>1765</v>
      </c>
      <c r="B888" s="19" t="s">
        <v>787</v>
      </c>
      <c r="C888" s="20">
        <v>2.5499999999999998</v>
      </c>
      <c r="D888" s="21">
        <v>0.48799999999999999</v>
      </c>
      <c r="E888" s="21">
        <f t="shared" si="13"/>
        <v>0.6532</v>
      </c>
      <c r="F888" s="43">
        <v>1</v>
      </c>
      <c r="G888" s="44">
        <v>1</v>
      </c>
      <c r="H888" s="22" t="s">
        <v>1</v>
      </c>
      <c r="I888" s="23" t="s">
        <v>1</v>
      </c>
      <c r="J888" s="17"/>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row>
    <row r="889" spans="1:40" s="32" customFormat="1">
      <c r="A889" s="103" t="s">
        <v>1766</v>
      </c>
      <c r="B889" s="24" t="s">
        <v>787</v>
      </c>
      <c r="C889" s="25">
        <v>5.05</v>
      </c>
      <c r="D889" s="26">
        <v>2.4470000000000001</v>
      </c>
      <c r="E889" s="26">
        <f t="shared" si="13"/>
        <v>3.2753000000000001</v>
      </c>
      <c r="F889" s="45">
        <v>1</v>
      </c>
      <c r="G889" s="46">
        <v>1</v>
      </c>
      <c r="H889" s="27" t="s">
        <v>1</v>
      </c>
      <c r="I889" s="28" t="s">
        <v>1</v>
      </c>
      <c r="J889" s="17"/>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row>
    <row r="890" spans="1:40" s="32" customFormat="1">
      <c r="A890" s="102" t="s">
        <v>1767</v>
      </c>
      <c r="B890" s="19" t="s">
        <v>788</v>
      </c>
      <c r="C890" s="20">
        <v>1.1299999999999999</v>
      </c>
      <c r="D890" s="21">
        <v>0.1321</v>
      </c>
      <c r="E890" s="21">
        <f t="shared" si="13"/>
        <v>0.17680000000000001</v>
      </c>
      <c r="F890" s="43">
        <v>1</v>
      </c>
      <c r="G890" s="44">
        <v>1</v>
      </c>
      <c r="H890" s="30" t="s">
        <v>1</v>
      </c>
      <c r="I890" s="31" t="s">
        <v>1</v>
      </c>
      <c r="J890" s="17"/>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row>
    <row r="891" spans="1:40" s="32" customFormat="1">
      <c r="A891" s="102" t="s">
        <v>1768</v>
      </c>
      <c r="B891" s="19" t="s">
        <v>788</v>
      </c>
      <c r="C891" s="20">
        <v>1.63</v>
      </c>
      <c r="D891" s="21">
        <v>0.19819999999999999</v>
      </c>
      <c r="E891" s="21">
        <f t="shared" si="13"/>
        <v>0.26529999999999998</v>
      </c>
      <c r="F891" s="43">
        <v>1</v>
      </c>
      <c r="G891" s="44">
        <v>1</v>
      </c>
      <c r="H891" s="22" t="s">
        <v>1</v>
      </c>
      <c r="I891" s="23" t="s">
        <v>1</v>
      </c>
      <c r="J891" s="17"/>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row>
    <row r="892" spans="1:40" s="32" customFormat="1">
      <c r="A892" s="102" t="s">
        <v>1769</v>
      </c>
      <c r="B892" s="19" t="s">
        <v>788</v>
      </c>
      <c r="C892" s="20">
        <v>4.59</v>
      </c>
      <c r="D892" s="21">
        <v>0.31509999999999999</v>
      </c>
      <c r="E892" s="21">
        <f t="shared" si="13"/>
        <v>0.42180000000000001</v>
      </c>
      <c r="F892" s="43">
        <v>1</v>
      </c>
      <c r="G892" s="44">
        <v>1</v>
      </c>
      <c r="H892" s="22" t="s">
        <v>1</v>
      </c>
      <c r="I892" s="23" t="s">
        <v>1</v>
      </c>
      <c r="J892" s="17"/>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row>
    <row r="893" spans="1:40" s="32" customFormat="1">
      <c r="A893" s="103" t="s">
        <v>1770</v>
      </c>
      <c r="B893" s="24" t="s">
        <v>788</v>
      </c>
      <c r="C893" s="25">
        <v>5.05</v>
      </c>
      <c r="D893" s="26">
        <v>0.34670000000000001</v>
      </c>
      <c r="E893" s="26">
        <f t="shared" si="13"/>
        <v>0.46410000000000001</v>
      </c>
      <c r="F893" s="45">
        <v>1</v>
      </c>
      <c r="G893" s="46">
        <v>1</v>
      </c>
      <c r="H893" s="27" t="s">
        <v>1</v>
      </c>
      <c r="I893" s="28" t="s">
        <v>1</v>
      </c>
      <c r="J893" s="17"/>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row>
    <row r="894" spans="1:40" s="32" customFormat="1">
      <c r="A894" s="102" t="s">
        <v>1771</v>
      </c>
      <c r="B894" s="19" t="s">
        <v>789</v>
      </c>
      <c r="C894" s="20">
        <v>1.94</v>
      </c>
      <c r="D894" s="21">
        <v>0.26440000000000002</v>
      </c>
      <c r="E894" s="21">
        <f t="shared" si="13"/>
        <v>0.35389999999999999</v>
      </c>
      <c r="F894" s="43">
        <v>1</v>
      </c>
      <c r="G894" s="44">
        <v>1</v>
      </c>
      <c r="H894" s="30" t="s">
        <v>1</v>
      </c>
      <c r="I894" s="31" t="s">
        <v>1</v>
      </c>
      <c r="J894" s="17"/>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c r="AK894" s="11"/>
      <c r="AL894" s="11"/>
      <c r="AM894" s="11"/>
      <c r="AN894" s="11"/>
    </row>
    <row r="895" spans="1:40" s="32" customFormat="1">
      <c r="A895" s="102" t="s">
        <v>1772</v>
      </c>
      <c r="B895" s="19" t="s">
        <v>789</v>
      </c>
      <c r="C895" s="20">
        <v>2.57</v>
      </c>
      <c r="D895" s="21">
        <v>0.3533</v>
      </c>
      <c r="E895" s="21">
        <f t="shared" si="13"/>
        <v>0.47289999999999999</v>
      </c>
      <c r="F895" s="43">
        <v>1</v>
      </c>
      <c r="G895" s="44">
        <v>1</v>
      </c>
      <c r="H895" s="22" t="s">
        <v>1</v>
      </c>
      <c r="I895" s="23" t="s">
        <v>1</v>
      </c>
      <c r="J895" s="17"/>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c r="AK895" s="11"/>
      <c r="AL895" s="11"/>
      <c r="AM895" s="11"/>
      <c r="AN895" s="11"/>
    </row>
    <row r="896" spans="1:40" s="32" customFormat="1">
      <c r="A896" s="102" t="s">
        <v>1773</v>
      </c>
      <c r="B896" s="19" t="s">
        <v>789</v>
      </c>
      <c r="C896" s="20">
        <v>4.67</v>
      </c>
      <c r="D896" s="21">
        <v>0.55779999999999996</v>
      </c>
      <c r="E896" s="21">
        <f t="shared" si="13"/>
        <v>0.74660000000000004</v>
      </c>
      <c r="F896" s="43">
        <v>1</v>
      </c>
      <c r="G896" s="44">
        <v>1</v>
      </c>
      <c r="H896" s="22" t="s">
        <v>1</v>
      </c>
      <c r="I896" s="23" t="s">
        <v>1</v>
      </c>
      <c r="J896" s="17"/>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c r="AK896" s="11"/>
      <c r="AL896" s="11"/>
      <c r="AM896" s="11"/>
      <c r="AN896" s="11"/>
    </row>
    <row r="897" spans="1:40" s="32" customFormat="1">
      <c r="A897" s="103" t="s">
        <v>1774</v>
      </c>
      <c r="B897" s="24" t="s">
        <v>789</v>
      </c>
      <c r="C897" s="25">
        <v>8.06</v>
      </c>
      <c r="D897" s="26">
        <v>1.7503</v>
      </c>
      <c r="E897" s="26">
        <f t="shared" si="13"/>
        <v>2.3428</v>
      </c>
      <c r="F897" s="45">
        <v>1</v>
      </c>
      <c r="G897" s="46">
        <v>1</v>
      </c>
      <c r="H897" s="27" t="s">
        <v>1</v>
      </c>
      <c r="I897" s="28" t="s">
        <v>1</v>
      </c>
      <c r="J897" s="17"/>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c r="AK897" s="11"/>
      <c r="AL897" s="11"/>
      <c r="AM897" s="11"/>
      <c r="AN897" s="11"/>
    </row>
    <row r="898" spans="1:40" s="32" customFormat="1">
      <c r="A898" s="102" t="s">
        <v>1775</v>
      </c>
      <c r="B898" s="19" t="s">
        <v>790</v>
      </c>
      <c r="C898" s="20">
        <v>1.44</v>
      </c>
      <c r="D898" s="21">
        <v>0.2429</v>
      </c>
      <c r="E898" s="21">
        <f t="shared" si="13"/>
        <v>0.3251</v>
      </c>
      <c r="F898" s="43">
        <v>1</v>
      </c>
      <c r="G898" s="44">
        <v>1</v>
      </c>
      <c r="H898" s="30" t="s">
        <v>0</v>
      </c>
      <c r="I898" s="31" t="s">
        <v>0</v>
      </c>
      <c r="J898" s="17"/>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c r="AK898" s="11"/>
      <c r="AL898" s="11"/>
      <c r="AM898" s="11"/>
      <c r="AN898" s="11"/>
    </row>
    <row r="899" spans="1:40" s="32" customFormat="1">
      <c r="A899" s="102" t="s">
        <v>1776</v>
      </c>
      <c r="B899" s="19" t="s">
        <v>790</v>
      </c>
      <c r="C899" s="20">
        <v>1.59</v>
      </c>
      <c r="D899" s="21">
        <v>0.36320000000000002</v>
      </c>
      <c r="E899" s="21">
        <f t="shared" si="13"/>
        <v>0.48609999999999998</v>
      </c>
      <c r="F899" s="43">
        <v>1</v>
      </c>
      <c r="G899" s="44">
        <v>1</v>
      </c>
      <c r="H899" s="22" t="s">
        <v>0</v>
      </c>
      <c r="I899" s="23" t="s">
        <v>0</v>
      </c>
      <c r="J899" s="17"/>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c r="AK899" s="11"/>
      <c r="AL899" s="11"/>
      <c r="AM899" s="11"/>
      <c r="AN899" s="11"/>
    </row>
    <row r="900" spans="1:40" s="32" customFormat="1">
      <c r="A900" s="102" t="s">
        <v>1777</v>
      </c>
      <c r="B900" s="19" t="s">
        <v>790</v>
      </c>
      <c r="C900" s="20">
        <v>1.82</v>
      </c>
      <c r="D900" s="21">
        <v>0.60770000000000002</v>
      </c>
      <c r="E900" s="21">
        <f t="shared" si="13"/>
        <v>0.81340000000000001</v>
      </c>
      <c r="F900" s="43">
        <v>1.3</v>
      </c>
      <c r="G900" s="44">
        <v>1</v>
      </c>
      <c r="H900" s="22" t="s">
        <v>0</v>
      </c>
      <c r="I900" s="23" t="s">
        <v>0</v>
      </c>
      <c r="J900" s="17"/>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c r="AK900" s="11"/>
      <c r="AL900" s="11"/>
      <c r="AM900" s="11"/>
      <c r="AN900" s="11"/>
    </row>
    <row r="901" spans="1:40" s="32" customFormat="1">
      <c r="A901" s="103" t="s">
        <v>1778</v>
      </c>
      <c r="B901" s="24" t="s">
        <v>790</v>
      </c>
      <c r="C901" s="25">
        <v>1.65</v>
      </c>
      <c r="D901" s="26">
        <v>1.0673999999999999</v>
      </c>
      <c r="E901" s="26">
        <f t="shared" si="13"/>
        <v>1.4287000000000001</v>
      </c>
      <c r="F901" s="45">
        <v>1.3</v>
      </c>
      <c r="G901" s="46">
        <v>1</v>
      </c>
      <c r="H901" s="27" t="s">
        <v>0</v>
      </c>
      <c r="I901" s="28" t="s">
        <v>0</v>
      </c>
      <c r="J901" s="17"/>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c r="AK901" s="11"/>
      <c r="AL901" s="11"/>
      <c r="AM901" s="11"/>
      <c r="AN901" s="11"/>
    </row>
    <row r="902" spans="1:40" s="32" customFormat="1">
      <c r="A902" s="102" t="s">
        <v>1779</v>
      </c>
      <c r="B902" s="19" t="s">
        <v>791</v>
      </c>
      <c r="C902" s="20">
        <v>1.24</v>
      </c>
      <c r="D902" s="21">
        <v>0.10290000000000001</v>
      </c>
      <c r="E902" s="21">
        <f t="shared" si="13"/>
        <v>0.13769999999999999</v>
      </c>
      <c r="F902" s="43">
        <v>1</v>
      </c>
      <c r="G902" s="44">
        <v>1</v>
      </c>
      <c r="H902" s="30" t="s">
        <v>0</v>
      </c>
      <c r="I902" s="31" t="s">
        <v>0</v>
      </c>
      <c r="J902" s="17"/>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c r="AK902" s="11"/>
      <c r="AL902" s="11"/>
      <c r="AM902" s="11"/>
      <c r="AN902" s="11"/>
    </row>
    <row r="903" spans="1:40" s="32" customFormat="1">
      <c r="A903" s="102" t="s">
        <v>1780</v>
      </c>
      <c r="B903" s="19" t="s">
        <v>791</v>
      </c>
      <c r="C903" s="20">
        <v>1.28</v>
      </c>
      <c r="D903" s="21">
        <v>0.157</v>
      </c>
      <c r="E903" s="21">
        <f t="shared" si="13"/>
        <v>0.21010000000000001</v>
      </c>
      <c r="F903" s="43">
        <v>1</v>
      </c>
      <c r="G903" s="44">
        <v>1</v>
      </c>
      <c r="H903" s="22" t="s">
        <v>0</v>
      </c>
      <c r="I903" s="23" t="s">
        <v>0</v>
      </c>
      <c r="J903" s="17"/>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c r="AK903" s="11"/>
      <c r="AL903" s="11"/>
      <c r="AM903" s="11"/>
      <c r="AN903" s="11"/>
    </row>
    <row r="904" spans="1:40" s="32" customFormat="1">
      <c r="A904" s="102" t="s">
        <v>1781</v>
      </c>
      <c r="B904" s="19" t="s">
        <v>791</v>
      </c>
      <c r="C904" s="20">
        <v>1.26</v>
      </c>
      <c r="D904" s="21">
        <v>0.28070000000000001</v>
      </c>
      <c r="E904" s="21">
        <f t="shared" si="13"/>
        <v>0.37569999999999998</v>
      </c>
      <c r="F904" s="43">
        <v>1.3</v>
      </c>
      <c r="G904" s="44">
        <v>1</v>
      </c>
      <c r="H904" s="22" t="s">
        <v>0</v>
      </c>
      <c r="I904" s="23" t="s">
        <v>0</v>
      </c>
      <c r="J904" s="17"/>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c r="AK904" s="11"/>
      <c r="AL904" s="11"/>
      <c r="AM904" s="11"/>
      <c r="AN904" s="11"/>
    </row>
    <row r="905" spans="1:40" s="32" customFormat="1">
      <c r="A905" s="103" t="s">
        <v>1782</v>
      </c>
      <c r="B905" s="24" t="s">
        <v>791</v>
      </c>
      <c r="C905" s="25">
        <v>1.35</v>
      </c>
      <c r="D905" s="26">
        <v>0.56159999999999999</v>
      </c>
      <c r="E905" s="26">
        <f t="shared" si="13"/>
        <v>0.75170000000000003</v>
      </c>
      <c r="F905" s="45">
        <v>1.3</v>
      </c>
      <c r="G905" s="46">
        <v>1</v>
      </c>
      <c r="H905" s="27" t="s">
        <v>0</v>
      </c>
      <c r="I905" s="28" t="s">
        <v>0</v>
      </c>
      <c r="J905" s="17"/>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c r="AK905" s="11"/>
      <c r="AL905" s="11"/>
      <c r="AM905" s="11"/>
      <c r="AN905" s="11"/>
    </row>
    <row r="906" spans="1:40" s="32" customFormat="1">
      <c r="A906" s="102" t="s">
        <v>1783</v>
      </c>
      <c r="B906" s="19" t="s">
        <v>792</v>
      </c>
      <c r="C906" s="20">
        <v>16.649999999999999</v>
      </c>
      <c r="D906" s="21">
        <v>12.590999999999999</v>
      </c>
      <c r="E906" s="21">
        <f t="shared" ref="E906:E969" si="14">ROUND((D906/0.747108),4)</f>
        <v>16.853000000000002</v>
      </c>
      <c r="F906" s="43">
        <v>1</v>
      </c>
      <c r="G906" s="44">
        <v>1</v>
      </c>
      <c r="H906" s="30" t="s">
        <v>0</v>
      </c>
      <c r="I906" s="31" t="s">
        <v>0</v>
      </c>
      <c r="J906" s="17"/>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c r="AK906" s="11"/>
      <c r="AL906" s="11"/>
      <c r="AM906" s="11"/>
      <c r="AN906" s="11"/>
    </row>
    <row r="907" spans="1:40" s="32" customFormat="1">
      <c r="A907" s="102" t="s">
        <v>1784</v>
      </c>
      <c r="B907" s="19" t="s">
        <v>792</v>
      </c>
      <c r="C907" s="20">
        <v>18.5</v>
      </c>
      <c r="D907" s="21">
        <v>13.99</v>
      </c>
      <c r="E907" s="21">
        <f t="shared" si="14"/>
        <v>18.7255</v>
      </c>
      <c r="F907" s="43">
        <v>1</v>
      </c>
      <c r="G907" s="44">
        <v>1</v>
      </c>
      <c r="H907" s="22" t="s">
        <v>0</v>
      </c>
      <c r="I907" s="23" t="s">
        <v>0</v>
      </c>
      <c r="J907" s="17"/>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1"/>
      <c r="AN907" s="11"/>
    </row>
    <row r="908" spans="1:40" s="32" customFormat="1">
      <c r="A908" s="102" t="s">
        <v>1785</v>
      </c>
      <c r="B908" s="19" t="s">
        <v>792</v>
      </c>
      <c r="C908" s="20">
        <v>34.49</v>
      </c>
      <c r="D908" s="21">
        <v>16.432300000000001</v>
      </c>
      <c r="E908" s="21">
        <f t="shared" si="14"/>
        <v>21.994499999999999</v>
      </c>
      <c r="F908" s="43">
        <v>1.3</v>
      </c>
      <c r="G908" s="44">
        <v>1</v>
      </c>
      <c r="H908" s="22" t="s">
        <v>0</v>
      </c>
      <c r="I908" s="23" t="s">
        <v>0</v>
      </c>
      <c r="J908" s="17"/>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c r="AK908" s="11"/>
      <c r="AL908" s="11"/>
      <c r="AM908" s="11"/>
      <c r="AN908" s="11"/>
    </row>
    <row r="909" spans="1:40" s="32" customFormat="1">
      <c r="A909" s="103" t="s">
        <v>1786</v>
      </c>
      <c r="B909" s="24" t="s">
        <v>792</v>
      </c>
      <c r="C909" s="25">
        <v>55.52</v>
      </c>
      <c r="D909" s="26">
        <v>26.699300000000001</v>
      </c>
      <c r="E909" s="26">
        <f t="shared" si="14"/>
        <v>35.736899999999999</v>
      </c>
      <c r="F909" s="45">
        <v>1.3</v>
      </c>
      <c r="G909" s="46">
        <v>1</v>
      </c>
      <c r="H909" s="27" t="s">
        <v>0</v>
      </c>
      <c r="I909" s="28" t="s">
        <v>0</v>
      </c>
      <c r="J909" s="17"/>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c r="AK909" s="11"/>
      <c r="AL909" s="11"/>
      <c r="AM909" s="11"/>
      <c r="AN909" s="11"/>
    </row>
    <row r="910" spans="1:40" s="32" customFormat="1">
      <c r="A910" s="102" t="s">
        <v>1787</v>
      </c>
      <c r="B910" s="19" t="s">
        <v>793</v>
      </c>
      <c r="C910" s="20">
        <v>45.87</v>
      </c>
      <c r="D910" s="21">
        <v>6.7361000000000004</v>
      </c>
      <c r="E910" s="21">
        <f t="shared" si="14"/>
        <v>9.0161999999999995</v>
      </c>
      <c r="F910" s="43">
        <v>1</v>
      </c>
      <c r="G910" s="44">
        <v>1</v>
      </c>
      <c r="H910" s="30" t="s">
        <v>0</v>
      </c>
      <c r="I910" s="31" t="s">
        <v>0</v>
      </c>
      <c r="J910" s="17"/>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c r="AK910" s="11"/>
      <c r="AL910" s="11"/>
      <c r="AM910" s="11"/>
      <c r="AN910" s="11"/>
    </row>
    <row r="911" spans="1:40" s="32" customFormat="1">
      <c r="A911" s="102" t="s">
        <v>1788</v>
      </c>
      <c r="B911" s="19" t="s">
        <v>793</v>
      </c>
      <c r="C911" s="20">
        <v>50.97</v>
      </c>
      <c r="D911" s="21">
        <v>7.4846000000000004</v>
      </c>
      <c r="E911" s="21">
        <f t="shared" si="14"/>
        <v>10.0181</v>
      </c>
      <c r="F911" s="43">
        <v>1</v>
      </c>
      <c r="G911" s="44">
        <v>1</v>
      </c>
      <c r="H911" s="22" t="s">
        <v>0</v>
      </c>
      <c r="I911" s="23" t="s">
        <v>0</v>
      </c>
      <c r="J911" s="17"/>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c r="AK911" s="11"/>
      <c r="AL911" s="11"/>
      <c r="AM911" s="11"/>
      <c r="AN911" s="11"/>
    </row>
    <row r="912" spans="1:40" s="32" customFormat="1">
      <c r="A912" s="102" t="s">
        <v>1789</v>
      </c>
      <c r="B912" s="19" t="s">
        <v>793</v>
      </c>
      <c r="C912" s="20">
        <v>78.17</v>
      </c>
      <c r="D912" s="21">
        <v>16.6068</v>
      </c>
      <c r="E912" s="21">
        <f t="shared" si="14"/>
        <v>22.228100000000001</v>
      </c>
      <c r="F912" s="43">
        <v>1.3</v>
      </c>
      <c r="G912" s="44">
        <v>1</v>
      </c>
      <c r="H912" s="22" t="s">
        <v>0</v>
      </c>
      <c r="I912" s="23" t="s">
        <v>0</v>
      </c>
      <c r="J912" s="17"/>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c r="AK912" s="11"/>
      <c r="AL912" s="11"/>
      <c r="AM912" s="11"/>
      <c r="AN912" s="11"/>
    </row>
    <row r="913" spans="1:40" s="32" customFormat="1">
      <c r="A913" s="103" t="s">
        <v>1790</v>
      </c>
      <c r="B913" s="24" t="s">
        <v>793</v>
      </c>
      <c r="C913" s="25">
        <v>111.18</v>
      </c>
      <c r="D913" s="26">
        <v>25.256900000000002</v>
      </c>
      <c r="E913" s="26">
        <f t="shared" si="14"/>
        <v>33.806199999999997</v>
      </c>
      <c r="F913" s="45">
        <v>1.3</v>
      </c>
      <c r="G913" s="46">
        <v>1</v>
      </c>
      <c r="H913" s="27" t="s">
        <v>0</v>
      </c>
      <c r="I913" s="28" t="s">
        <v>0</v>
      </c>
      <c r="J913" s="17"/>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c r="AK913" s="11"/>
      <c r="AL913" s="11"/>
      <c r="AM913" s="11"/>
      <c r="AN913" s="11"/>
    </row>
    <row r="914" spans="1:40" s="32" customFormat="1">
      <c r="A914" s="102" t="s">
        <v>1791</v>
      </c>
      <c r="B914" s="19" t="s">
        <v>794</v>
      </c>
      <c r="C914" s="20">
        <v>58.43</v>
      </c>
      <c r="D914" s="21">
        <v>14.1953</v>
      </c>
      <c r="E914" s="21">
        <f t="shared" si="14"/>
        <v>19.000299999999999</v>
      </c>
      <c r="F914" s="43">
        <v>1</v>
      </c>
      <c r="G914" s="44">
        <v>1</v>
      </c>
      <c r="H914" s="30" t="s">
        <v>0</v>
      </c>
      <c r="I914" s="31" t="s">
        <v>0</v>
      </c>
      <c r="J914" s="17"/>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c r="AK914" s="11"/>
      <c r="AL914" s="11"/>
      <c r="AM914" s="11"/>
      <c r="AN914" s="11"/>
    </row>
    <row r="915" spans="1:40" s="32" customFormat="1">
      <c r="A915" s="102" t="s">
        <v>1792</v>
      </c>
      <c r="B915" s="19" t="s">
        <v>794</v>
      </c>
      <c r="C915" s="20">
        <v>48.45</v>
      </c>
      <c r="D915" s="21">
        <v>9.9573</v>
      </c>
      <c r="E915" s="21">
        <f t="shared" si="14"/>
        <v>13.3278</v>
      </c>
      <c r="F915" s="43">
        <v>1</v>
      </c>
      <c r="G915" s="44">
        <v>1</v>
      </c>
      <c r="H915" s="22" t="s">
        <v>0</v>
      </c>
      <c r="I915" s="23" t="s">
        <v>0</v>
      </c>
      <c r="J915" s="17"/>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c r="AK915" s="11"/>
      <c r="AL915" s="11"/>
      <c r="AM915" s="11"/>
      <c r="AN915" s="11"/>
    </row>
    <row r="916" spans="1:40" s="32" customFormat="1">
      <c r="A916" s="102" t="s">
        <v>1793</v>
      </c>
      <c r="B916" s="19" t="s">
        <v>794</v>
      </c>
      <c r="C916" s="20">
        <v>28.22</v>
      </c>
      <c r="D916" s="21">
        <v>7.1227999999999998</v>
      </c>
      <c r="E916" s="21">
        <f t="shared" si="14"/>
        <v>9.5337999999999994</v>
      </c>
      <c r="F916" s="43">
        <v>1.3</v>
      </c>
      <c r="G916" s="44">
        <v>1</v>
      </c>
      <c r="H916" s="22" t="s">
        <v>0</v>
      </c>
      <c r="I916" s="23" t="s">
        <v>0</v>
      </c>
      <c r="J916" s="17"/>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c r="AK916" s="11"/>
      <c r="AL916" s="11"/>
      <c r="AM916" s="11"/>
      <c r="AN916" s="11"/>
    </row>
    <row r="917" spans="1:40" s="32" customFormat="1">
      <c r="A917" s="103" t="s">
        <v>1794</v>
      </c>
      <c r="B917" s="24" t="s">
        <v>794</v>
      </c>
      <c r="C917" s="25">
        <v>1.1399999999999999</v>
      </c>
      <c r="D917" s="26">
        <v>0.24210000000000001</v>
      </c>
      <c r="E917" s="26">
        <f t="shared" si="14"/>
        <v>0.32400000000000001</v>
      </c>
      <c r="F917" s="45">
        <v>1.3</v>
      </c>
      <c r="G917" s="46">
        <v>1</v>
      </c>
      <c r="H917" s="27" t="s">
        <v>0</v>
      </c>
      <c r="I917" s="28" t="s">
        <v>0</v>
      </c>
      <c r="J917" s="17"/>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c r="AK917" s="11"/>
      <c r="AL917" s="11"/>
      <c r="AM917" s="11"/>
      <c r="AN917" s="11"/>
    </row>
    <row r="918" spans="1:40" s="32" customFormat="1">
      <c r="A918" s="102" t="s">
        <v>1795</v>
      </c>
      <c r="B918" s="19" t="s">
        <v>795</v>
      </c>
      <c r="C918" s="20">
        <v>1</v>
      </c>
      <c r="D918" s="21">
        <v>5.4241000000000001</v>
      </c>
      <c r="E918" s="21">
        <f t="shared" si="14"/>
        <v>7.2601000000000004</v>
      </c>
      <c r="F918" s="43">
        <v>1</v>
      </c>
      <c r="G918" s="44">
        <v>1</v>
      </c>
      <c r="H918" s="30" t="s">
        <v>0</v>
      </c>
      <c r="I918" s="31" t="s">
        <v>0</v>
      </c>
      <c r="J918" s="17"/>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c r="AK918" s="11"/>
      <c r="AL918" s="11"/>
      <c r="AM918" s="11"/>
      <c r="AN918" s="11"/>
    </row>
    <row r="919" spans="1:40" s="32" customFormat="1">
      <c r="A919" s="102" t="s">
        <v>1796</v>
      </c>
      <c r="B919" s="19" t="s">
        <v>795</v>
      </c>
      <c r="C919" s="20">
        <v>34.729999999999997</v>
      </c>
      <c r="D919" s="21">
        <v>8.8862000000000005</v>
      </c>
      <c r="E919" s="21">
        <f t="shared" si="14"/>
        <v>11.8941</v>
      </c>
      <c r="F919" s="43">
        <v>1</v>
      </c>
      <c r="G919" s="44">
        <v>1</v>
      </c>
      <c r="H919" s="22" t="s">
        <v>0</v>
      </c>
      <c r="I919" s="23" t="s">
        <v>0</v>
      </c>
      <c r="J919" s="17"/>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c r="AK919" s="11"/>
      <c r="AL919" s="11"/>
      <c r="AM919" s="11"/>
      <c r="AN919" s="11"/>
    </row>
    <row r="920" spans="1:40" s="32" customFormat="1">
      <c r="A920" s="102" t="s">
        <v>1797</v>
      </c>
      <c r="B920" s="19" t="s">
        <v>795</v>
      </c>
      <c r="C920" s="20">
        <v>71.84</v>
      </c>
      <c r="D920" s="21">
        <v>11.198</v>
      </c>
      <c r="E920" s="21">
        <f t="shared" si="14"/>
        <v>14.9885</v>
      </c>
      <c r="F920" s="43">
        <v>1.3</v>
      </c>
      <c r="G920" s="44">
        <v>1</v>
      </c>
      <c r="H920" s="22" t="s">
        <v>0</v>
      </c>
      <c r="I920" s="23" t="s">
        <v>0</v>
      </c>
      <c r="J920" s="17"/>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c r="AK920" s="11"/>
      <c r="AL920" s="11"/>
      <c r="AM920" s="11"/>
      <c r="AN920" s="11"/>
    </row>
    <row r="921" spans="1:40" s="32" customFormat="1">
      <c r="A921" s="103" t="s">
        <v>1798</v>
      </c>
      <c r="B921" s="24" t="s">
        <v>795</v>
      </c>
      <c r="C921" s="25">
        <v>80.930000000000007</v>
      </c>
      <c r="D921" s="26">
        <v>17.4986</v>
      </c>
      <c r="E921" s="26">
        <f t="shared" si="14"/>
        <v>23.421800000000001</v>
      </c>
      <c r="F921" s="45">
        <v>1.3</v>
      </c>
      <c r="G921" s="46">
        <v>1</v>
      </c>
      <c r="H921" s="27" t="s">
        <v>0</v>
      </c>
      <c r="I921" s="28" t="s">
        <v>0</v>
      </c>
      <c r="J921" s="17"/>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c r="AK921" s="11"/>
      <c r="AL921" s="11"/>
      <c r="AM921" s="11"/>
      <c r="AN921" s="11"/>
    </row>
    <row r="922" spans="1:40" s="32" customFormat="1">
      <c r="A922" s="102" t="s">
        <v>1799</v>
      </c>
      <c r="B922" s="19" t="s">
        <v>796</v>
      </c>
      <c r="C922" s="20">
        <v>19.28</v>
      </c>
      <c r="D922" s="21">
        <v>3.9034</v>
      </c>
      <c r="E922" s="21">
        <f t="shared" si="14"/>
        <v>5.2247000000000003</v>
      </c>
      <c r="F922" s="43">
        <v>1</v>
      </c>
      <c r="G922" s="44">
        <v>1</v>
      </c>
      <c r="H922" s="30" t="s">
        <v>0</v>
      </c>
      <c r="I922" s="31" t="s">
        <v>0</v>
      </c>
      <c r="J922" s="17"/>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c r="AK922" s="11"/>
      <c r="AL922" s="11"/>
      <c r="AM922" s="11"/>
      <c r="AN922" s="11"/>
    </row>
    <row r="923" spans="1:40" s="32" customFormat="1">
      <c r="A923" s="102" t="s">
        <v>1800</v>
      </c>
      <c r="B923" s="19" t="s">
        <v>796</v>
      </c>
      <c r="C923" s="20">
        <v>52.51</v>
      </c>
      <c r="D923" s="21">
        <v>8.2690000000000001</v>
      </c>
      <c r="E923" s="21">
        <f t="shared" si="14"/>
        <v>11.068</v>
      </c>
      <c r="F923" s="43">
        <v>1</v>
      </c>
      <c r="G923" s="44">
        <v>1</v>
      </c>
      <c r="H923" s="22" t="s">
        <v>0</v>
      </c>
      <c r="I923" s="23" t="s">
        <v>0</v>
      </c>
      <c r="J923" s="17"/>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c r="AK923" s="11"/>
      <c r="AL923" s="11"/>
      <c r="AM923" s="11"/>
      <c r="AN923" s="11"/>
    </row>
    <row r="924" spans="1:40" s="32" customFormat="1">
      <c r="A924" s="102" t="s">
        <v>1801</v>
      </c>
      <c r="B924" s="19" t="s">
        <v>796</v>
      </c>
      <c r="C924" s="20">
        <v>63.26</v>
      </c>
      <c r="D924" s="21">
        <v>10.7087</v>
      </c>
      <c r="E924" s="21">
        <f t="shared" si="14"/>
        <v>14.333500000000001</v>
      </c>
      <c r="F924" s="43">
        <v>1.3</v>
      </c>
      <c r="G924" s="44">
        <v>1</v>
      </c>
      <c r="H924" s="22" t="s">
        <v>0</v>
      </c>
      <c r="I924" s="23" t="s">
        <v>0</v>
      </c>
      <c r="J924" s="17"/>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c r="AK924" s="11"/>
      <c r="AL924" s="11"/>
      <c r="AM924" s="11"/>
      <c r="AN924" s="11"/>
    </row>
    <row r="925" spans="1:40" s="32" customFormat="1">
      <c r="A925" s="103" t="s">
        <v>1802</v>
      </c>
      <c r="B925" s="24" t="s">
        <v>796</v>
      </c>
      <c r="C925" s="25">
        <v>80.849999999999994</v>
      </c>
      <c r="D925" s="26">
        <v>15.8429</v>
      </c>
      <c r="E925" s="26">
        <f t="shared" si="14"/>
        <v>21.2056</v>
      </c>
      <c r="F925" s="45">
        <v>1.3</v>
      </c>
      <c r="G925" s="46">
        <v>1</v>
      </c>
      <c r="H925" s="27" t="s">
        <v>0</v>
      </c>
      <c r="I925" s="28" t="s">
        <v>0</v>
      </c>
      <c r="J925" s="17"/>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c r="AK925" s="11"/>
      <c r="AL925" s="11"/>
      <c r="AM925" s="11"/>
      <c r="AN925" s="11"/>
    </row>
    <row r="926" spans="1:40" s="32" customFormat="1">
      <c r="A926" s="102" t="s">
        <v>1803</v>
      </c>
      <c r="B926" s="19" t="s">
        <v>797</v>
      </c>
      <c r="C926" s="20">
        <v>32.049999999999997</v>
      </c>
      <c r="D926" s="21">
        <v>4.5126999999999997</v>
      </c>
      <c r="E926" s="21">
        <f t="shared" si="14"/>
        <v>6.0401999999999996</v>
      </c>
      <c r="F926" s="43">
        <v>1</v>
      </c>
      <c r="G926" s="44">
        <v>1</v>
      </c>
      <c r="H926" s="30" t="s">
        <v>0</v>
      </c>
      <c r="I926" s="31" t="s">
        <v>0</v>
      </c>
      <c r="J926" s="17"/>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c r="AK926" s="11"/>
      <c r="AL926" s="11"/>
      <c r="AM926" s="11"/>
      <c r="AN926" s="11"/>
    </row>
    <row r="927" spans="1:40" s="32" customFormat="1">
      <c r="A927" s="102" t="s">
        <v>1804</v>
      </c>
      <c r="B927" s="19" t="s">
        <v>797</v>
      </c>
      <c r="C927" s="20">
        <v>44.5</v>
      </c>
      <c r="D927" s="21">
        <v>6.6524000000000001</v>
      </c>
      <c r="E927" s="21">
        <f t="shared" si="14"/>
        <v>8.9041999999999994</v>
      </c>
      <c r="F927" s="43">
        <v>1</v>
      </c>
      <c r="G927" s="44">
        <v>1</v>
      </c>
      <c r="H927" s="22" t="s">
        <v>0</v>
      </c>
      <c r="I927" s="23" t="s">
        <v>0</v>
      </c>
      <c r="J927" s="17"/>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c r="AK927" s="11"/>
      <c r="AL927" s="11"/>
      <c r="AM927" s="11"/>
      <c r="AN927" s="11"/>
    </row>
    <row r="928" spans="1:40" s="32" customFormat="1">
      <c r="A928" s="102" t="s">
        <v>1805</v>
      </c>
      <c r="B928" s="19" t="s">
        <v>797</v>
      </c>
      <c r="C928" s="20">
        <v>55.62</v>
      </c>
      <c r="D928" s="21">
        <v>8.7849000000000004</v>
      </c>
      <c r="E928" s="21">
        <f t="shared" si="14"/>
        <v>11.7585</v>
      </c>
      <c r="F928" s="43">
        <v>1.3</v>
      </c>
      <c r="G928" s="44">
        <v>1</v>
      </c>
      <c r="H928" s="22" t="s">
        <v>0</v>
      </c>
      <c r="I928" s="23" t="s">
        <v>0</v>
      </c>
      <c r="J928" s="17"/>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c r="AK928" s="11"/>
      <c r="AL928" s="11"/>
      <c r="AM928" s="11"/>
      <c r="AN928" s="11"/>
    </row>
    <row r="929" spans="1:40" s="32" customFormat="1">
      <c r="A929" s="103" t="s">
        <v>1806</v>
      </c>
      <c r="B929" s="24" t="s">
        <v>797</v>
      </c>
      <c r="C929" s="25">
        <v>70.02</v>
      </c>
      <c r="D929" s="26">
        <v>12.7652</v>
      </c>
      <c r="E929" s="26">
        <f t="shared" si="14"/>
        <v>17.086200000000002</v>
      </c>
      <c r="F929" s="45">
        <v>1.3</v>
      </c>
      <c r="G929" s="46">
        <v>1</v>
      </c>
      <c r="H929" s="27" t="s">
        <v>0</v>
      </c>
      <c r="I929" s="28" t="s">
        <v>0</v>
      </c>
      <c r="J929" s="17"/>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c r="AK929" s="11"/>
      <c r="AL929" s="11"/>
      <c r="AM929" s="11"/>
      <c r="AN929" s="11"/>
    </row>
    <row r="930" spans="1:40" s="32" customFormat="1">
      <c r="A930" s="102" t="s">
        <v>1807</v>
      </c>
      <c r="B930" s="19" t="s">
        <v>798</v>
      </c>
      <c r="C930" s="20">
        <v>21.88</v>
      </c>
      <c r="D930" s="21">
        <v>2.8319999999999999</v>
      </c>
      <c r="E930" s="21">
        <f t="shared" si="14"/>
        <v>3.7906</v>
      </c>
      <c r="F930" s="43">
        <v>1</v>
      </c>
      <c r="G930" s="44">
        <v>1</v>
      </c>
      <c r="H930" s="30" t="s">
        <v>0</v>
      </c>
      <c r="I930" s="31" t="s">
        <v>0</v>
      </c>
      <c r="J930" s="17"/>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c r="AK930" s="11"/>
      <c r="AL930" s="11"/>
      <c r="AM930" s="11"/>
      <c r="AN930" s="11"/>
    </row>
    <row r="931" spans="1:40" s="32" customFormat="1">
      <c r="A931" s="102" t="s">
        <v>1808</v>
      </c>
      <c r="B931" s="19" t="s">
        <v>798</v>
      </c>
      <c r="C931" s="20">
        <v>36.32</v>
      </c>
      <c r="D931" s="21">
        <v>5.0702999999999996</v>
      </c>
      <c r="E931" s="21">
        <f t="shared" si="14"/>
        <v>6.7866</v>
      </c>
      <c r="F931" s="43">
        <v>1</v>
      </c>
      <c r="G931" s="44">
        <v>1</v>
      </c>
      <c r="H931" s="22" t="s">
        <v>0</v>
      </c>
      <c r="I931" s="23" t="s">
        <v>0</v>
      </c>
      <c r="J931" s="17"/>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c r="AK931" s="11"/>
      <c r="AL931" s="11"/>
      <c r="AM931" s="11"/>
      <c r="AN931" s="11"/>
    </row>
    <row r="932" spans="1:40" s="32" customFormat="1">
      <c r="A932" s="102" t="s">
        <v>1809</v>
      </c>
      <c r="B932" s="19" t="s">
        <v>798</v>
      </c>
      <c r="C932" s="20">
        <v>49.64</v>
      </c>
      <c r="D932" s="21">
        <v>7.8571</v>
      </c>
      <c r="E932" s="21">
        <f t="shared" si="14"/>
        <v>10.5167</v>
      </c>
      <c r="F932" s="43">
        <v>1.3</v>
      </c>
      <c r="G932" s="44">
        <v>1</v>
      </c>
      <c r="H932" s="22" t="s">
        <v>0</v>
      </c>
      <c r="I932" s="23" t="s">
        <v>0</v>
      </c>
      <c r="J932" s="17"/>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c r="AK932" s="11"/>
      <c r="AL932" s="11"/>
      <c r="AM932" s="11"/>
      <c r="AN932" s="11"/>
    </row>
    <row r="933" spans="1:40" s="32" customFormat="1">
      <c r="A933" s="103" t="s">
        <v>1810</v>
      </c>
      <c r="B933" s="24" t="s">
        <v>798</v>
      </c>
      <c r="C933" s="25">
        <v>59.71</v>
      </c>
      <c r="D933" s="26">
        <v>11.407500000000001</v>
      </c>
      <c r="E933" s="26">
        <f t="shared" si="14"/>
        <v>15.2689</v>
      </c>
      <c r="F933" s="45">
        <v>1.3</v>
      </c>
      <c r="G933" s="46">
        <v>1</v>
      </c>
      <c r="H933" s="27" t="s">
        <v>0</v>
      </c>
      <c r="I933" s="28" t="s">
        <v>0</v>
      </c>
      <c r="J933" s="17"/>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c r="AK933" s="11"/>
      <c r="AL933" s="11"/>
      <c r="AM933" s="11"/>
      <c r="AN933" s="11"/>
    </row>
    <row r="934" spans="1:40" s="32" customFormat="1">
      <c r="A934" s="102" t="s">
        <v>1811</v>
      </c>
      <c r="B934" s="19" t="s">
        <v>799</v>
      </c>
      <c r="C934" s="20">
        <v>26.15</v>
      </c>
      <c r="D934" s="21">
        <v>3.472</v>
      </c>
      <c r="E934" s="21">
        <f t="shared" si="14"/>
        <v>4.6473000000000004</v>
      </c>
      <c r="F934" s="43">
        <v>1</v>
      </c>
      <c r="G934" s="44">
        <v>1</v>
      </c>
      <c r="H934" s="30" t="s">
        <v>0</v>
      </c>
      <c r="I934" s="31" t="s">
        <v>0</v>
      </c>
      <c r="J934" s="17"/>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c r="AK934" s="11"/>
      <c r="AL934" s="11"/>
      <c r="AM934" s="11"/>
      <c r="AN934" s="11"/>
    </row>
    <row r="935" spans="1:40" s="32" customFormat="1">
      <c r="A935" s="102" t="s">
        <v>1812</v>
      </c>
      <c r="B935" s="19" t="s">
        <v>799</v>
      </c>
      <c r="C935" s="20">
        <v>35.92</v>
      </c>
      <c r="D935" s="21">
        <v>5.1989999999999998</v>
      </c>
      <c r="E935" s="21">
        <f t="shared" si="14"/>
        <v>6.9588000000000001</v>
      </c>
      <c r="F935" s="43">
        <v>1</v>
      </c>
      <c r="G935" s="44">
        <v>1</v>
      </c>
      <c r="H935" s="22" t="s">
        <v>0</v>
      </c>
      <c r="I935" s="23" t="s">
        <v>0</v>
      </c>
      <c r="J935" s="17"/>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c r="AK935" s="11"/>
      <c r="AL935" s="11"/>
      <c r="AM935" s="11"/>
      <c r="AN935" s="11"/>
    </row>
    <row r="936" spans="1:40" s="32" customFormat="1">
      <c r="A936" s="102" t="s">
        <v>1813</v>
      </c>
      <c r="B936" s="19" t="s">
        <v>799</v>
      </c>
      <c r="C936" s="20">
        <v>44.31</v>
      </c>
      <c r="D936" s="21">
        <v>6.7295999999999996</v>
      </c>
      <c r="E936" s="21">
        <f t="shared" si="14"/>
        <v>9.0075000000000003</v>
      </c>
      <c r="F936" s="43">
        <v>1.3</v>
      </c>
      <c r="G936" s="44">
        <v>1</v>
      </c>
      <c r="H936" s="22" t="s">
        <v>0</v>
      </c>
      <c r="I936" s="23" t="s">
        <v>0</v>
      </c>
      <c r="J936" s="17"/>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c r="AK936" s="11"/>
      <c r="AL936" s="11"/>
      <c r="AM936" s="11"/>
      <c r="AN936" s="11"/>
    </row>
    <row r="937" spans="1:40" s="32" customFormat="1">
      <c r="A937" s="103" t="s">
        <v>1814</v>
      </c>
      <c r="B937" s="24" t="s">
        <v>799</v>
      </c>
      <c r="C937" s="25">
        <v>54.7</v>
      </c>
      <c r="D937" s="26">
        <v>9.8459000000000003</v>
      </c>
      <c r="E937" s="26">
        <f t="shared" si="14"/>
        <v>13.178699999999999</v>
      </c>
      <c r="F937" s="45">
        <v>1.3</v>
      </c>
      <c r="G937" s="46">
        <v>1</v>
      </c>
      <c r="H937" s="27" t="s">
        <v>0</v>
      </c>
      <c r="I937" s="28" t="s">
        <v>0</v>
      </c>
      <c r="J937" s="17"/>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c r="AK937" s="11"/>
      <c r="AL937" s="11"/>
      <c r="AM937" s="11"/>
      <c r="AN937" s="11"/>
    </row>
    <row r="938" spans="1:40" s="32" customFormat="1">
      <c r="A938" s="102" t="s">
        <v>1815</v>
      </c>
      <c r="B938" s="19" t="s">
        <v>800</v>
      </c>
      <c r="C938" s="20">
        <v>20.03</v>
      </c>
      <c r="D938" s="21">
        <v>2.6343999999999999</v>
      </c>
      <c r="E938" s="21">
        <f t="shared" si="14"/>
        <v>3.5261</v>
      </c>
      <c r="F938" s="43">
        <v>1</v>
      </c>
      <c r="G938" s="44">
        <v>1</v>
      </c>
      <c r="H938" s="30" t="s">
        <v>0</v>
      </c>
      <c r="I938" s="31" t="s">
        <v>0</v>
      </c>
      <c r="J938" s="17"/>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c r="AK938" s="11"/>
      <c r="AL938" s="11"/>
      <c r="AM938" s="11"/>
      <c r="AN938" s="11"/>
    </row>
    <row r="939" spans="1:40" s="32" customFormat="1">
      <c r="A939" s="102" t="s">
        <v>1816</v>
      </c>
      <c r="B939" s="19" t="s">
        <v>800</v>
      </c>
      <c r="C939" s="20">
        <v>30.12</v>
      </c>
      <c r="D939" s="21">
        <v>3.9937999999999998</v>
      </c>
      <c r="E939" s="21">
        <f t="shared" si="14"/>
        <v>5.3456999999999999</v>
      </c>
      <c r="F939" s="43">
        <v>1</v>
      </c>
      <c r="G939" s="44">
        <v>1</v>
      </c>
      <c r="H939" s="22" t="s">
        <v>0</v>
      </c>
      <c r="I939" s="23" t="s">
        <v>0</v>
      </c>
      <c r="J939" s="17"/>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c r="AK939" s="11"/>
      <c r="AL939" s="11"/>
      <c r="AM939" s="11"/>
      <c r="AN939" s="11"/>
    </row>
    <row r="940" spans="1:40" s="32" customFormat="1">
      <c r="A940" s="102" t="s">
        <v>1817</v>
      </c>
      <c r="B940" s="19" t="s">
        <v>800</v>
      </c>
      <c r="C940" s="20">
        <v>38.72</v>
      </c>
      <c r="D940" s="21">
        <v>5.8700999999999999</v>
      </c>
      <c r="E940" s="21">
        <f t="shared" si="14"/>
        <v>7.8571</v>
      </c>
      <c r="F940" s="43">
        <v>1.3</v>
      </c>
      <c r="G940" s="44">
        <v>1</v>
      </c>
      <c r="H940" s="22" t="s">
        <v>0</v>
      </c>
      <c r="I940" s="23" t="s">
        <v>0</v>
      </c>
      <c r="J940" s="17"/>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c r="AK940" s="11"/>
      <c r="AL940" s="11"/>
      <c r="AM940" s="11"/>
      <c r="AN940" s="11"/>
    </row>
    <row r="941" spans="1:40" s="32" customFormat="1">
      <c r="A941" s="103" t="s">
        <v>1818</v>
      </c>
      <c r="B941" s="24" t="s">
        <v>800</v>
      </c>
      <c r="C941" s="25">
        <v>52.06</v>
      </c>
      <c r="D941" s="26">
        <v>9.0896000000000008</v>
      </c>
      <c r="E941" s="26">
        <f t="shared" si="14"/>
        <v>12.166399999999999</v>
      </c>
      <c r="F941" s="45">
        <v>1.3</v>
      </c>
      <c r="G941" s="46">
        <v>1</v>
      </c>
      <c r="H941" s="27" t="s">
        <v>0</v>
      </c>
      <c r="I941" s="28" t="s">
        <v>0</v>
      </c>
      <c r="J941" s="17"/>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c r="AK941" s="11"/>
      <c r="AL941" s="11"/>
      <c r="AM941" s="11"/>
      <c r="AN941" s="11"/>
    </row>
    <row r="942" spans="1:40" s="32" customFormat="1">
      <c r="A942" s="102" t="s">
        <v>1819</v>
      </c>
      <c r="B942" s="19" t="s">
        <v>801</v>
      </c>
      <c r="C942" s="20">
        <v>19.329999999999998</v>
      </c>
      <c r="D942" s="21">
        <v>3.3298999999999999</v>
      </c>
      <c r="E942" s="21">
        <f t="shared" si="14"/>
        <v>4.4570999999999996</v>
      </c>
      <c r="F942" s="43">
        <v>1</v>
      </c>
      <c r="G942" s="44">
        <v>1</v>
      </c>
      <c r="H942" s="30" t="s">
        <v>0</v>
      </c>
      <c r="I942" s="31" t="s">
        <v>0</v>
      </c>
      <c r="J942" s="17"/>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c r="AK942" s="11"/>
      <c r="AL942" s="11"/>
      <c r="AM942" s="11"/>
      <c r="AN942" s="11"/>
    </row>
    <row r="943" spans="1:40" s="32" customFormat="1">
      <c r="A943" s="102" t="s">
        <v>1820</v>
      </c>
      <c r="B943" s="19" t="s">
        <v>801</v>
      </c>
      <c r="C943" s="20">
        <v>19.09</v>
      </c>
      <c r="D943" s="21">
        <v>3.8462000000000001</v>
      </c>
      <c r="E943" s="21">
        <f t="shared" si="14"/>
        <v>5.1481000000000003</v>
      </c>
      <c r="F943" s="43">
        <v>1</v>
      </c>
      <c r="G943" s="44">
        <v>1</v>
      </c>
      <c r="H943" s="22" t="s">
        <v>0</v>
      </c>
      <c r="I943" s="23" t="s">
        <v>0</v>
      </c>
      <c r="J943" s="17"/>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c r="AK943" s="11"/>
      <c r="AL943" s="11"/>
      <c r="AM943" s="11"/>
      <c r="AN943" s="11"/>
    </row>
    <row r="944" spans="1:40" s="32" customFormat="1">
      <c r="A944" s="102" t="s">
        <v>1821</v>
      </c>
      <c r="B944" s="19" t="s">
        <v>801</v>
      </c>
      <c r="C944" s="20">
        <v>35.44</v>
      </c>
      <c r="D944" s="21">
        <v>6.7680999999999996</v>
      </c>
      <c r="E944" s="21">
        <f t="shared" si="14"/>
        <v>9.0591000000000008</v>
      </c>
      <c r="F944" s="43">
        <v>1.3</v>
      </c>
      <c r="G944" s="44">
        <v>1</v>
      </c>
      <c r="H944" s="22" t="s">
        <v>0</v>
      </c>
      <c r="I944" s="23" t="s">
        <v>0</v>
      </c>
      <c r="J944" s="17"/>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c r="AK944" s="11"/>
      <c r="AL944" s="11"/>
      <c r="AM944" s="11"/>
      <c r="AN944" s="11"/>
    </row>
    <row r="945" spans="1:40" s="32" customFormat="1">
      <c r="A945" s="103" t="s">
        <v>1822</v>
      </c>
      <c r="B945" s="24" t="s">
        <v>801</v>
      </c>
      <c r="C945" s="25">
        <v>62.02</v>
      </c>
      <c r="D945" s="26">
        <v>14.0684</v>
      </c>
      <c r="E945" s="26">
        <f t="shared" si="14"/>
        <v>18.830500000000001</v>
      </c>
      <c r="F945" s="45">
        <v>1.3</v>
      </c>
      <c r="G945" s="46">
        <v>1</v>
      </c>
      <c r="H945" s="27" t="s">
        <v>0</v>
      </c>
      <c r="I945" s="28" t="s">
        <v>0</v>
      </c>
      <c r="J945" s="17"/>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c r="AK945" s="11"/>
      <c r="AL945" s="11"/>
      <c r="AM945" s="11"/>
      <c r="AN945" s="11"/>
    </row>
    <row r="946" spans="1:40" s="32" customFormat="1">
      <c r="A946" s="102" t="s">
        <v>1823</v>
      </c>
      <c r="B946" s="19" t="s">
        <v>802</v>
      </c>
      <c r="C946" s="20">
        <v>13.7</v>
      </c>
      <c r="D946" s="21">
        <v>1.8141</v>
      </c>
      <c r="E946" s="21">
        <f t="shared" si="14"/>
        <v>2.4281999999999999</v>
      </c>
      <c r="F946" s="43">
        <v>1</v>
      </c>
      <c r="G946" s="44">
        <v>1</v>
      </c>
      <c r="H946" s="30" t="s">
        <v>0</v>
      </c>
      <c r="I946" s="31" t="s">
        <v>0</v>
      </c>
      <c r="J946" s="17"/>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c r="AK946" s="11"/>
      <c r="AL946" s="11"/>
      <c r="AM946" s="11"/>
      <c r="AN946" s="11"/>
    </row>
    <row r="947" spans="1:40" s="32" customFormat="1">
      <c r="A947" s="102" t="s">
        <v>1824</v>
      </c>
      <c r="B947" s="19" t="s">
        <v>802</v>
      </c>
      <c r="C947" s="20">
        <v>21.24</v>
      </c>
      <c r="D947" s="21">
        <v>2.9476</v>
      </c>
      <c r="E947" s="21">
        <f t="shared" si="14"/>
        <v>3.9453</v>
      </c>
      <c r="F947" s="43">
        <v>1</v>
      </c>
      <c r="G947" s="44">
        <v>1</v>
      </c>
      <c r="H947" s="22" t="s">
        <v>0</v>
      </c>
      <c r="I947" s="23" t="s">
        <v>0</v>
      </c>
      <c r="J947" s="17"/>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c r="AK947" s="11"/>
      <c r="AL947" s="11"/>
      <c r="AM947" s="11"/>
      <c r="AN947" s="11"/>
    </row>
    <row r="948" spans="1:40" s="32" customFormat="1">
      <c r="A948" s="102" t="s">
        <v>1825</v>
      </c>
      <c r="B948" s="19" t="s">
        <v>802</v>
      </c>
      <c r="C948" s="20">
        <v>32.26</v>
      </c>
      <c r="D948" s="21">
        <v>4.7870999999999997</v>
      </c>
      <c r="E948" s="21">
        <f t="shared" si="14"/>
        <v>6.4074999999999998</v>
      </c>
      <c r="F948" s="43">
        <v>1.3</v>
      </c>
      <c r="G948" s="44">
        <v>1</v>
      </c>
      <c r="H948" s="22" t="s">
        <v>0</v>
      </c>
      <c r="I948" s="23" t="s">
        <v>0</v>
      </c>
      <c r="J948" s="17"/>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c r="AK948" s="11"/>
      <c r="AL948" s="11"/>
      <c r="AM948" s="11"/>
      <c r="AN948" s="11"/>
    </row>
    <row r="949" spans="1:40" s="32" customFormat="1">
      <c r="A949" s="103" t="s">
        <v>1826</v>
      </c>
      <c r="B949" s="24" t="s">
        <v>802</v>
      </c>
      <c r="C949" s="25">
        <v>41.75</v>
      </c>
      <c r="D949" s="26">
        <v>8.3931000000000004</v>
      </c>
      <c r="E949" s="26">
        <f t="shared" si="14"/>
        <v>11.2341</v>
      </c>
      <c r="F949" s="45">
        <v>1.3</v>
      </c>
      <c r="G949" s="46">
        <v>1</v>
      </c>
      <c r="H949" s="27" t="s">
        <v>0</v>
      </c>
      <c r="I949" s="28" t="s">
        <v>0</v>
      </c>
      <c r="J949" s="17"/>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c r="AK949" s="11"/>
      <c r="AL949" s="11"/>
      <c r="AM949" s="11"/>
      <c r="AN949" s="11"/>
    </row>
    <row r="950" spans="1:40" s="32" customFormat="1">
      <c r="A950" s="102" t="s">
        <v>1827</v>
      </c>
      <c r="B950" s="19" t="s">
        <v>803</v>
      </c>
      <c r="C950" s="20">
        <v>17.34</v>
      </c>
      <c r="D950" s="21">
        <v>2.3035000000000001</v>
      </c>
      <c r="E950" s="21">
        <f t="shared" si="14"/>
        <v>3.0832000000000002</v>
      </c>
      <c r="F950" s="43">
        <v>1</v>
      </c>
      <c r="G950" s="44">
        <v>1</v>
      </c>
      <c r="H950" s="30" t="s">
        <v>0</v>
      </c>
      <c r="I950" s="31" t="s">
        <v>0</v>
      </c>
      <c r="J950" s="17"/>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c r="AK950" s="11"/>
      <c r="AL950" s="11"/>
      <c r="AM950" s="11"/>
      <c r="AN950" s="11"/>
    </row>
    <row r="951" spans="1:40" s="32" customFormat="1">
      <c r="A951" s="102" t="s">
        <v>1828</v>
      </c>
      <c r="B951" s="19" t="s">
        <v>803</v>
      </c>
      <c r="C951" s="20">
        <v>24.07</v>
      </c>
      <c r="D951" s="21">
        <v>3.3732000000000002</v>
      </c>
      <c r="E951" s="21">
        <f t="shared" si="14"/>
        <v>4.5149999999999997</v>
      </c>
      <c r="F951" s="43">
        <v>1</v>
      </c>
      <c r="G951" s="44">
        <v>1</v>
      </c>
      <c r="H951" s="22" t="s">
        <v>0</v>
      </c>
      <c r="I951" s="23" t="s">
        <v>0</v>
      </c>
      <c r="J951" s="17"/>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c r="AK951" s="11"/>
      <c r="AL951" s="11"/>
      <c r="AM951" s="11"/>
      <c r="AN951" s="11"/>
    </row>
    <row r="952" spans="1:40" s="32" customFormat="1">
      <c r="A952" s="102" t="s">
        <v>1829</v>
      </c>
      <c r="B952" s="19" t="s">
        <v>803</v>
      </c>
      <c r="C952" s="20">
        <v>32.409999999999997</v>
      </c>
      <c r="D952" s="21">
        <v>4.8598999999999997</v>
      </c>
      <c r="E952" s="21">
        <f t="shared" si="14"/>
        <v>6.5049000000000001</v>
      </c>
      <c r="F952" s="43">
        <v>1.3</v>
      </c>
      <c r="G952" s="44">
        <v>1</v>
      </c>
      <c r="H952" s="22" t="s">
        <v>0</v>
      </c>
      <c r="I952" s="23" t="s">
        <v>0</v>
      </c>
      <c r="J952" s="17"/>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c r="AK952" s="11"/>
      <c r="AL952" s="11"/>
      <c r="AM952" s="11"/>
      <c r="AN952" s="11"/>
    </row>
    <row r="953" spans="1:40" s="32" customFormat="1">
      <c r="A953" s="103" t="s">
        <v>1830</v>
      </c>
      <c r="B953" s="24" t="s">
        <v>803</v>
      </c>
      <c r="C953" s="25">
        <v>40.07</v>
      </c>
      <c r="D953" s="26">
        <v>6.8090999999999999</v>
      </c>
      <c r="E953" s="26">
        <f t="shared" si="14"/>
        <v>9.1138999999999992</v>
      </c>
      <c r="F953" s="45">
        <v>1.3</v>
      </c>
      <c r="G953" s="46">
        <v>1</v>
      </c>
      <c r="H953" s="27" t="s">
        <v>0</v>
      </c>
      <c r="I953" s="28" t="s">
        <v>0</v>
      </c>
      <c r="J953" s="17"/>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c r="AK953" s="11"/>
      <c r="AL953" s="11"/>
      <c r="AM953" s="11"/>
      <c r="AN953" s="11"/>
    </row>
    <row r="954" spans="1:40" s="32" customFormat="1">
      <c r="A954" s="102" t="s">
        <v>1831</v>
      </c>
      <c r="B954" s="19" t="s">
        <v>804</v>
      </c>
      <c r="C954" s="20">
        <v>14.05</v>
      </c>
      <c r="D954" s="21">
        <v>1.8689</v>
      </c>
      <c r="E954" s="21">
        <f t="shared" si="14"/>
        <v>2.5015000000000001</v>
      </c>
      <c r="F954" s="43">
        <v>1</v>
      </c>
      <c r="G954" s="44">
        <v>1</v>
      </c>
      <c r="H954" s="30" t="s">
        <v>0</v>
      </c>
      <c r="I954" s="31" t="s">
        <v>0</v>
      </c>
      <c r="J954" s="17"/>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c r="AK954" s="11"/>
      <c r="AL954" s="11"/>
      <c r="AM954" s="11"/>
      <c r="AN954" s="11"/>
    </row>
    <row r="955" spans="1:40" s="32" customFormat="1">
      <c r="A955" s="102" t="s">
        <v>1832</v>
      </c>
      <c r="B955" s="19" t="s">
        <v>804</v>
      </c>
      <c r="C955" s="20">
        <v>21.15</v>
      </c>
      <c r="D955" s="21">
        <v>2.9304000000000001</v>
      </c>
      <c r="E955" s="21">
        <f t="shared" si="14"/>
        <v>3.9222999999999999</v>
      </c>
      <c r="F955" s="43">
        <v>1</v>
      </c>
      <c r="G955" s="44">
        <v>1</v>
      </c>
      <c r="H955" s="22" t="s">
        <v>0</v>
      </c>
      <c r="I955" s="23" t="s">
        <v>0</v>
      </c>
      <c r="J955" s="17"/>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c r="AK955" s="11"/>
      <c r="AL955" s="11"/>
      <c r="AM955" s="11"/>
      <c r="AN955" s="11"/>
    </row>
    <row r="956" spans="1:40" s="32" customFormat="1">
      <c r="A956" s="102" t="s">
        <v>1833</v>
      </c>
      <c r="B956" s="19" t="s">
        <v>804</v>
      </c>
      <c r="C956" s="20">
        <v>27.91</v>
      </c>
      <c r="D956" s="21">
        <v>3.7012999999999998</v>
      </c>
      <c r="E956" s="21">
        <f t="shared" si="14"/>
        <v>4.9542000000000002</v>
      </c>
      <c r="F956" s="43">
        <v>1.3</v>
      </c>
      <c r="G956" s="44">
        <v>1</v>
      </c>
      <c r="H956" s="22" t="s">
        <v>0</v>
      </c>
      <c r="I956" s="23" t="s">
        <v>0</v>
      </c>
      <c r="J956" s="17"/>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c r="AK956" s="11"/>
      <c r="AL956" s="11"/>
      <c r="AM956" s="11"/>
      <c r="AN956" s="11"/>
    </row>
    <row r="957" spans="1:40" s="32" customFormat="1">
      <c r="A957" s="103" t="s">
        <v>1834</v>
      </c>
      <c r="B957" s="24" t="s">
        <v>804</v>
      </c>
      <c r="C957" s="25">
        <v>42.73</v>
      </c>
      <c r="D957" s="26">
        <v>6.7759999999999998</v>
      </c>
      <c r="E957" s="26">
        <f t="shared" si="14"/>
        <v>9.0695999999999994</v>
      </c>
      <c r="F957" s="45">
        <v>1.3</v>
      </c>
      <c r="G957" s="46">
        <v>1</v>
      </c>
      <c r="H957" s="27" t="s">
        <v>0</v>
      </c>
      <c r="I957" s="28" t="s">
        <v>0</v>
      </c>
      <c r="J957" s="17"/>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c r="AK957" s="11"/>
      <c r="AL957" s="11"/>
      <c r="AM957" s="11"/>
      <c r="AN957" s="11"/>
    </row>
    <row r="958" spans="1:40" s="32" customFormat="1">
      <c r="A958" s="102" t="s">
        <v>1835</v>
      </c>
      <c r="B958" s="19" t="s">
        <v>805</v>
      </c>
      <c r="C958" s="20">
        <v>10.81</v>
      </c>
      <c r="D958" s="21">
        <v>1.2654000000000001</v>
      </c>
      <c r="E958" s="21">
        <f t="shared" si="14"/>
        <v>1.6937</v>
      </c>
      <c r="F958" s="43">
        <v>1</v>
      </c>
      <c r="G958" s="44">
        <v>1</v>
      </c>
      <c r="H958" s="30" t="s">
        <v>0</v>
      </c>
      <c r="I958" s="31" t="s">
        <v>0</v>
      </c>
      <c r="J958" s="17"/>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c r="AK958" s="11"/>
      <c r="AL958" s="11"/>
      <c r="AM958" s="11"/>
      <c r="AN958" s="11"/>
    </row>
    <row r="959" spans="1:40" s="32" customFormat="1">
      <c r="A959" s="102" t="s">
        <v>1836</v>
      </c>
      <c r="B959" s="19" t="s">
        <v>805</v>
      </c>
      <c r="C959" s="20">
        <v>19.73</v>
      </c>
      <c r="D959" s="21">
        <v>2.6309</v>
      </c>
      <c r="E959" s="21">
        <f t="shared" si="14"/>
        <v>3.5213999999999999</v>
      </c>
      <c r="F959" s="43">
        <v>1</v>
      </c>
      <c r="G959" s="44">
        <v>1</v>
      </c>
      <c r="H959" s="22" t="s">
        <v>0</v>
      </c>
      <c r="I959" s="23" t="s">
        <v>0</v>
      </c>
      <c r="J959" s="17"/>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c r="AK959" s="11"/>
      <c r="AL959" s="11"/>
      <c r="AM959" s="11"/>
      <c r="AN959" s="11"/>
    </row>
    <row r="960" spans="1:40" s="32" customFormat="1">
      <c r="A960" s="102" t="s">
        <v>1837</v>
      </c>
      <c r="B960" s="19" t="s">
        <v>805</v>
      </c>
      <c r="C960" s="20">
        <v>28.08</v>
      </c>
      <c r="D960" s="21">
        <v>3.9811999999999999</v>
      </c>
      <c r="E960" s="21">
        <f t="shared" si="14"/>
        <v>5.3288000000000002</v>
      </c>
      <c r="F960" s="43">
        <v>1.3</v>
      </c>
      <c r="G960" s="44">
        <v>1</v>
      </c>
      <c r="H960" s="22" t="s">
        <v>0</v>
      </c>
      <c r="I960" s="23" t="s">
        <v>0</v>
      </c>
      <c r="J960" s="17"/>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c r="AK960" s="11"/>
      <c r="AL960" s="11"/>
      <c r="AM960" s="11"/>
      <c r="AN960" s="11"/>
    </row>
    <row r="961" spans="1:40" s="32" customFormat="1">
      <c r="A961" s="103" t="s">
        <v>1838</v>
      </c>
      <c r="B961" s="24" t="s">
        <v>805</v>
      </c>
      <c r="C961" s="25">
        <v>35.200000000000003</v>
      </c>
      <c r="D961" s="26">
        <v>5.4435000000000002</v>
      </c>
      <c r="E961" s="26">
        <f t="shared" si="14"/>
        <v>7.2861000000000002</v>
      </c>
      <c r="F961" s="45">
        <v>1.3</v>
      </c>
      <c r="G961" s="46">
        <v>1</v>
      </c>
      <c r="H961" s="27" t="s">
        <v>0</v>
      </c>
      <c r="I961" s="28" t="s">
        <v>0</v>
      </c>
      <c r="J961" s="17"/>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c r="AK961" s="11"/>
      <c r="AL961" s="11"/>
      <c r="AM961" s="11"/>
      <c r="AN961" s="11"/>
    </row>
    <row r="962" spans="1:40" s="32" customFormat="1">
      <c r="A962" s="102" t="s">
        <v>1839</v>
      </c>
      <c r="B962" s="19" t="s">
        <v>806</v>
      </c>
      <c r="C962" s="20">
        <v>7.73</v>
      </c>
      <c r="D962" s="21">
        <v>0.97870000000000001</v>
      </c>
      <c r="E962" s="21">
        <f t="shared" si="14"/>
        <v>1.31</v>
      </c>
      <c r="F962" s="43">
        <v>1</v>
      </c>
      <c r="G962" s="44">
        <v>1</v>
      </c>
      <c r="H962" s="30" t="s">
        <v>0</v>
      </c>
      <c r="I962" s="31" t="s">
        <v>0</v>
      </c>
      <c r="J962" s="17"/>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c r="AK962" s="11"/>
      <c r="AL962" s="11"/>
      <c r="AM962" s="11"/>
      <c r="AN962" s="11"/>
    </row>
    <row r="963" spans="1:40" s="32" customFormat="1">
      <c r="A963" s="102" t="s">
        <v>1840</v>
      </c>
      <c r="B963" s="19" t="s">
        <v>806</v>
      </c>
      <c r="C963" s="20">
        <v>13.51</v>
      </c>
      <c r="D963" s="21">
        <v>1.9173</v>
      </c>
      <c r="E963" s="21">
        <f t="shared" si="14"/>
        <v>2.5663</v>
      </c>
      <c r="F963" s="43">
        <v>1</v>
      </c>
      <c r="G963" s="44">
        <v>1</v>
      </c>
      <c r="H963" s="22" t="s">
        <v>0</v>
      </c>
      <c r="I963" s="23" t="s">
        <v>0</v>
      </c>
      <c r="J963" s="17"/>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c r="AK963" s="11"/>
      <c r="AL963" s="11"/>
      <c r="AM963" s="11"/>
      <c r="AN963" s="11"/>
    </row>
    <row r="964" spans="1:40" s="32" customFormat="1">
      <c r="A964" s="102" t="s">
        <v>1841</v>
      </c>
      <c r="B964" s="19" t="s">
        <v>806</v>
      </c>
      <c r="C964" s="20">
        <v>20.97</v>
      </c>
      <c r="D964" s="21">
        <v>3.2212999999999998</v>
      </c>
      <c r="E964" s="21">
        <f t="shared" si="14"/>
        <v>4.3117000000000001</v>
      </c>
      <c r="F964" s="43">
        <v>1.3</v>
      </c>
      <c r="G964" s="44">
        <v>1</v>
      </c>
      <c r="H964" s="22" t="s">
        <v>0</v>
      </c>
      <c r="I964" s="23" t="s">
        <v>0</v>
      </c>
      <c r="J964" s="17"/>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c r="AK964" s="11"/>
      <c r="AL964" s="11"/>
      <c r="AM964" s="11"/>
      <c r="AN964" s="11"/>
    </row>
    <row r="965" spans="1:40" s="32" customFormat="1">
      <c r="A965" s="103" t="s">
        <v>1842</v>
      </c>
      <c r="B965" s="24" t="s">
        <v>806</v>
      </c>
      <c r="C965" s="25">
        <v>27.87</v>
      </c>
      <c r="D965" s="26">
        <v>6.1130000000000004</v>
      </c>
      <c r="E965" s="26">
        <f t="shared" si="14"/>
        <v>8.1821999999999999</v>
      </c>
      <c r="F965" s="45">
        <v>1.3</v>
      </c>
      <c r="G965" s="46">
        <v>1</v>
      </c>
      <c r="H965" s="27" t="s">
        <v>0</v>
      </c>
      <c r="I965" s="28" t="s">
        <v>0</v>
      </c>
      <c r="J965" s="17"/>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c r="AK965" s="11"/>
      <c r="AL965" s="11"/>
      <c r="AM965" s="11"/>
      <c r="AN965" s="11"/>
    </row>
    <row r="966" spans="1:40" s="32" customFormat="1">
      <c r="A966" s="102" t="s">
        <v>1843</v>
      </c>
      <c r="B966" s="19" t="s">
        <v>807</v>
      </c>
      <c r="C966" s="20">
        <v>10.99</v>
      </c>
      <c r="D966" s="21">
        <v>1.508</v>
      </c>
      <c r="E966" s="21">
        <f t="shared" si="14"/>
        <v>2.0184000000000002</v>
      </c>
      <c r="F966" s="43">
        <v>1</v>
      </c>
      <c r="G966" s="44">
        <v>1</v>
      </c>
      <c r="H966" s="30" t="s">
        <v>0</v>
      </c>
      <c r="I966" s="31" t="s">
        <v>0</v>
      </c>
      <c r="J966" s="17"/>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c r="AK966" s="11"/>
      <c r="AL966" s="11"/>
      <c r="AM966" s="11"/>
      <c r="AN966" s="11"/>
    </row>
    <row r="967" spans="1:40" s="32" customFormat="1">
      <c r="A967" s="102" t="s">
        <v>1844</v>
      </c>
      <c r="B967" s="19" t="s">
        <v>807</v>
      </c>
      <c r="C967" s="20">
        <v>14.6</v>
      </c>
      <c r="D967" s="21">
        <v>2.1543000000000001</v>
      </c>
      <c r="E967" s="21">
        <f t="shared" si="14"/>
        <v>2.8835000000000002</v>
      </c>
      <c r="F967" s="43">
        <v>1</v>
      </c>
      <c r="G967" s="44">
        <v>1</v>
      </c>
      <c r="H967" s="22" t="s">
        <v>0</v>
      </c>
      <c r="I967" s="23" t="s">
        <v>0</v>
      </c>
      <c r="J967" s="17"/>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c r="AK967" s="11"/>
      <c r="AL967" s="11"/>
      <c r="AM967" s="11"/>
      <c r="AN967" s="11"/>
    </row>
    <row r="968" spans="1:40" s="32" customFormat="1">
      <c r="A968" s="102" t="s">
        <v>1845</v>
      </c>
      <c r="B968" s="19" t="s">
        <v>807</v>
      </c>
      <c r="C968" s="20">
        <v>19.149999999999999</v>
      </c>
      <c r="D968" s="21">
        <v>3.0186000000000002</v>
      </c>
      <c r="E968" s="21">
        <f t="shared" si="14"/>
        <v>4.0404</v>
      </c>
      <c r="F968" s="43">
        <v>1.3</v>
      </c>
      <c r="G968" s="44">
        <v>1</v>
      </c>
      <c r="H968" s="22" t="s">
        <v>0</v>
      </c>
      <c r="I968" s="23" t="s">
        <v>0</v>
      </c>
      <c r="J968" s="17"/>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c r="AK968" s="11"/>
      <c r="AL968" s="11"/>
      <c r="AM968" s="11"/>
      <c r="AN968" s="11"/>
    </row>
    <row r="969" spans="1:40" s="32" customFormat="1">
      <c r="A969" s="103" t="s">
        <v>1846</v>
      </c>
      <c r="B969" s="24" t="s">
        <v>807</v>
      </c>
      <c r="C969" s="25">
        <v>23.46</v>
      </c>
      <c r="D969" s="26">
        <v>5.4393000000000002</v>
      </c>
      <c r="E969" s="26">
        <f t="shared" si="14"/>
        <v>7.2805</v>
      </c>
      <c r="F969" s="45">
        <v>1.3</v>
      </c>
      <c r="G969" s="46">
        <v>1</v>
      </c>
      <c r="H969" s="27" t="s">
        <v>0</v>
      </c>
      <c r="I969" s="28" t="s">
        <v>0</v>
      </c>
      <c r="J969" s="17"/>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c r="AK969" s="11"/>
      <c r="AL969" s="11"/>
      <c r="AM969" s="11"/>
      <c r="AN969" s="11"/>
    </row>
    <row r="970" spans="1:40" s="32" customFormat="1">
      <c r="A970" s="102" t="s">
        <v>1847</v>
      </c>
      <c r="B970" s="19" t="s">
        <v>808</v>
      </c>
      <c r="C970" s="20">
        <v>8.85</v>
      </c>
      <c r="D970" s="21">
        <v>1.1599999999999999</v>
      </c>
      <c r="E970" s="21">
        <f t="shared" ref="E970:E1033" si="15">ROUND((D970/0.747108),4)</f>
        <v>1.5527</v>
      </c>
      <c r="F970" s="43">
        <v>1</v>
      </c>
      <c r="G970" s="44">
        <v>1</v>
      </c>
      <c r="H970" s="30" t="s">
        <v>0</v>
      </c>
      <c r="I970" s="31" t="s">
        <v>0</v>
      </c>
      <c r="J970" s="17"/>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c r="AK970" s="11"/>
      <c r="AL970" s="11"/>
      <c r="AM970" s="11"/>
      <c r="AN970" s="11"/>
    </row>
    <row r="971" spans="1:40" s="32" customFormat="1">
      <c r="A971" s="102" t="s">
        <v>1848</v>
      </c>
      <c r="B971" s="19" t="s">
        <v>808</v>
      </c>
      <c r="C971" s="20">
        <v>13.39</v>
      </c>
      <c r="D971" s="21">
        <v>1.8661000000000001</v>
      </c>
      <c r="E971" s="21">
        <f t="shared" si="15"/>
        <v>2.4977999999999998</v>
      </c>
      <c r="F971" s="43">
        <v>1</v>
      </c>
      <c r="G971" s="44">
        <v>1</v>
      </c>
      <c r="H971" s="22" t="s">
        <v>0</v>
      </c>
      <c r="I971" s="23" t="s">
        <v>0</v>
      </c>
      <c r="J971" s="17"/>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c r="AK971" s="11"/>
      <c r="AL971" s="11"/>
      <c r="AM971" s="11"/>
      <c r="AN971" s="11"/>
    </row>
    <row r="972" spans="1:40" s="32" customFormat="1">
      <c r="A972" s="102" t="s">
        <v>1849</v>
      </c>
      <c r="B972" s="19" t="s">
        <v>808</v>
      </c>
      <c r="C972" s="20">
        <v>18.260000000000002</v>
      </c>
      <c r="D972" s="21">
        <v>2.6909000000000001</v>
      </c>
      <c r="E972" s="21">
        <f t="shared" si="15"/>
        <v>3.6017999999999999</v>
      </c>
      <c r="F972" s="43">
        <v>1.3</v>
      </c>
      <c r="G972" s="44">
        <v>1</v>
      </c>
      <c r="H972" s="22" t="s">
        <v>0</v>
      </c>
      <c r="I972" s="23" t="s">
        <v>0</v>
      </c>
      <c r="J972" s="17"/>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c r="AK972" s="11"/>
      <c r="AL972" s="11"/>
      <c r="AM972" s="11"/>
      <c r="AN972" s="11"/>
    </row>
    <row r="973" spans="1:40" s="32" customFormat="1">
      <c r="A973" s="103" t="s">
        <v>1850</v>
      </c>
      <c r="B973" s="24" t="s">
        <v>808</v>
      </c>
      <c r="C973" s="25">
        <v>26.96</v>
      </c>
      <c r="D973" s="26">
        <v>4.1117999999999997</v>
      </c>
      <c r="E973" s="26">
        <f t="shared" si="15"/>
        <v>5.5035999999999996</v>
      </c>
      <c r="F973" s="45">
        <v>1.3</v>
      </c>
      <c r="G973" s="46">
        <v>1</v>
      </c>
      <c r="H973" s="27" t="s">
        <v>0</v>
      </c>
      <c r="I973" s="28" t="s">
        <v>0</v>
      </c>
      <c r="J973" s="17"/>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c r="AK973" s="11"/>
      <c r="AL973" s="11"/>
      <c r="AM973" s="11"/>
      <c r="AN973" s="11"/>
    </row>
    <row r="974" spans="1:40" s="32" customFormat="1">
      <c r="A974" s="102" t="s">
        <v>1851</v>
      </c>
      <c r="B974" s="19" t="s">
        <v>809</v>
      </c>
      <c r="C974" s="20">
        <v>11.07</v>
      </c>
      <c r="D974" s="21">
        <v>1.4107000000000001</v>
      </c>
      <c r="E974" s="21">
        <f t="shared" si="15"/>
        <v>1.8882000000000001</v>
      </c>
      <c r="F974" s="43">
        <v>1</v>
      </c>
      <c r="G974" s="44">
        <v>1</v>
      </c>
      <c r="H974" s="30" t="s">
        <v>0</v>
      </c>
      <c r="I974" s="31" t="s">
        <v>0</v>
      </c>
      <c r="J974" s="17"/>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c r="AK974" s="11"/>
      <c r="AL974" s="11"/>
      <c r="AM974" s="11"/>
      <c r="AN974" s="11"/>
    </row>
    <row r="975" spans="1:40" s="32" customFormat="1">
      <c r="A975" s="102" t="s">
        <v>1852</v>
      </c>
      <c r="B975" s="19" t="s">
        <v>809</v>
      </c>
      <c r="C975" s="20">
        <v>15.66</v>
      </c>
      <c r="D975" s="21">
        <v>2.0857000000000001</v>
      </c>
      <c r="E975" s="21">
        <f t="shared" si="15"/>
        <v>2.7917000000000001</v>
      </c>
      <c r="F975" s="43">
        <v>1</v>
      </c>
      <c r="G975" s="44">
        <v>1</v>
      </c>
      <c r="H975" s="22" t="s">
        <v>0</v>
      </c>
      <c r="I975" s="23" t="s">
        <v>0</v>
      </c>
      <c r="J975" s="17"/>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c r="AK975" s="11"/>
      <c r="AL975" s="11"/>
      <c r="AM975" s="11"/>
      <c r="AN975" s="11"/>
    </row>
    <row r="976" spans="1:40" s="32" customFormat="1">
      <c r="A976" s="102" t="s">
        <v>1853</v>
      </c>
      <c r="B976" s="19" t="s">
        <v>809</v>
      </c>
      <c r="C976" s="20">
        <v>18.95</v>
      </c>
      <c r="D976" s="21">
        <v>2.5432999999999999</v>
      </c>
      <c r="E976" s="21">
        <f t="shared" si="15"/>
        <v>3.4041999999999999</v>
      </c>
      <c r="F976" s="43">
        <v>1.3</v>
      </c>
      <c r="G976" s="44">
        <v>1</v>
      </c>
      <c r="H976" s="22" t="s">
        <v>0</v>
      </c>
      <c r="I976" s="23" t="s">
        <v>0</v>
      </c>
      <c r="J976" s="17"/>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c r="AK976" s="11"/>
      <c r="AL976" s="11"/>
      <c r="AM976" s="11"/>
      <c r="AN976" s="11"/>
    </row>
    <row r="977" spans="1:40" s="32" customFormat="1">
      <c r="A977" s="103" t="s">
        <v>1854</v>
      </c>
      <c r="B977" s="24" t="s">
        <v>809</v>
      </c>
      <c r="C977" s="25">
        <v>20.13</v>
      </c>
      <c r="D977" s="26">
        <v>3.7877999999999998</v>
      </c>
      <c r="E977" s="26">
        <f t="shared" si="15"/>
        <v>5.0698999999999996</v>
      </c>
      <c r="F977" s="45">
        <v>1.3</v>
      </c>
      <c r="G977" s="46">
        <v>1</v>
      </c>
      <c r="H977" s="27" t="s">
        <v>0</v>
      </c>
      <c r="I977" s="28" t="s">
        <v>0</v>
      </c>
      <c r="J977" s="17"/>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c r="AK977" s="11"/>
      <c r="AL977" s="11"/>
      <c r="AM977" s="11"/>
      <c r="AN977" s="11"/>
    </row>
    <row r="978" spans="1:40" s="32" customFormat="1">
      <c r="A978" s="102" t="s">
        <v>1855</v>
      </c>
      <c r="B978" s="19" t="s">
        <v>810</v>
      </c>
      <c r="C978" s="20">
        <v>2.63</v>
      </c>
      <c r="D978" s="21">
        <v>0.1389</v>
      </c>
      <c r="E978" s="21">
        <f t="shared" si="15"/>
        <v>0.18590000000000001</v>
      </c>
      <c r="F978" s="43">
        <v>1</v>
      </c>
      <c r="G978" s="44">
        <v>1</v>
      </c>
      <c r="H978" s="30" t="s">
        <v>14</v>
      </c>
      <c r="I978" s="31" t="s">
        <v>14</v>
      </c>
      <c r="J978" s="17"/>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c r="AK978" s="11"/>
      <c r="AL978" s="11"/>
      <c r="AM978" s="11"/>
      <c r="AN978" s="11"/>
    </row>
    <row r="979" spans="1:40" s="32" customFormat="1">
      <c r="A979" s="102" t="s">
        <v>1856</v>
      </c>
      <c r="B979" s="19" t="s">
        <v>810</v>
      </c>
      <c r="C979" s="20">
        <v>4.3</v>
      </c>
      <c r="D979" s="21">
        <v>0.3664</v>
      </c>
      <c r="E979" s="21">
        <f t="shared" si="15"/>
        <v>0.4904</v>
      </c>
      <c r="F979" s="43">
        <v>1</v>
      </c>
      <c r="G979" s="44">
        <v>1</v>
      </c>
      <c r="H979" s="22" t="s">
        <v>14</v>
      </c>
      <c r="I979" s="23" t="s">
        <v>14</v>
      </c>
      <c r="J979" s="17"/>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c r="AK979" s="11"/>
      <c r="AL979" s="11"/>
      <c r="AM979" s="11"/>
      <c r="AN979" s="11"/>
    </row>
    <row r="980" spans="1:40" s="32" customFormat="1">
      <c r="A980" s="102" t="s">
        <v>1857</v>
      </c>
      <c r="B980" s="19" t="s">
        <v>810</v>
      </c>
      <c r="C980" s="20">
        <v>8.3000000000000007</v>
      </c>
      <c r="D980" s="21">
        <v>0.98680000000000001</v>
      </c>
      <c r="E980" s="21">
        <f t="shared" si="15"/>
        <v>1.3208</v>
      </c>
      <c r="F980" s="43">
        <v>1</v>
      </c>
      <c r="G980" s="44">
        <v>1</v>
      </c>
      <c r="H980" s="22" t="s">
        <v>14</v>
      </c>
      <c r="I980" s="23" t="s">
        <v>14</v>
      </c>
      <c r="J980" s="17"/>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c r="AK980" s="11"/>
      <c r="AL980" s="11"/>
      <c r="AM980" s="11"/>
      <c r="AN980" s="11"/>
    </row>
    <row r="981" spans="1:40" s="32" customFormat="1">
      <c r="A981" s="103" t="s">
        <v>1858</v>
      </c>
      <c r="B981" s="24" t="s">
        <v>810</v>
      </c>
      <c r="C981" s="25">
        <v>19.170000000000002</v>
      </c>
      <c r="D981" s="26">
        <v>1.8282</v>
      </c>
      <c r="E981" s="26">
        <f t="shared" si="15"/>
        <v>2.4470000000000001</v>
      </c>
      <c r="F981" s="45">
        <v>1</v>
      </c>
      <c r="G981" s="46">
        <v>1</v>
      </c>
      <c r="H981" s="27" t="s">
        <v>14</v>
      </c>
      <c r="I981" s="28" t="s">
        <v>14</v>
      </c>
      <c r="J981" s="17"/>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c r="AK981" s="11"/>
      <c r="AL981" s="11"/>
      <c r="AM981" s="11"/>
      <c r="AN981" s="11"/>
    </row>
    <row r="982" spans="1:40" s="32" customFormat="1">
      <c r="A982" s="102" t="s">
        <v>1859</v>
      </c>
      <c r="B982" s="19" t="s">
        <v>811</v>
      </c>
      <c r="C982" s="20">
        <v>4.66</v>
      </c>
      <c r="D982" s="21">
        <v>1.9766999999999999</v>
      </c>
      <c r="E982" s="21">
        <f t="shared" si="15"/>
        <v>2.6457999999999999</v>
      </c>
      <c r="F982" s="43">
        <v>1</v>
      </c>
      <c r="G982" s="44">
        <v>1</v>
      </c>
      <c r="H982" s="30" t="s">
        <v>0</v>
      </c>
      <c r="I982" s="31" t="s">
        <v>0</v>
      </c>
      <c r="J982" s="17"/>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c r="AK982" s="11"/>
      <c r="AL982" s="11"/>
      <c r="AM982" s="11"/>
      <c r="AN982" s="11"/>
    </row>
    <row r="983" spans="1:40" s="32" customFormat="1">
      <c r="A983" s="102" t="s">
        <v>1860</v>
      </c>
      <c r="B983" s="19" t="s">
        <v>811</v>
      </c>
      <c r="C983" s="20">
        <v>7.61</v>
      </c>
      <c r="D983" s="21">
        <v>3.2029000000000001</v>
      </c>
      <c r="E983" s="21">
        <f t="shared" si="15"/>
        <v>4.2870999999999997</v>
      </c>
      <c r="F983" s="43">
        <v>1</v>
      </c>
      <c r="G983" s="44">
        <v>1</v>
      </c>
      <c r="H983" s="22" t="s">
        <v>0</v>
      </c>
      <c r="I983" s="23" t="s">
        <v>0</v>
      </c>
      <c r="J983" s="17"/>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c r="AK983" s="11"/>
      <c r="AL983" s="11"/>
      <c r="AM983" s="11"/>
      <c r="AN983" s="11"/>
    </row>
    <row r="984" spans="1:40" s="32" customFormat="1">
      <c r="A984" s="102" t="s">
        <v>1861</v>
      </c>
      <c r="B984" s="19" t="s">
        <v>811</v>
      </c>
      <c r="C984" s="20">
        <v>13.05</v>
      </c>
      <c r="D984" s="21">
        <v>5.3723000000000001</v>
      </c>
      <c r="E984" s="21">
        <f t="shared" si="15"/>
        <v>7.1908000000000003</v>
      </c>
      <c r="F984" s="43">
        <v>1.3</v>
      </c>
      <c r="G984" s="44">
        <v>1</v>
      </c>
      <c r="H984" s="22" t="s">
        <v>0</v>
      </c>
      <c r="I984" s="23" t="s">
        <v>0</v>
      </c>
      <c r="J984" s="17"/>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c r="AK984" s="11"/>
      <c r="AL984" s="11"/>
      <c r="AM984" s="11"/>
      <c r="AN984" s="11"/>
    </row>
    <row r="985" spans="1:40" s="32" customFormat="1">
      <c r="A985" s="103" t="s">
        <v>1862</v>
      </c>
      <c r="B985" s="24" t="s">
        <v>811</v>
      </c>
      <c r="C985" s="25">
        <v>36.479999999999997</v>
      </c>
      <c r="D985" s="26">
        <v>12.2738</v>
      </c>
      <c r="E985" s="26">
        <f t="shared" si="15"/>
        <v>16.4284</v>
      </c>
      <c r="F985" s="45">
        <v>1.3</v>
      </c>
      <c r="G985" s="46">
        <v>1</v>
      </c>
      <c r="H985" s="27" t="s">
        <v>0</v>
      </c>
      <c r="I985" s="28" t="s">
        <v>0</v>
      </c>
      <c r="J985" s="17"/>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c r="AK985" s="11"/>
      <c r="AL985" s="11"/>
      <c r="AM985" s="11"/>
      <c r="AN985" s="11"/>
    </row>
    <row r="986" spans="1:40" s="32" customFormat="1">
      <c r="A986" s="102" t="s">
        <v>1863</v>
      </c>
      <c r="B986" s="19" t="s">
        <v>812</v>
      </c>
      <c r="C986" s="20">
        <v>3.22</v>
      </c>
      <c r="D986" s="21">
        <v>1.0583</v>
      </c>
      <c r="E986" s="21">
        <f t="shared" si="15"/>
        <v>1.4165000000000001</v>
      </c>
      <c r="F986" s="43">
        <v>1</v>
      </c>
      <c r="G986" s="44">
        <v>1</v>
      </c>
      <c r="H986" s="30" t="s">
        <v>0</v>
      </c>
      <c r="I986" s="31" t="s">
        <v>0</v>
      </c>
      <c r="J986" s="17"/>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c r="AK986" s="11"/>
      <c r="AL986" s="11"/>
      <c r="AM986" s="11"/>
      <c r="AN986" s="11"/>
    </row>
    <row r="987" spans="1:40" s="32" customFormat="1">
      <c r="A987" s="102" t="s">
        <v>1864</v>
      </c>
      <c r="B987" s="19" t="s">
        <v>812</v>
      </c>
      <c r="C987" s="20">
        <v>7.94</v>
      </c>
      <c r="D987" s="21">
        <v>1.944</v>
      </c>
      <c r="E987" s="21">
        <f t="shared" si="15"/>
        <v>2.6019999999999999</v>
      </c>
      <c r="F987" s="43">
        <v>1</v>
      </c>
      <c r="G987" s="44">
        <v>1</v>
      </c>
      <c r="H987" s="22" t="s">
        <v>0</v>
      </c>
      <c r="I987" s="23" t="s">
        <v>0</v>
      </c>
      <c r="J987" s="17"/>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c r="AK987" s="11"/>
      <c r="AL987" s="11"/>
      <c r="AM987" s="11"/>
      <c r="AN987" s="11"/>
    </row>
    <row r="988" spans="1:40" s="32" customFormat="1">
      <c r="A988" s="102" t="s">
        <v>1865</v>
      </c>
      <c r="B988" s="19" t="s">
        <v>812</v>
      </c>
      <c r="C988" s="20">
        <v>19.84</v>
      </c>
      <c r="D988" s="21">
        <v>4.1581999999999999</v>
      </c>
      <c r="E988" s="21">
        <f t="shared" si="15"/>
        <v>5.5656999999999996</v>
      </c>
      <c r="F988" s="43">
        <v>1.3</v>
      </c>
      <c r="G988" s="44">
        <v>1</v>
      </c>
      <c r="H988" s="22" t="s">
        <v>0</v>
      </c>
      <c r="I988" s="23" t="s">
        <v>0</v>
      </c>
      <c r="J988" s="17"/>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c r="AK988" s="11"/>
      <c r="AL988" s="11"/>
      <c r="AM988" s="11"/>
      <c r="AN988" s="11"/>
    </row>
    <row r="989" spans="1:40" s="32" customFormat="1">
      <c r="A989" s="103" t="s">
        <v>1866</v>
      </c>
      <c r="B989" s="24" t="s">
        <v>812</v>
      </c>
      <c r="C989" s="25">
        <v>48.38</v>
      </c>
      <c r="D989" s="26">
        <v>11.707800000000001</v>
      </c>
      <c r="E989" s="26">
        <f t="shared" si="15"/>
        <v>15.6708</v>
      </c>
      <c r="F989" s="45">
        <v>1.3</v>
      </c>
      <c r="G989" s="46">
        <v>1</v>
      </c>
      <c r="H989" s="27" t="s">
        <v>0</v>
      </c>
      <c r="I989" s="28" t="s">
        <v>0</v>
      </c>
      <c r="J989" s="17"/>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c r="AK989" s="11"/>
      <c r="AL989" s="11"/>
      <c r="AM989" s="11"/>
      <c r="AN989" s="11"/>
    </row>
    <row r="990" spans="1:40" s="32" customFormat="1">
      <c r="A990" s="102" t="s">
        <v>1867</v>
      </c>
      <c r="B990" s="19" t="s">
        <v>813</v>
      </c>
      <c r="C990" s="20">
        <v>2.71</v>
      </c>
      <c r="D990" s="21">
        <v>0.24479999999999999</v>
      </c>
      <c r="E990" s="21">
        <f t="shared" si="15"/>
        <v>0.32769999999999999</v>
      </c>
      <c r="F990" s="43">
        <v>1</v>
      </c>
      <c r="G990" s="44">
        <v>1</v>
      </c>
      <c r="H990" s="30" t="s">
        <v>0</v>
      </c>
      <c r="I990" s="31" t="s">
        <v>0</v>
      </c>
      <c r="J990" s="17"/>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c r="AK990" s="11"/>
      <c r="AL990" s="11"/>
      <c r="AM990" s="11"/>
      <c r="AN990" s="11"/>
    </row>
    <row r="991" spans="1:40" s="32" customFormat="1">
      <c r="A991" s="102" t="s">
        <v>1868</v>
      </c>
      <c r="B991" s="19" t="s">
        <v>813</v>
      </c>
      <c r="C991" s="20">
        <v>5.59</v>
      </c>
      <c r="D991" s="21">
        <v>0.81640000000000001</v>
      </c>
      <c r="E991" s="21">
        <f t="shared" si="15"/>
        <v>1.0927</v>
      </c>
      <c r="F991" s="43">
        <v>1</v>
      </c>
      <c r="G991" s="44">
        <v>1</v>
      </c>
      <c r="H991" s="22" t="s">
        <v>0</v>
      </c>
      <c r="I991" s="23" t="s">
        <v>0</v>
      </c>
      <c r="J991" s="17"/>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c r="AK991" s="11"/>
      <c r="AL991" s="11"/>
      <c r="AM991" s="11"/>
      <c r="AN991" s="11"/>
    </row>
    <row r="992" spans="1:40" s="32" customFormat="1">
      <c r="A992" s="102" t="s">
        <v>1869</v>
      </c>
      <c r="B992" s="19" t="s">
        <v>813</v>
      </c>
      <c r="C992" s="20">
        <v>10.93</v>
      </c>
      <c r="D992" s="21">
        <v>1.8716999999999999</v>
      </c>
      <c r="E992" s="21">
        <f t="shared" si="15"/>
        <v>2.5053000000000001</v>
      </c>
      <c r="F992" s="43">
        <v>1.3</v>
      </c>
      <c r="G992" s="44">
        <v>1</v>
      </c>
      <c r="H992" s="22" t="s">
        <v>0</v>
      </c>
      <c r="I992" s="23" t="s">
        <v>0</v>
      </c>
      <c r="J992" s="17"/>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c r="AK992" s="11"/>
      <c r="AL992" s="11"/>
      <c r="AM992" s="11"/>
      <c r="AN992" s="11"/>
    </row>
    <row r="993" spans="1:40" s="32" customFormat="1">
      <c r="A993" s="103" t="s">
        <v>1870</v>
      </c>
      <c r="B993" s="24" t="s">
        <v>813</v>
      </c>
      <c r="C993" s="25">
        <v>23.53</v>
      </c>
      <c r="D993" s="26">
        <v>5.7609000000000004</v>
      </c>
      <c r="E993" s="26">
        <f t="shared" si="15"/>
        <v>7.7108999999999996</v>
      </c>
      <c r="F993" s="45">
        <v>1.3</v>
      </c>
      <c r="G993" s="46">
        <v>1</v>
      </c>
      <c r="H993" s="27" t="s">
        <v>0</v>
      </c>
      <c r="I993" s="28" t="s">
        <v>0</v>
      </c>
      <c r="J993" s="17"/>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c r="AK993" s="11"/>
      <c r="AL993" s="11"/>
      <c r="AM993" s="11"/>
      <c r="AN993" s="11"/>
    </row>
    <row r="994" spans="1:40" s="32" customFormat="1">
      <c r="A994" s="102" t="s">
        <v>1871</v>
      </c>
      <c r="B994" s="19" t="s">
        <v>814</v>
      </c>
      <c r="C994" s="20">
        <v>4.43</v>
      </c>
      <c r="D994" s="21">
        <v>0.57609999999999995</v>
      </c>
      <c r="E994" s="21">
        <f t="shared" si="15"/>
        <v>0.77110000000000001</v>
      </c>
      <c r="F994" s="43">
        <v>1</v>
      </c>
      <c r="G994" s="44">
        <v>1</v>
      </c>
      <c r="H994" s="30" t="s">
        <v>0</v>
      </c>
      <c r="I994" s="31" t="s">
        <v>0</v>
      </c>
      <c r="J994" s="17"/>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c r="AK994" s="11"/>
      <c r="AL994" s="11"/>
      <c r="AM994" s="11"/>
      <c r="AN994" s="11"/>
    </row>
    <row r="995" spans="1:40" s="32" customFormat="1">
      <c r="A995" s="102" t="s">
        <v>1872</v>
      </c>
      <c r="B995" s="19" t="s">
        <v>814</v>
      </c>
      <c r="C995" s="20">
        <v>6.98</v>
      </c>
      <c r="D995" s="21">
        <v>1.1003000000000001</v>
      </c>
      <c r="E995" s="21">
        <f t="shared" si="15"/>
        <v>1.4726999999999999</v>
      </c>
      <c r="F995" s="43">
        <v>1</v>
      </c>
      <c r="G995" s="44">
        <v>1</v>
      </c>
      <c r="H995" s="22" t="s">
        <v>0</v>
      </c>
      <c r="I995" s="23" t="s">
        <v>0</v>
      </c>
      <c r="J995" s="17"/>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c r="AK995" s="11"/>
      <c r="AL995" s="11"/>
      <c r="AM995" s="11"/>
      <c r="AN995" s="11"/>
    </row>
    <row r="996" spans="1:40" s="32" customFormat="1">
      <c r="A996" s="102" t="s">
        <v>1873</v>
      </c>
      <c r="B996" s="19" t="s">
        <v>814</v>
      </c>
      <c r="C996" s="20">
        <v>11.83</v>
      </c>
      <c r="D996" s="21">
        <v>2.2439</v>
      </c>
      <c r="E996" s="21">
        <f t="shared" si="15"/>
        <v>3.0034000000000001</v>
      </c>
      <c r="F996" s="43">
        <v>1.3</v>
      </c>
      <c r="G996" s="44">
        <v>1</v>
      </c>
      <c r="H996" s="22" t="s">
        <v>0</v>
      </c>
      <c r="I996" s="23" t="s">
        <v>0</v>
      </c>
      <c r="J996" s="17"/>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c r="AK996" s="11"/>
      <c r="AL996" s="11"/>
      <c r="AM996" s="11"/>
      <c r="AN996" s="11"/>
    </row>
    <row r="997" spans="1:40" s="32" customFormat="1">
      <c r="A997" s="103" t="s">
        <v>1874</v>
      </c>
      <c r="B997" s="24" t="s">
        <v>814</v>
      </c>
      <c r="C997" s="25">
        <v>21.79</v>
      </c>
      <c r="D997" s="26">
        <v>5.5232999999999999</v>
      </c>
      <c r="E997" s="26">
        <f t="shared" si="15"/>
        <v>7.3929</v>
      </c>
      <c r="F997" s="45">
        <v>1.3</v>
      </c>
      <c r="G997" s="46">
        <v>1</v>
      </c>
      <c r="H997" s="27" t="s">
        <v>0</v>
      </c>
      <c r="I997" s="28" t="s">
        <v>0</v>
      </c>
      <c r="J997" s="17"/>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c r="AK997" s="11"/>
      <c r="AL997" s="11"/>
      <c r="AM997" s="11"/>
      <c r="AN997" s="11"/>
    </row>
    <row r="998" spans="1:40" s="32" customFormat="1">
      <c r="A998" s="102" t="s">
        <v>1875</v>
      </c>
      <c r="B998" s="19" t="s">
        <v>815</v>
      </c>
      <c r="C998" s="20">
        <v>5.47</v>
      </c>
      <c r="D998" s="21">
        <v>0.69530000000000003</v>
      </c>
      <c r="E998" s="21">
        <f t="shared" si="15"/>
        <v>0.93069999999999997</v>
      </c>
      <c r="F998" s="43">
        <v>1</v>
      </c>
      <c r="G998" s="44">
        <v>1</v>
      </c>
      <c r="H998" s="30" t="s">
        <v>0</v>
      </c>
      <c r="I998" s="31" t="s">
        <v>0</v>
      </c>
      <c r="J998" s="17"/>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c r="AK998" s="11"/>
      <c r="AL998" s="11"/>
      <c r="AM998" s="11"/>
      <c r="AN998" s="11"/>
    </row>
    <row r="999" spans="1:40" s="32" customFormat="1">
      <c r="A999" s="102" t="s">
        <v>1876</v>
      </c>
      <c r="B999" s="19" t="s">
        <v>815</v>
      </c>
      <c r="C999" s="20">
        <v>7.26</v>
      </c>
      <c r="D999" s="21">
        <v>1.0491999999999999</v>
      </c>
      <c r="E999" s="21">
        <f t="shared" si="15"/>
        <v>1.4043000000000001</v>
      </c>
      <c r="F999" s="43">
        <v>1</v>
      </c>
      <c r="G999" s="44">
        <v>1</v>
      </c>
      <c r="H999" s="22" t="s">
        <v>0</v>
      </c>
      <c r="I999" s="23" t="s">
        <v>0</v>
      </c>
      <c r="J999" s="17"/>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c r="AK999" s="11"/>
      <c r="AL999" s="11"/>
      <c r="AM999" s="11"/>
      <c r="AN999" s="11"/>
    </row>
    <row r="1000" spans="1:40" s="32" customFormat="1">
      <c r="A1000" s="102" t="s">
        <v>1877</v>
      </c>
      <c r="B1000" s="19" t="s">
        <v>815</v>
      </c>
      <c r="C1000" s="20">
        <v>11.04</v>
      </c>
      <c r="D1000" s="21">
        <v>1.7487999999999999</v>
      </c>
      <c r="E1000" s="21">
        <f t="shared" si="15"/>
        <v>2.3408000000000002</v>
      </c>
      <c r="F1000" s="43">
        <v>1.3</v>
      </c>
      <c r="G1000" s="44">
        <v>1</v>
      </c>
      <c r="H1000" s="22" t="s">
        <v>0</v>
      </c>
      <c r="I1000" s="23" t="s">
        <v>0</v>
      </c>
      <c r="J1000" s="17"/>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c r="AK1000" s="11"/>
      <c r="AL1000" s="11"/>
      <c r="AM1000" s="11"/>
      <c r="AN1000" s="11"/>
    </row>
    <row r="1001" spans="1:40" s="32" customFormat="1">
      <c r="A1001" s="103" t="s">
        <v>1878</v>
      </c>
      <c r="B1001" s="24" t="s">
        <v>815</v>
      </c>
      <c r="C1001" s="25">
        <v>18.170000000000002</v>
      </c>
      <c r="D1001" s="26">
        <v>4.1017999999999999</v>
      </c>
      <c r="E1001" s="26">
        <f t="shared" si="15"/>
        <v>5.4901999999999997</v>
      </c>
      <c r="F1001" s="45">
        <v>1.3</v>
      </c>
      <c r="G1001" s="46">
        <v>1</v>
      </c>
      <c r="H1001" s="27" t="s">
        <v>0</v>
      </c>
      <c r="I1001" s="28" t="s">
        <v>0</v>
      </c>
      <c r="J1001" s="17"/>
      <c r="K1001" s="11"/>
      <c r="L1001" s="11"/>
      <c r="M1001" s="11"/>
      <c r="N1001" s="11"/>
      <c r="O1001" s="11"/>
      <c r="P1001" s="11"/>
      <c r="Q1001" s="11"/>
      <c r="R1001" s="11"/>
      <c r="S1001" s="11"/>
      <c r="T1001" s="11"/>
      <c r="U1001" s="11"/>
      <c r="V1001" s="11"/>
      <c r="W1001" s="11"/>
      <c r="X1001" s="11"/>
      <c r="Y1001" s="11"/>
      <c r="Z1001" s="11"/>
      <c r="AA1001" s="11"/>
      <c r="AB1001" s="11"/>
      <c r="AC1001" s="11"/>
      <c r="AD1001" s="11"/>
      <c r="AE1001" s="11"/>
      <c r="AF1001" s="11"/>
      <c r="AG1001" s="11"/>
      <c r="AH1001" s="11"/>
      <c r="AI1001" s="11"/>
      <c r="AJ1001" s="11"/>
      <c r="AK1001" s="11"/>
      <c r="AL1001" s="11"/>
      <c r="AM1001" s="11"/>
      <c r="AN1001" s="11"/>
    </row>
    <row r="1002" spans="1:40" s="32" customFormat="1">
      <c r="A1002" s="102" t="s">
        <v>1879</v>
      </c>
      <c r="B1002" s="19" t="s">
        <v>816</v>
      </c>
      <c r="C1002" s="20">
        <v>3.64</v>
      </c>
      <c r="D1002" s="21">
        <v>0.41089999999999999</v>
      </c>
      <c r="E1002" s="21">
        <f t="shared" si="15"/>
        <v>0.55000000000000004</v>
      </c>
      <c r="F1002" s="43">
        <v>1</v>
      </c>
      <c r="G1002" s="44">
        <v>1</v>
      </c>
      <c r="H1002" s="30" t="s">
        <v>0</v>
      </c>
      <c r="I1002" s="31" t="s">
        <v>0</v>
      </c>
      <c r="J1002" s="17"/>
      <c r="K1002" s="11"/>
      <c r="L1002" s="11"/>
      <c r="M1002" s="11"/>
      <c r="N1002" s="11"/>
      <c r="O1002" s="11"/>
      <c r="P1002" s="11"/>
      <c r="Q1002" s="11"/>
      <c r="R1002" s="11"/>
      <c r="S1002" s="11"/>
      <c r="T1002" s="11"/>
      <c r="U1002" s="11"/>
      <c r="V1002" s="11"/>
      <c r="W1002" s="11"/>
      <c r="X1002" s="11"/>
      <c r="Y1002" s="11"/>
      <c r="Z1002" s="11"/>
      <c r="AA1002" s="11"/>
      <c r="AB1002" s="11"/>
      <c r="AC1002" s="11"/>
      <c r="AD1002" s="11"/>
      <c r="AE1002" s="11"/>
      <c r="AF1002" s="11"/>
      <c r="AG1002" s="11"/>
      <c r="AH1002" s="11"/>
      <c r="AI1002" s="11"/>
      <c r="AJ1002" s="11"/>
      <c r="AK1002" s="11"/>
      <c r="AL1002" s="11"/>
      <c r="AM1002" s="11"/>
      <c r="AN1002" s="11"/>
    </row>
    <row r="1003" spans="1:40" s="32" customFormat="1">
      <c r="A1003" s="102" t="s">
        <v>1880</v>
      </c>
      <c r="B1003" s="19" t="s">
        <v>816</v>
      </c>
      <c r="C1003" s="20">
        <v>6.21</v>
      </c>
      <c r="D1003" s="21">
        <v>0.83050000000000002</v>
      </c>
      <c r="E1003" s="21">
        <f t="shared" si="15"/>
        <v>1.1115999999999999</v>
      </c>
      <c r="F1003" s="43">
        <v>1</v>
      </c>
      <c r="G1003" s="44">
        <v>1</v>
      </c>
      <c r="H1003" s="22" t="s">
        <v>0</v>
      </c>
      <c r="I1003" s="23" t="s">
        <v>0</v>
      </c>
      <c r="J1003" s="17"/>
      <c r="K1003" s="11"/>
      <c r="L1003" s="11"/>
      <c r="M1003" s="11"/>
      <c r="N1003" s="11"/>
      <c r="O1003" s="11"/>
      <c r="P1003" s="11"/>
      <c r="Q1003" s="11"/>
      <c r="R1003" s="11"/>
      <c r="S1003" s="11"/>
      <c r="T1003" s="11"/>
      <c r="U1003" s="11"/>
      <c r="V1003" s="11"/>
      <c r="W1003" s="11"/>
      <c r="X1003" s="11"/>
      <c r="Y1003" s="11"/>
      <c r="Z1003" s="11"/>
      <c r="AA1003" s="11"/>
      <c r="AB1003" s="11"/>
      <c r="AC1003" s="11"/>
      <c r="AD1003" s="11"/>
      <c r="AE1003" s="11"/>
      <c r="AF1003" s="11"/>
      <c r="AG1003" s="11"/>
      <c r="AH1003" s="11"/>
      <c r="AI1003" s="11"/>
      <c r="AJ1003" s="11"/>
      <c r="AK1003" s="11"/>
      <c r="AL1003" s="11"/>
      <c r="AM1003" s="11"/>
      <c r="AN1003" s="11"/>
    </row>
    <row r="1004" spans="1:40" s="32" customFormat="1">
      <c r="A1004" s="102" t="s">
        <v>1881</v>
      </c>
      <c r="B1004" s="19" t="s">
        <v>816</v>
      </c>
      <c r="C1004" s="20">
        <v>8.9499999999999993</v>
      </c>
      <c r="D1004" s="21">
        <v>1.4629000000000001</v>
      </c>
      <c r="E1004" s="21">
        <f t="shared" si="15"/>
        <v>1.9581</v>
      </c>
      <c r="F1004" s="43">
        <v>1.3</v>
      </c>
      <c r="G1004" s="44">
        <v>1</v>
      </c>
      <c r="H1004" s="22" t="s">
        <v>0</v>
      </c>
      <c r="I1004" s="23" t="s">
        <v>0</v>
      </c>
      <c r="J1004" s="17"/>
      <c r="K1004" s="11"/>
      <c r="L1004" s="11"/>
      <c r="M1004" s="11"/>
      <c r="N1004" s="11"/>
      <c r="O1004" s="11"/>
      <c r="P1004" s="11"/>
      <c r="Q1004" s="11"/>
      <c r="R1004" s="11"/>
      <c r="S1004" s="11"/>
      <c r="T1004" s="11"/>
      <c r="U1004" s="11"/>
      <c r="V1004" s="11"/>
      <c r="W1004" s="11"/>
      <c r="X1004" s="11"/>
      <c r="Y1004" s="11"/>
      <c r="Z1004" s="11"/>
      <c r="AA1004" s="11"/>
      <c r="AB1004" s="11"/>
      <c r="AC1004" s="11"/>
      <c r="AD1004" s="11"/>
      <c r="AE1004" s="11"/>
      <c r="AF1004" s="11"/>
      <c r="AG1004" s="11"/>
      <c r="AH1004" s="11"/>
      <c r="AI1004" s="11"/>
      <c r="AJ1004" s="11"/>
      <c r="AK1004" s="11"/>
      <c r="AL1004" s="11"/>
      <c r="AM1004" s="11"/>
      <c r="AN1004" s="11"/>
    </row>
    <row r="1005" spans="1:40" s="32" customFormat="1">
      <c r="A1005" s="103" t="s">
        <v>1882</v>
      </c>
      <c r="B1005" s="24" t="s">
        <v>816</v>
      </c>
      <c r="C1005" s="25">
        <v>15.03</v>
      </c>
      <c r="D1005" s="26">
        <v>3.7646999999999999</v>
      </c>
      <c r="E1005" s="26">
        <f t="shared" si="15"/>
        <v>5.0389999999999997</v>
      </c>
      <c r="F1005" s="45">
        <v>1.3</v>
      </c>
      <c r="G1005" s="46">
        <v>1</v>
      </c>
      <c r="H1005" s="27" t="s">
        <v>0</v>
      </c>
      <c r="I1005" s="28" t="s">
        <v>0</v>
      </c>
      <c r="J1005" s="17"/>
      <c r="K1005" s="11"/>
      <c r="L1005" s="11"/>
      <c r="M1005" s="11"/>
      <c r="N1005" s="11"/>
      <c r="O1005" s="11"/>
      <c r="P1005" s="11"/>
      <c r="Q1005" s="11"/>
      <c r="R1005" s="11"/>
      <c r="S1005" s="11"/>
      <c r="T1005" s="11"/>
      <c r="U1005" s="11"/>
      <c r="V1005" s="11"/>
      <c r="W1005" s="11"/>
      <c r="X1005" s="11"/>
      <c r="Y1005" s="11"/>
      <c r="Z1005" s="11"/>
      <c r="AA1005" s="11"/>
      <c r="AB1005" s="11"/>
      <c r="AC1005" s="11"/>
      <c r="AD1005" s="11"/>
      <c r="AE1005" s="11"/>
      <c r="AF1005" s="11"/>
      <c r="AG1005" s="11"/>
      <c r="AH1005" s="11"/>
      <c r="AI1005" s="11"/>
      <c r="AJ1005" s="11"/>
      <c r="AK1005" s="11"/>
      <c r="AL1005" s="11"/>
      <c r="AM1005" s="11"/>
      <c r="AN1005" s="11"/>
    </row>
    <row r="1006" spans="1:40" s="32" customFormat="1">
      <c r="A1006" s="102" t="s">
        <v>1883</v>
      </c>
      <c r="B1006" s="19" t="s">
        <v>817</v>
      </c>
      <c r="C1006" s="20">
        <v>2.0699999999999998</v>
      </c>
      <c r="D1006" s="21">
        <v>9.69E-2</v>
      </c>
      <c r="E1006" s="21">
        <f t="shared" si="15"/>
        <v>0.12970000000000001</v>
      </c>
      <c r="F1006" s="43">
        <v>1</v>
      </c>
      <c r="G1006" s="44">
        <v>1</v>
      </c>
      <c r="H1006" s="30" t="s">
        <v>14</v>
      </c>
      <c r="I1006" s="31" t="s">
        <v>14</v>
      </c>
      <c r="J1006" s="17"/>
      <c r="K1006" s="11"/>
      <c r="L1006" s="11"/>
      <c r="M1006" s="11"/>
      <c r="N1006" s="11"/>
      <c r="O1006" s="11"/>
      <c r="P1006" s="11"/>
      <c r="Q1006" s="11"/>
      <c r="R1006" s="11"/>
      <c r="S1006" s="11"/>
      <c r="T1006" s="11"/>
      <c r="U1006" s="11"/>
      <c r="V1006" s="11"/>
      <c r="W1006" s="11"/>
      <c r="X1006" s="11"/>
      <c r="Y1006" s="11"/>
      <c r="Z1006" s="11"/>
      <c r="AA1006" s="11"/>
      <c r="AB1006" s="11"/>
      <c r="AC1006" s="11"/>
      <c r="AD1006" s="11"/>
      <c r="AE1006" s="11"/>
      <c r="AF1006" s="11"/>
      <c r="AG1006" s="11"/>
      <c r="AH1006" s="11"/>
      <c r="AI1006" s="11"/>
      <c r="AJ1006" s="11"/>
      <c r="AK1006" s="11"/>
      <c r="AL1006" s="11"/>
      <c r="AM1006" s="11"/>
      <c r="AN1006" s="11"/>
    </row>
    <row r="1007" spans="1:40" s="32" customFormat="1">
      <c r="A1007" s="102" t="s">
        <v>1884</v>
      </c>
      <c r="B1007" s="19" t="s">
        <v>817</v>
      </c>
      <c r="C1007" s="20">
        <v>2.35</v>
      </c>
      <c r="D1007" s="21">
        <v>0.1371</v>
      </c>
      <c r="E1007" s="21">
        <f t="shared" si="15"/>
        <v>0.1835</v>
      </c>
      <c r="F1007" s="43">
        <v>1</v>
      </c>
      <c r="G1007" s="44">
        <v>1</v>
      </c>
      <c r="H1007" s="22" t="s">
        <v>14</v>
      </c>
      <c r="I1007" s="23" t="s">
        <v>14</v>
      </c>
      <c r="J1007" s="17"/>
      <c r="K1007" s="11"/>
      <c r="L1007" s="11"/>
      <c r="M1007" s="11"/>
      <c r="N1007" s="11"/>
      <c r="O1007" s="11"/>
      <c r="P1007" s="11"/>
      <c r="Q1007" s="11"/>
      <c r="R1007" s="11"/>
      <c r="S1007" s="11"/>
      <c r="T1007" s="11"/>
      <c r="U1007" s="11"/>
      <c r="V1007" s="11"/>
      <c r="W1007" s="11"/>
      <c r="X1007" s="11"/>
      <c r="Y1007" s="11"/>
      <c r="Z1007" s="11"/>
      <c r="AA1007" s="11"/>
      <c r="AB1007" s="11"/>
      <c r="AC1007" s="11"/>
      <c r="AD1007" s="11"/>
      <c r="AE1007" s="11"/>
      <c r="AF1007" s="11"/>
      <c r="AG1007" s="11"/>
      <c r="AH1007" s="11"/>
      <c r="AI1007" s="11"/>
      <c r="AJ1007" s="11"/>
      <c r="AK1007" s="11"/>
      <c r="AL1007" s="11"/>
      <c r="AM1007" s="11"/>
      <c r="AN1007" s="11"/>
    </row>
    <row r="1008" spans="1:40" s="32" customFormat="1">
      <c r="A1008" s="102" t="s">
        <v>1885</v>
      </c>
      <c r="B1008" s="19" t="s">
        <v>817</v>
      </c>
      <c r="C1008" s="20">
        <v>3.51</v>
      </c>
      <c r="D1008" s="21">
        <v>0.36509999999999998</v>
      </c>
      <c r="E1008" s="21">
        <f t="shared" si="15"/>
        <v>0.48870000000000002</v>
      </c>
      <c r="F1008" s="43">
        <v>1</v>
      </c>
      <c r="G1008" s="44">
        <v>1</v>
      </c>
      <c r="H1008" s="22" t="s">
        <v>14</v>
      </c>
      <c r="I1008" s="23" t="s">
        <v>14</v>
      </c>
      <c r="J1008" s="17"/>
      <c r="K1008" s="11"/>
      <c r="L1008" s="11"/>
      <c r="M1008" s="11"/>
      <c r="N1008" s="11"/>
      <c r="O1008" s="11"/>
      <c r="P1008" s="11"/>
      <c r="Q1008" s="11"/>
      <c r="R1008" s="11"/>
      <c r="S1008" s="11"/>
      <c r="T1008" s="11"/>
      <c r="U1008" s="11"/>
      <c r="V1008" s="11"/>
      <c r="W1008" s="11"/>
      <c r="X1008" s="11"/>
      <c r="Y1008" s="11"/>
      <c r="Z1008" s="11"/>
      <c r="AA1008" s="11"/>
      <c r="AB1008" s="11"/>
      <c r="AC1008" s="11"/>
      <c r="AD1008" s="11"/>
      <c r="AE1008" s="11"/>
      <c r="AF1008" s="11"/>
      <c r="AG1008" s="11"/>
      <c r="AH1008" s="11"/>
      <c r="AI1008" s="11"/>
      <c r="AJ1008" s="11"/>
      <c r="AK1008" s="11"/>
      <c r="AL1008" s="11"/>
      <c r="AM1008" s="11"/>
      <c r="AN1008" s="11"/>
    </row>
    <row r="1009" spans="1:40" s="32" customFormat="1">
      <c r="A1009" s="103" t="s">
        <v>1886</v>
      </c>
      <c r="B1009" s="24" t="s">
        <v>817</v>
      </c>
      <c r="C1009" s="25">
        <v>11.1</v>
      </c>
      <c r="D1009" s="26">
        <v>1.7726</v>
      </c>
      <c r="E1009" s="26">
        <f t="shared" si="15"/>
        <v>2.3725999999999998</v>
      </c>
      <c r="F1009" s="45">
        <v>1</v>
      </c>
      <c r="G1009" s="46">
        <v>1</v>
      </c>
      <c r="H1009" s="27" t="s">
        <v>14</v>
      </c>
      <c r="I1009" s="28" t="s">
        <v>14</v>
      </c>
      <c r="J1009" s="17"/>
      <c r="K1009" s="11"/>
      <c r="L1009" s="11"/>
      <c r="M1009" s="11"/>
      <c r="N1009" s="11"/>
      <c r="O1009" s="11"/>
      <c r="P1009" s="11"/>
      <c r="Q1009" s="11"/>
      <c r="R1009" s="11"/>
      <c r="S1009" s="11"/>
      <c r="T1009" s="11"/>
      <c r="U1009" s="11"/>
      <c r="V1009" s="11"/>
      <c r="W1009" s="11"/>
      <c r="X1009" s="11"/>
      <c r="Y1009" s="11"/>
      <c r="Z1009" s="11"/>
      <c r="AA1009" s="11"/>
      <c r="AB1009" s="11"/>
      <c r="AC1009" s="11"/>
      <c r="AD1009" s="11"/>
      <c r="AE1009" s="11"/>
      <c r="AF1009" s="11"/>
      <c r="AG1009" s="11"/>
      <c r="AH1009" s="11"/>
      <c r="AI1009" s="11"/>
      <c r="AJ1009" s="11"/>
      <c r="AK1009" s="11"/>
      <c r="AL1009" s="11"/>
      <c r="AM1009" s="11"/>
      <c r="AN1009" s="11"/>
    </row>
    <row r="1010" spans="1:40" s="32" customFormat="1">
      <c r="A1010" s="102" t="s">
        <v>1887</v>
      </c>
      <c r="B1010" s="19" t="s">
        <v>818</v>
      </c>
      <c r="C1010" s="20">
        <v>3.37</v>
      </c>
      <c r="D1010" s="21">
        <v>1.2199</v>
      </c>
      <c r="E1010" s="21">
        <f t="shared" si="15"/>
        <v>1.6328</v>
      </c>
      <c r="F1010" s="43">
        <v>1</v>
      </c>
      <c r="G1010" s="44">
        <v>1</v>
      </c>
      <c r="H1010" s="30" t="s">
        <v>15</v>
      </c>
      <c r="I1010" s="31" t="s">
        <v>41</v>
      </c>
      <c r="J1010" s="17"/>
      <c r="K1010" s="11"/>
      <c r="L1010" s="11"/>
      <c r="M1010" s="11"/>
      <c r="N1010" s="11"/>
      <c r="O1010" s="11"/>
      <c r="P1010" s="11"/>
      <c r="Q1010" s="11"/>
      <c r="R1010" s="11"/>
      <c r="S1010" s="11"/>
      <c r="T1010" s="11"/>
      <c r="U1010" s="11"/>
      <c r="V1010" s="11"/>
      <c r="W1010" s="11"/>
      <c r="X1010" s="11"/>
      <c r="Y1010" s="11"/>
      <c r="Z1010" s="11"/>
      <c r="AA1010" s="11"/>
      <c r="AB1010" s="11"/>
      <c r="AC1010" s="11"/>
      <c r="AD1010" s="11"/>
      <c r="AE1010" s="11"/>
      <c r="AF1010" s="11"/>
      <c r="AG1010" s="11"/>
      <c r="AH1010" s="11"/>
      <c r="AI1010" s="11"/>
      <c r="AJ1010" s="11"/>
      <c r="AK1010" s="11"/>
      <c r="AL1010" s="11"/>
      <c r="AM1010" s="11"/>
      <c r="AN1010" s="11"/>
    </row>
    <row r="1011" spans="1:40" s="32" customFormat="1">
      <c r="A1011" s="102" t="s">
        <v>1888</v>
      </c>
      <c r="B1011" s="19" t="s">
        <v>818</v>
      </c>
      <c r="C1011" s="20">
        <v>5.08</v>
      </c>
      <c r="D1011" s="21">
        <v>1.6938</v>
      </c>
      <c r="E1011" s="21">
        <f t="shared" si="15"/>
        <v>2.2671000000000001</v>
      </c>
      <c r="F1011" s="43">
        <v>1</v>
      </c>
      <c r="G1011" s="44">
        <v>1</v>
      </c>
      <c r="H1011" s="22" t="s">
        <v>15</v>
      </c>
      <c r="I1011" s="23" t="s">
        <v>41</v>
      </c>
      <c r="J1011" s="17"/>
      <c r="K1011" s="11"/>
      <c r="L1011" s="11"/>
      <c r="M1011" s="11"/>
      <c r="N1011" s="11"/>
      <c r="O1011" s="11"/>
      <c r="P1011" s="11"/>
      <c r="Q1011" s="11"/>
      <c r="R1011" s="11"/>
      <c r="S1011" s="11"/>
      <c r="T1011" s="11"/>
      <c r="U1011" s="11"/>
      <c r="V1011" s="11"/>
      <c r="W1011" s="11"/>
      <c r="X1011" s="11"/>
      <c r="Y1011" s="11"/>
      <c r="Z1011" s="11"/>
      <c r="AA1011" s="11"/>
      <c r="AB1011" s="11"/>
      <c r="AC1011" s="11"/>
      <c r="AD1011" s="11"/>
      <c r="AE1011" s="11"/>
      <c r="AF1011" s="11"/>
      <c r="AG1011" s="11"/>
      <c r="AH1011" s="11"/>
      <c r="AI1011" s="11"/>
      <c r="AJ1011" s="11"/>
      <c r="AK1011" s="11"/>
      <c r="AL1011" s="11"/>
      <c r="AM1011" s="11"/>
      <c r="AN1011" s="11"/>
    </row>
    <row r="1012" spans="1:40" s="32" customFormat="1">
      <c r="A1012" s="102" t="s">
        <v>1889</v>
      </c>
      <c r="B1012" s="19" t="s">
        <v>818</v>
      </c>
      <c r="C1012" s="20">
        <v>8.26</v>
      </c>
      <c r="D1012" s="21">
        <v>2.5457999999999998</v>
      </c>
      <c r="E1012" s="21">
        <f t="shared" si="15"/>
        <v>3.4075000000000002</v>
      </c>
      <c r="F1012" s="43">
        <v>1</v>
      </c>
      <c r="G1012" s="44">
        <v>1.3</v>
      </c>
      <c r="H1012" s="22" t="s">
        <v>15</v>
      </c>
      <c r="I1012" s="23" t="s">
        <v>41</v>
      </c>
      <c r="J1012" s="17"/>
      <c r="K1012" s="11"/>
      <c r="L1012" s="11"/>
      <c r="M1012" s="11"/>
      <c r="N1012" s="11"/>
      <c r="O1012" s="11"/>
      <c r="P1012" s="11"/>
      <c r="Q1012" s="11"/>
      <c r="R1012" s="11"/>
      <c r="S1012" s="11"/>
      <c r="T1012" s="11"/>
      <c r="U1012" s="11"/>
      <c r="V1012" s="11"/>
      <c r="W1012" s="11"/>
      <c r="X1012" s="11"/>
      <c r="Y1012" s="11"/>
      <c r="Z1012" s="11"/>
      <c r="AA1012" s="11"/>
      <c r="AB1012" s="11"/>
      <c r="AC1012" s="11"/>
      <c r="AD1012" s="11"/>
      <c r="AE1012" s="11"/>
      <c r="AF1012" s="11"/>
      <c r="AG1012" s="11"/>
      <c r="AH1012" s="11"/>
      <c r="AI1012" s="11"/>
      <c r="AJ1012" s="11"/>
      <c r="AK1012" s="11"/>
      <c r="AL1012" s="11"/>
      <c r="AM1012" s="11"/>
      <c r="AN1012" s="11"/>
    </row>
    <row r="1013" spans="1:40" s="32" customFormat="1">
      <c r="A1013" s="103" t="s">
        <v>1890</v>
      </c>
      <c r="B1013" s="24" t="s">
        <v>818</v>
      </c>
      <c r="C1013" s="25">
        <v>15.14</v>
      </c>
      <c r="D1013" s="26">
        <v>5.5041000000000002</v>
      </c>
      <c r="E1013" s="26">
        <f t="shared" si="15"/>
        <v>7.3672000000000004</v>
      </c>
      <c r="F1013" s="45">
        <v>1</v>
      </c>
      <c r="G1013" s="46">
        <v>1.3</v>
      </c>
      <c r="H1013" s="27" t="s">
        <v>15</v>
      </c>
      <c r="I1013" s="28" t="s">
        <v>41</v>
      </c>
      <c r="J1013" s="17"/>
      <c r="K1013" s="11"/>
      <c r="L1013" s="11"/>
      <c r="M1013" s="11"/>
      <c r="N1013" s="11"/>
      <c r="O1013" s="11"/>
      <c r="P1013" s="11"/>
      <c r="Q1013" s="11"/>
      <c r="R1013" s="11"/>
      <c r="S1013" s="11"/>
      <c r="T1013" s="11"/>
      <c r="U1013" s="11"/>
      <c r="V1013" s="11"/>
      <c r="W1013" s="11"/>
      <c r="X1013" s="11"/>
      <c r="Y1013" s="11"/>
      <c r="Z1013" s="11"/>
      <c r="AA1013" s="11"/>
      <c r="AB1013" s="11"/>
      <c r="AC1013" s="11"/>
      <c r="AD1013" s="11"/>
      <c r="AE1013" s="11"/>
      <c r="AF1013" s="11"/>
      <c r="AG1013" s="11"/>
      <c r="AH1013" s="11"/>
      <c r="AI1013" s="11"/>
      <c r="AJ1013" s="11"/>
      <c r="AK1013" s="11"/>
      <c r="AL1013" s="11"/>
      <c r="AM1013" s="11"/>
      <c r="AN1013" s="11"/>
    </row>
    <row r="1014" spans="1:40" s="32" customFormat="1">
      <c r="A1014" s="102" t="s">
        <v>1891</v>
      </c>
      <c r="B1014" s="19" t="s">
        <v>819</v>
      </c>
      <c r="C1014" s="20">
        <v>3.08</v>
      </c>
      <c r="D1014" s="21">
        <v>0.9708</v>
      </c>
      <c r="E1014" s="21">
        <f t="shared" si="15"/>
        <v>1.2994000000000001</v>
      </c>
      <c r="F1014" s="43">
        <v>1</v>
      </c>
      <c r="G1014" s="44">
        <v>1</v>
      </c>
      <c r="H1014" s="30" t="s">
        <v>15</v>
      </c>
      <c r="I1014" s="31" t="s">
        <v>41</v>
      </c>
      <c r="J1014" s="17"/>
      <c r="K1014" s="11"/>
      <c r="L1014" s="11"/>
      <c r="M1014" s="11"/>
      <c r="N1014" s="11"/>
      <c r="O1014" s="11"/>
      <c r="P1014" s="11"/>
      <c r="Q1014" s="11"/>
      <c r="R1014" s="11"/>
      <c r="S1014" s="11"/>
      <c r="T1014" s="11"/>
      <c r="U1014" s="11"/>
      <c r="V1014" s="11"/>
      <c r="W1014" s="11"/>
      <c r="X1014" s="11"/>
      <c r="Y1014" s="11"/>
      <c r="Z1014" s="11"/>
      <c r="AA1014" s="11"/>
      <c r="AB1014" s="11"/>
      <c r="AC1014" s="11"/>
      <c r="AD1014" s="11"/>
      <c r="AE1014" s="11"/>
      <c r="AF1014" s="11"/>
      <c r="AG1014" s="11"/>
      <c r="AH1014" s="11"/>
      <c r="AI1014" s="11"/>
      <c r="AJ1014" s="11"/>
      <c r="AK1014" s="11"/>
      <c r="AL1014" s="11"/>
      <c r="AM1014" s="11"/>
      <c r="AN1014" s="11"/>
    </row>
    <row r="1015" spans="1:40" s="32" customFormat="1">
      <c r="A1015" s="102" t="s">
        <v>1892</v>
      </c>
      <c r="B1015" s="19" t="s">
        <v>819</v>
      </c>
      <c r="C1015" s="20">
        <v>4.54</v>
      </c>
      <c r="D1015" s="21">
        <v>1.3725000000000001</v>
      </c>
      <c r="E1015" s="21">
        <f t="shared" si="15"/>
        <v>1.8371</v>
      </c>
      <c r="F1015" s="43">
        <v>1</v>
      </c>
      <c r="G1015" s="44">
        <v>1</v>
      </c>
      <c r="H1015" s="22" t="s">
        <v>15</v>
      </c>
      <c r="I1015" s="23" t="s">
        <v>41</v>
      </c>
      <c r="J1015" s="17"/>
      <c r="K1015" s="11"/>
      <c r="L1015" s="11"/>
      <c r="M1015" s="11"/>
      <c r="N1015" s="11"/>
      <c r="O1015" s="11"/>
      <c r="P1015" s="11"/>
      <c r="Q1015" s="11"/>
      <c r="R1015" s="11"/>
      <c r="S1015" s="11"/>
      <c r="T1015" s="11"/>
      <c r="U1015" s="11"/>
      <c r="V1015" s="11"/>
      <c r="W1015" s="11"/>
      <c r="X1015" s="11"/>
      <c r="Y1015" s="11"/>
      <c r="Z1015" s="11"/>
      <c r="AA1015" s="11"/>
      <c r="AB1015" s="11"/>
      <c r="AC1015" s="11"/>
      <c r="AD1015" s="11"/>
      <c r="AE1015" s="11"/>
      <c r="AF1015" s="11"/>
      <c r="AG1015" s="11"/>
      <c r="AH1015" s="11"/>
      <c r="AI1015" s="11"/>
      <c r="AJ1015" s="11"/>
      <c r="AK1015" s="11"/>
      <c r="AL1015" s="11"/>
      <c r="AM1015" s="11"/>
      <c r="AN1015" s="11"/>
    </row>
    <row r="1016" spans="1:40" s="32" customFormat="1">
      <c r="A1016" s="102" t="s">
        <v>1893</v>
      </c>
      <c r="B1016" s="19" t="s">
        <v>819</v>
      </c>
      <c r="C1016" s="20">
        <v>8.6300000000000008</v>
      </c>
      <c r="D1016" s="21">
        <v>2.2132999999999998</v>
      </c>
      <c r="E1016" s="21">
        <f t="shared" si="15"/>
        <v>2.9624999999999999</v>
      </c>
      <c r="F1016" s="43">
        <v>1</v>
      </c>
      <c r="G1016" s="44">
        <v>1.3</v>
      </c>
      <c r="H1016" s="22" t="s">
        <v>15</v>
      </c>
      <c r="I1016" s="23" t="s">
        <v>41</v>
      </c>
      <c r="J1016" s="17"/>
      <c r="K1016" s="11"/>
      <c r="L1016" s="11"/>
      <c r="M1016" s="11"/>
      <c r="N1016" s="11"/>
      <c r="O1016" s="11"/>
      <c r="P1016" s="11"/>
      <c r="Q1016" s="11"/>
      <c r="R1016" s="11"/>
      <c r="S1016" s="11"/>
      <c r="T1016" s="11"/>
      <c r="U1016" s="11"/>
      <c r="V1016" s="11"/>
      <c r="W1016" s="11"/>
      <c r="X1016" s="11"/>
      <c r="Y1016" s="11"/>
      <c r="Z1016" s="11"/>
      <c r="AA1016" s="11"/>
      <c r="AB1016" s="11"/>
      <c r="AC1016" s="11"/>
      <c r="AD1016" s="11"/>
      <c r="AE1016" s="11"/>
      <c r="AF1016" s="11"/>
      <c r="AG1016" s="11"/>
      <c r="AH1016" s="11"/>
      <c r="AI1016" s="11"/>
      <c r="AJ1016" s="11"/>
      <c r="AK1016" s="11"/>
      <c r="AL1016" s="11"/>
      <c r="AM1016" s="11"/>
      <c r="AN1016" s="11"/>
    </row>
    <row r="1017" spans="1:40" s="32" customFormat="1">
      <c r="A1017" s="103" t="s">
        <v>1894</v>
      </c>
      <c r="B1017" s="24" t="s">
        <v>819</v>
      </c>
      <c r="C1017" s="25">
        <v>22.85</v>
      </c>
      <c r="D1017" s="26">
        <v>6.0410000000000004</v>
      </c>
      <c r="E1017" s="26">
        <f t="shared" si="15"/>
        <v>8.0858000000000008</v>
      </c>
      <c r="F1017" s="45">
        <v>1</v>
      </c>
      <c r="G1017" s="46">
        <v>1.3</v>
      </c>
      <c r="H1017" s="27" t="s">
        <v>15</v>
      </c>
      <c r="I1017" s="28" t="s">
        <v>41</v>
      </c>
      <c r="J1017" s="17"/>
      <c r="K1017" s="11"/>
      <c r="L1017" s="11"/>
      <c r="M1017" s="11"/>
      <c r="N1017" s="11"/>
      <c r="O1017" s="11"/>
      <c r="P1017" s="11"/>
      <c r="Q1017" s="11"/>
      <c r="R1017" s="11"/>
      <c r="S1017" s="11"/>
      <c r="T1017" s="11"/>
      <c r="U1017" s="11"/>
      <c r="V1017" s="11"/>
      <c r="W1017" s="11"/>
      <c r="X1017" s="11"/>
      <c r="Y1017" s="11"/>
      <c r="Z1017" s="11"/>
      <c r="AA1017" s="11"/>
      <c r="AB1017" s="11"/>
      <c r="AC1017" s="11"/>
      <c r="AD1017" s="11"/>
      <c r="AE1017" s="11"/>
      <c r="AF1017" s="11"/>
      <c r="AG1017" s="11"/>
      <c r="AH1017" s="11"/>
      <c r="AI1017" s="11"/>
      <c r="AJ1017" s="11"/>
      <c r="AK1017" s="11"/>
      <c r="AL1017" s="11"/>
      <c r="AM1017" s="11"/>
      <c r="AN1017" s="11"/>
    </row>
    <row r="1018" spans="1:40" s="32" customFormat="1">
      <c r="A1018" s="102" t="s">
        <v>1895</v>
      </c>
      <c r="B1018" s="19" t="s">
        <v>820</v>
      </c>
      <c r="C1018" s="20">
        <v>2.86</v>
      </c>
      <c r="D1018" s="21">
        <v>0.61680000000000001</v>
      </c>
      <c r="E1018" s="21">
        <f t="shared" si="15"/>
        <v>0.8256</v>
      </c>
      <c r="F1018" s="43">
        <v>1</v>
      </c>
      <c r="G1018" s="44">
        <v>1</v>
      </c>
      <c r="H1018" s="30" t="s">
        <v>15</v>
      </c>
      <c r="I1018" s="31" t="s">
        <v>41</v>
      </c>
      <c r="J1018" s="17"/>
      <c r="K1018" s="11"/>
      <c r="L1018" s="11"/>
      <c r="M1018" s="11"/>
      <c r="N1018" s="11"/>
      <c r="O1018" s="11"/>
      <c r="P1018" s="11"/>
      <c r="Q1018" s="11"/>
      <c r="R1018" s="11"/>
      <c r="S1018" s="11"/>
      <c r="T1018" s="11"/>
      <c r="U1018" s="11"/>
      <c r="V1018" s="11"/>
      <c r="W1018" s="11"/>
      <c r="X1018" s="11"/>
      <c r="Y1018" s="11"/>
      <c r="Z1018" s="11"/>
      <c r="AA1018" s="11"/>
      <c r="AB1018" s="11"/>
      <c r="AC1018" s="11"/>
      <c r="AD1018" s="11"/>
      <c r="AE1018" s="11"/>
      <c r="AF1018" s="11"/>
      <c r="AG1018" s="11"/>
      <c r="AH1018" s="11"/>
      <c r="AI1018" s="11"/>
      <c r="AJ1018" s="11"/>
      <c r="AK1018" s="11"/>
      <c r="AL1018" s="11"/>
      <c r="AM1018" s="11"/>
      <c r="AN1018" s="11"/>
    </row>
    <row r="1019" spans="1:40" s="32" customFormat="1">
      <c r="A1019" s="102" t="s">
        <v>1896</v>
      </c>
      <c r="B1019" s="19" t="s">
        <v>820</v>
      </c>
      <c r="C1019" s="20">
        <v>3.87</v>
      </c>
      <c r="D1019" s="21">
        <v>0.75749999999999995</v>
      </c>
      <c r="E1019" s="21">
        <f t="shared" si="15"/>
        <v>1.0139</v>
      </c>
      <c r="F1019" s="43">
        <v>1</v>
      </c>
      <c r="G1019" s="44">
        <v>1</v>
      </c>
      <c r="H1019" s="22" t="s">
        <v>15</v>
      </c>
      <c r="I1019" s="23" t="s">
        <v>41</v>
      </c>
      <c r="J1019" s="17"/>
      <c r="K1019" s="11"/>
      <c r="L1019" s="11"/>
      <c r="M1019" s="11"/>
      <c r="N1019" s="11"/>
      <c r="O1019" s="11"/>
      <c r="P1019" s="11"/>
      <c r="Q1019" s="11"/>
      <c r="R1019" s="11"/>
      <c r="S1019" s="11"/>
      <c r="T1019" s="11"/>
      <c r="U1019" s="11"/>
      <c r="V1019" s="11"/>
      <c r="W1019" s="11"/>
      <c r="X1019" s="11"/>
      <c r="Y1019" s="11"/>
      <c r="Z1019" s="11"/>
      <c r="AA1019" s="11"/>
      <c r="AB1019" s="11"/>
      <c r="AC1019" s="11"/>
      <c r="AD1019" s="11"/>
      <c r="AE1019" s="11"/>
      <c r="AF1019" s="11"/>
      <c r="AG1019" s="11"/>
      <c r="AH1019" s="11"/>
      <c r="AI1019" s="11"/>
      <c r="AJ1019" s="11"/>
      <c r="AK1019" s="11"/>
      <c r="AL1019" s="11"/>
      <c r="AM1019" s="11"/>
      <c r="AN1019" s="11"/>
    </row>
    <row r="1020" spans="1:40" s="32" customFormat="1">
      <c r="A1020" s="102" t="s">
        <v>1897</v>
      </c>
      <c r="B1020" s="19" t="s">
        <v>820</v>
      </c>
      <c r="C1020" s="20">
        <v>6.02</v>
      </c>
      <c r="D1020" s="21">
        <v>1.2455000000000001</v>
      </c>
      <c r="E1020" s="21">
        <f t="shared" si="15"/>
        <v>1.6671</v>
      </c>
      <c r="F1020" s="43">
        <v>1</v>
      </c>
      <c r="G1020" s="44">
        <v>1.3</v>
      </c>
      <c r="H1020" s="22" t="s">
        <v>15</v>
      </c>
      <c r="I1020" s="23" t="s">
        <v>41</v>
      </c>
      <c r="J1020" s="17"/>
      <c r="K1020" s="11"/>
      <c r="L1020" s="11"/>
      <c r="M1020" s="11"/>
      <c r="N1020" s="11"/>
      <c r="O1020" s="11"/>
      <c r="P1020" s="11"/>
      <c r="Q1020" s="11"/>
      <c r="R1020" s="11"/>
      <c r="S1020" s="11"/>
      <c r="T1020" s="11"/>
      <c r="U1020" s="11"/>
      <c r="V1020" s="11"/>
      <c r="W1020" s="11"/>
      <c r="X1020" s="11"/>
      <c r="Y1020" s="11"/>
      <c r="Z1020" s="11"/>
      <c r="AA1020" s="11"/>
      <c r="AB1020" s="11"/>
      <c r="AC1020" s="11"/>
      <c r="AD1020" s="11"/>
      <c r="AE1020" s="11"/>
      <c r="AF1020" s="11"/>
      <c r="AG1020" s="11"/>
      <c r="AH1020" s="11"/>
      <c r="AI1020" s="11"/>
      <c r="AJ1020" s="11"/>
      <c r="AK1020" s="11"/>
      <c r="AL1020" s="11"/>
      <c r="AM1020" s="11"/>
      <c r="AN1020" s="11"/>
    </row>
    <row r="1021" spans="1:40" s="32" customFormat="1">
      <c r="A1021" s="103" t="s">
        <v>1898</v>
      </c>
      <c r="B1021" s="24" t="s">
        <v>820</v>
      </c>
      <c r="C1021" s="25">
        <v>13.32</v>
      </c>
      <c r="D1021" s="26">
        <v>3.8332000000000002</v>
      </c>
      <c r="E1021" s="26">
        <f t="shared" si="15"/>
        <v>5.1307</v>
      </c>
      <c r="F1021" s="45">
        <v>1</v>
      </c>
      <c r="G1021" s="46">
        <v>1.3</v>
      </c>
      <c r="H1021" s="27" t="s">
        <v>15</v>
      </c>
      <c r="I1021" s="28" t="s">
        <v>41</v>
      </c>
      <c r="J1021" s="17"/>
      <c r="K1021" s="11"/>
      <c r="L1021" s="11"/>
      <c r="M1021" s="11"/>
      <c r="N1021" s="11"/>
      <c r="O1021" s="11"/>
      <c r="P1021" s="11"/>
      <c r="Q1021" s="11"/>
      <c r="R1021" s="11"/>
      <c r="S1021" s="11"/>
      <c r="T1021" s="11"/>
      <c r="U1021" s="11"/>
      <c r="V1021" s="11"/>
      <c r="W1021" s="11"/>
      <c r="X1021" s="11"/>
      <c r="Y1021" s="11"/>
      <c r="Z1021" s="11"/>
      <c r="AA1021" s="11"/>
      <c r="AB1021" s="11"/>
      <c r="AC1021" s="11"/>
      <c r="AD1021" s="11"/>
      <c r="AE1021" s="11"/>
      <c r="AF1021" s="11"/>
      <c r="AG1021" s="11"/>
      <c r="AH1021" s="11"/>
      <c r="AI1021" s="11"/>
      <c r="AJ1021" s="11"/>
      <c r="AK1021" s="11"/>
      <c r="AL1021" s="11"/>
      <c r="AM1021" s="11"/>
      <c r="AN1021" s="11"/>
    </row>
    <row r="1022" spans="1:40" s="32" customFormat="1">
      <c r="A1022" s="102" t="s">
        <v>1899</v>
      </c>
      <c r="B1022" s="19" t="s">
        <v>821</v>
      </c>
      <c r="C1022" s="20">
        <v>2.58</v>
      </c>
      <c r="D1022" s="21">
        <v>0.83009999999999995</v>
      </c>
      <c r="E1022" s="21">
        <f t="shared" si="15"/>
        <v>1.1111</v>
      </c>
      <c r="F1022" s="43">
        <v>1</v>
      </c>
      <c r="G1022" s="44">
        <v>1</v>
      </c>
      <c r="H1022" s="30" t="s">
        <v>15</v>
      </c>
      <c r="I1022" s="31" t="s">
        <v>41</v>
      </c>
      <c r="J1022" s="17"/>
      <c r="K1022" s="11"/>
      <c r="L1022" s="11"/>
      <c r="M1022" s="11"/>
      <c r="N1022" s="11"/>
      <c r="O1022" s="11"/>
      <c r="P1022" s="11"/>
      <c r="Q1022" s="11"/>
      <c r="R1022" s="11"/>
      <c r="S1022" s="11"/>
      <c r="T1022" s="11"/>
      <c r="U1022" s="11"/>
      <c r="V1022" s="11"/>
      <c r="W1022" s="11"/>
      <c r="X1022" s="11"/>
      <c r="Y1022" s="11"/>
      <c r="Z1022" s="11"/>
      <c r="AA1022" s="11"/>
      <c r="AB1022" s="11"/>
      <c r="AC1022" s="11"/>
      <c r="AD1022" s="11"/>
      <c r="AE1022" s="11"/>
      <c r="AF1022" s="11"/>
      <c r="AG1022" s="11"/>
      <c r="AH1022" s="11"/>
      <c r="AI1022" s="11"/>
      <c r="AJ1022" s="11"/>
      <c r="AK1022" s="11"/>
      <c r="AL1022" s="11"/>
      <c r="AM1022" s="11"/>
      <c r="AN1022" s="11"/>
    </row>
    <row r="1023" spans="1:40" s="32" customFormat="1">
      <c r="A1023" s="102" t="s">
        <v>1900</v>
      </c>
      <c r="B1023" s="19" t="s">
        <v>821</v>
      </c>
      <c r="C1023" s="20">
        <v>3.49</v>
      </c>
      <c r="D1023" s="21">
        <v>1.0166999999999999</v>
      </c>
      <c r="E1023" s="21">
        <f t="shared" si="15"/>
        <v>1.3608</v>
      </c>
      <c r="F1023" s="43">
        <v>1</v>
      </c>
      <c r="G1023" s="44">
        <v>1</v>
      </c>
      <c r="H1023" s="22" t="s">
        <v>15</v>
      </c>
      <c r="I1023" s="23" t="s">
        <v>41</v>
      </c>
      <c r="J1023" s="17"/>
      <c r="K1023" s="11"/>
      <c r="L1023" s="11"/>
      <c r="M1023" s="11"/>
      <c r="N1023" s="11"/>
      <c r="O1023" s="11"/>
      <c r="P1023" s="11"/>
      <c r="Q1023" s="11"/>
      <c r="R1023" s="11"/>
      <c r="S1023" s="11"/>
      <c r="T1023" s="11"/>
      <c r="U1023" s="11"/>
      <c r="V1023" s="11"/>
      <c r="W1023" s="11"/>
      <c r="X1023" s="11"/>
      <c r="Y1023" s="11"/>
      <c r="Z1023" s="11"/>
      <c r="AA1023" s="11"/>
      <c r="AB1023" s="11"/>
      <c r="AC1023" s="11"/>
      <c r="AD1023" s="11"/>
      <c r="AE1023" s="11"/>
      <c r="AF1023" s="11"/>
      <c r="AG1023" s="11"/>
      <c r="AH1023" s="11"/>
      <c r="AI1023" s="11"/>
      <c r="AJ1023" s="11"/>
      <c r="AK1023" s="11"/>
      <c r="AL1023" s="11"/>
      <c r="AM1023" s="11"/>
      <c r="AN1023" s="11"/>
    </row>
    <row r="1024" spans="1:40" s="32" customFormat="1">
      <c r="A1024" s="102" t="s">
        <v>1901</v>
      </c>
      <c r="B1024" s="19" t="s">
        <v>821</v>
      </c>
      <c r="C1024" s="20">
        <v>5.1100000000000003</v>
      </c>
      <c r="D1024" s="21">
        <v>1.8607</v>
      </c>
      <c r="E1024" s="21">
        <f t="shared" si="15"/>
        <v>2.4904999999999999</v>
      </c>
      <c r="F1024" s="43">
        <v>1</v>
      </c>
      <c r="G1024" s="44">
        <v>1.3</v>
      </c>
      <c r="H1024" s="22" t="s">
        <v>15</v>
      </c>
      <c r="I1024" s="23" t="s">
        <v>41</v>
      </c>
      <c r="J1024" s="17"/>
      <c r="K1024" s="11"/>
      <c r="L1024" s="11"/>
      <c r="M1024" s="11"/>
      <c r="N1024" s="11"/>
      <c r="O1024" s="11"/>
      <c r="P1024" s="11"/>
      <c r="Q1024" s="11"/>
      <c r="R1024" s="11"/>
      <c r="S1024" s="11"/>
      <c r="T1024" s="11"/>
      <c r="U1024" s="11"/>
      <c r="V1024" s="11"/>
      <c r="W1024" s="11"/>
      <c r="X1024" s="11"/>
      <c r="Y1024" s="11"/>
      <c r="Z1024" s="11"/>
      <c r="AA1024" s="11"/>
      <c r="AB1024" s="11"/>
      <c r="AC1024" s="11"/>
      <c r="AD1024" s="11"/>
      <c r="AE1024" s="11"/>
      <c r="AF1024" s="11"/>
      <c r="AG1024" s="11"/>
      <c r="AH1024" s="11"/>
      <c r="AI1024" s="11"/>
      <c r="AJ1024" s="11"/>
      <c r="AK1024" s="11"/>
      <c r="AL1024" s="11"/>
      <c r="AM1024" s="11"/>
      <c r="AN1024" s="11"/>
    </row>
    <row r="1025" spans="1:40" s="32" customFormat="1">
      <c r="A1025" s="103" t="s">
        <v>1902</v>
      </c>
      <c r="B1025" s="24" t="s">
        <v>821</v>
      </c>
      <c r="C1025" s="25">
        <v>11.63</v>
      </c>
      <c r="D1025" s="26">
        <v>3.8365999999999998</v>
      </c>
      <c r="E1025" s="26">
        <f t="shared" si="15"/>
        <v>5.1353</v>
      </c>
      <c r="F1025" s="45">
        <v>1</v>
      </c>
      <c r="G1025" s="46">
        <v>1.3</v>
      </c>
      <c r="H1025" s="27" t="s">
        <v>15</v>
      </c>
      <c r="I1025" s="28" t="s">
        <v>41</v>
      </c>
      <c r="J1025" s="17"/>
      <c r="K1025" s="11"/>
      <c r="L1025" s="11"/>
      <c r="M1025" s="11"/>
      <c r="N1025" s="11"/>
      <c r="O1025" s="11"/>
      <c r="P1025" s="11"/>
      <c r="Q1025" s="11"/>
      <c r="R1025" s="11"/>
      <c r="S1025" s="11"/>
      <c r="T1025" s="11"/>
      <c r="U1025" s="11"/>
      <c r="V1025" s="11"/>
      <c r="W1025" s="11"/>
      <c r="X1025" s="11"/>
      <c r="Y1025" s="11"/>
      <c r="Z1025" s="11"/>
      <c r="AA1025" s="11"/>
      <c r="AB1025" s="11"/>
      <c r="AC1025" s="11"/>
      <c r="AD1025" s="11"/>
      <c r="AE1025" s="11"/>
      <c r="AF1025" s="11"/>
      <c r="AG1025" s="11"/>
      <c r="AH1025" s="11"/>
      <c r="AI1025" s="11"/>
      <c r="AJ1025" s="11"/>
      <c r="AK1025" s="11"/>
      <c r="AL1025" s="11"/>
      <c r="AM1025" s="11"/>
      <c r="AN1025" s="11"/>
    </row>
    <row r="1026" spans="1:40" s="32" customFormat="1">
      <c r="A1026" s="102" t="s">
        <v>1903</v>
      </c>
      <c r="B1026" s="19" t="s">
        <v>822</v>
      </c>
      <c r="C1026" s="20">
        <v>3.91</v>
      </c>
      <c r="D1026" s="21">
        <v>0.53039999999999998</v>
      </c>
      <c r="E1026" s="21">
        <f t="shared" si="15"/>
        <v>0.70989999999999998</v>
      </c>
      <c r="F1026" s="43">
        <v>1</v>
      </c>
      <c r="G1026" s="44">
        <v>1</v>
      </c>
      <c r="H1026" s="30" t="s">
        <v>15</v>
      </c>
      <c r="I1026" s="31" t="s">
        <v>41</v>
      </c>
      <c r="J1026" s="17"/>
      <c r="K1026" s="11"/>
      <c r="L1026" s="11"/>
      <c r="M1026" s="11"/>
      <c r="N1026" s="11"/>
      <c r="O1026" s="11"/>
      <c r="P1026" s="11"/>
      <c r="Q1026" s="11"/>
      <c r="R1026" s="11"/>
      <c r="S1026" s="11"/>
      <c r="T1026" s="11"/>
      <c r="U1026" s="11"/>
      <c r="V1026" s="11"/>
      <c r="W1026" s="11"/>
      <c r="X1026" s="11"/>
      <c r="Y1026" s="11"/>
      <c r="Z1026" s="11"/>
      <c r="AA1026" s="11"/>
      <c r="AB1026" s="11"/>
      <c r="AC1026" s="11"/>
      <c r="AD1026" s="11"/>
      <c r="AE1026" s="11"/>
      <c r="AF1026" s="11"/>
      <c r="AG1026" s="11"/>
      <c r="AH1026" s="11"/>
      <c r="AI1026" s="11"/>
      <c r="AJ1026" s="11"/>
      <c r="AK1026" s="11"/>
      <c r="AL1026" s="11"/>
      <c r="AM1026" s="11"/>
      <c r="AN1026" s="11"/>
    </row>
    <row r="1027" spans="1:40" s="32" customFormat="1">
      <c r="A1027" s="102" t="s">
        <v>1904</v>
      </c>
      <c r="B1027" s="19" t="s">
        <v>822</v>
      </c>
      <c r="C1027" s="20">
        <v>5.01</v>
      </c>
      <c r="D1027" s="21">
        <v>0.71760000000000002</v>
      </c>
      <c r="E1027" s="21">
        <f t="shared" si="15"/>
        <v>0.96050000000000002</v>
      </c>
      <c r="F1027" s="43">
        <v>1</v>
      </c>
      <c r="G1027" s="44">
        <v>1</v>
      </c>
      <c r="H1027" s="22" t="s">
        <v>15</v>
      </c>
      <c r="I1027" s="23" t="s">
        <v>41</v>
      </c>
      <c r="J1027" s="17"/>
      <c r="K1027" s="11"/>
      <c r="L1027" s="11"/>
      <c r="M1027" s="11"/>
      <c r="N1027" s="11"/>
      <c r="O1027" s="11"/>
      <c r="P1027" s="11"/>
      <c r="Q1027" s="11"/>
      <c r="R1027" s="11"/>
      <c r="S1027" s="11"/>
      <c r="T1027" s="11"/>
      <c r="U1027" s="11"/>
      <c r="V1027" s="11"/>
      <c r="W1027" s="11"/>
      <c r="X1027" s="11"/>
      <c r="Y1027" s="11"/>
      <c r="Z1027" s="11"/>
      <c r="AA1027" s="11"/>
      <c r="AB1027" s="11"/>
      <c r="AC1027" s="11"/>
      <c r="AD1027" s="11"/>
      <c r="AE1027" s="11"/>
      <c r="AF1027" s="11"/>
      <c r="AG1027" s="11"/>
      <c r="AH1027" s="11"/>
      <c r="AI1027" s="11"/>
      <c r="AJ1027" s="11"/>
      <c r="AK1027" s="11"/>
      <c r="AL1027" s="11"/>
      <c r="AM1027" s="11"/>
      <c r="AN1027" s="11"/>
    </row>
    <row r="1028" spans="1:40" s="32" customFormat="1">
      <c r="A1028" s="102" t="s">
        <v>1905</v>
      </c>
      <c r="B1028" s="19" t="s">
        <v>822</v>
      </c>
      <c r="C1028" s="20">
        <v>7.26</v>
      </c>
      <c r="D1028" s="21">
        <v>1.1377999999999999</v>
      </c>
      <c r="E1028" s="21">
        <f t="shared" si="15"/>
        <v>1.5228999999999999</v>
      </c>
      <c r="F1028" s="43">
        <v>1</v>
      </c>
      <c r="G1028" s="44">
        <v>1.3</v>
      </c>
      <c r="H1028" s="22" t="s">
        <v>15</v>
      </c>
      <c r="I1028" s="23" t="s">
        <v>41</v>
      </c>
      <c r="J1028" s="17"/>
      <c r="K1028" s="11"/>
      <c r="L1028" s="11"/>
      <c r="M1028" s="11"/>
      <c r="N1028" s="11"/>
      <c r="O1028" s="11"/>
      <c r="P1028" s="11"/>
      <c r="Q1028" s="11"/>
      <c r="R1028" s="11"/>
      <c r="S1028" s="11"/>
      <c r="T1028" s="11"/>
      <c r="U1028" s="11"/>
      <c r="V1028" s="11"/>
      <c r="W1028" s="11"/>
      <c r="X1028" s="11"/>
      <c r="Y1028" s="11"/>
      <c r="Z1028" s="11"/>
      <c r="AA1028" s="11"/>
      <c r="AB1028" s="11"/>
      <c r="AC1028" s="11"/>
      <c r="AD1028" s="11"/>
      <c r="AE1028" s="11"/>
      <c r="AF1028" s="11"/>
      <c r="AG1028" s="11"/>
      <c r="AH1028" s="11"/>
      <c r="AI1028" s="11"/>
      <c r="AJ1028" s="11"/>
      <c r="AK1028" s="11"/>
      <c r="AL1028" s="11"/>
      <c r="AM1028" s="11"/>
      <c r="AN1028" s="11"/>
    </row>
    <row r="1029" spans="1:40" s="32" customFormat="1">
      <c r="A1029" s="103" t="s">
        <v>1906</v>
      </c>
      <c r="B1029" s="24" t="s">
        <v>822</v>
      </c>
      <c r="C1029" s="25">
        <v>12.73</v>
      </c>
      <c r="D1029" s="26">
        <v>2.911</v>
      </c>
      <c r="E1029" s="26">
        <f t="shared" si="15"/>
        <v>3.8963999999999999</v>
      </c>
      <c r="F1029" s="45">
        <v>1</v>
      </c>
      <c r="G1029" s="46">
        <v>1.3</v>
      </c>
      <c r="H1029" s="27" t="s">
        <v>15</v>
      </c>
      <c r="I1029" s="28" t="s">
        <v>41</v>
      </c>
      <c r="J1029" s="17"/>
      <c r="K1029" s="11"/>
      <c r="L1029" s="11"/>
      <c r="M1029" s="11"/>
      <c r="N1029" s="11"/>
      <c r="O1029" s="11"/>
      <c r="P1029" s="11"/>
      <c r="Q1029" s="11"/>
      <c r="R1029" s="11"/>
      <c r="S1029" s="11"/>
      <c r="T1029" s="11"/>
      <c r="U1029" s="11"/>
      <c r="V1029" s="11"/>
      <c r="W1029" s="11"/>
      <c r="X1029" s="11"/>
      <c r="Y1029" s="11"/>
      <c r="Z1029" s="11"/>
      <c r="AA1029" s="11"/>
      <c r="AB1029" s="11"/>
      <c r="AC1029" s="11"/>
      <c r="AD1029" s="11"/>
      <c r="AE1029" s="11"/>
      <c r="AF1029" s="11"/>
      <c r="AG1029" s="11"/>
      <c r="AH1029" s="11"/>
      <c r="AI1029" s="11"/>
      <c r="AJ1029" s="11"/>
      <c r="AK1029" s="11"/>
      <c r="AL1029" s="11"/>
      <c r="AM1029" s="11"/>
      <c r="AN1029" s="11"/>
    </row>
    <row r="1030" spans="1:40" s="32" customFormat="1">
      <c r="A1030" s="102" t="s">
        <v>1907</v>
      </c>
      <c r="B1030" s="19" t="s">
        <v>823</v>
      </c>
      <c r="C1030" s="20">
        <v>2.19</v>
      </c>
      <c r="D1030" s="21">
        <v>0.44569999999999999</v>
      </c>
      <c r="E1030" s="21">
        <f t="shared" si="15"/>
        <v>0.59660000000000002</v>
      </c>
      <c r="F1030" s="43">
        <v>1</v>
      </c>
      <c r="G1030" s="44">
        <v>1</v>
      </c>
      <c r="H1030" s="30" t="s">
        <v>15</v>
      </c>
      <c r="I1030" s="31" t="s">
        <v>41</v>
      </c>
      <c r="J1030" s="17"/>
      <c r="K1030" s="11"/>
      <c r="L1030" s="11"/>
      <c r="M1030" s="11"/>
      <c r="N1030" s="11"/>
      <c r="O1030" s="11"/>
      <c r="P1030" s="11"/>
      <c r="Q1030" s="11"/>
      <c r="R1030" s="11"/>
      <c r="S1030" s="11"/>
      <c r="T1030" s="11"/>
      <c r="U1030" s="11"/>
      <c r="V1030" s="11"/>
      <c r="W1030" s="11"/>
      <c r="X1030" s="11"/>
      <c r="Y1030" s="11"/>
      <c r="Z1030" s="11"/>
      <c r="AA1030" s="11"/>
      <c r="AB1030" s="11"/>
      <c r="AC1030" s="11"/>
      <c r="AD1030" s="11"/>
      <c r="AE1030" s="11"/>
      <c r="AF1030" s="11"/>
      <c r="AG1030" s="11"/>
      <c r="AH1030" s="11"/>
      <c r="AI1030" s="11"/>
      <c r="AJ1030" s="11"/>
      <c r="AK1030" s="11"/>
      <c r="AL1030" s="11"/>
      <c r="AM1030" s="11"/>
      <c r="AN1030" s="11"/>
    </row>
    <row r="1031" spans="1:40" s="32" customFormat="1">
      <c r="A1031" s="102" t="s">
        <v>1908</v>
      </c>
      <c r="B1031" s="19" t="s">
        <v>823</v>
      </c>
      <c r="C1031" s="20">
        <v>2.82</v>
      </c>
      <c r="D1031" s="21">
        <v>0.57750000000000001</v>
      </c>
      <c r="E1031" s="21">
        <f t="shared" si="15"/>
        <v>0.77300000000000002</v>
      </c>
      <c r="F1031" s="43">
        <v>1</v>
      </c>
      <c r="G1031" s="44">
        <v>1</v>
      </c>
      <c r="H1031" s="22" t="s">
        <v>15</v>
      </c>
      <c r="I1031" s="23" t="s">
        <v>41</v>
      </c>
      <c r="J1031" s="17"/>
      <c r="K1031" s="11"/>
      <c r="L1031" s="11"/>
      <c r="M1031" s="11"/>
      <c r="N1031" s="11"/>
      <c r="O1031" s="11"/>
      <c r="P1031" s="11"/>
      <c r="Q1031" s="11"/>
      <c r="R1031" s="11"/>
      <c r="S1031" s="11"/>
      <c r="T1031" s="11"/>
      <c r="U1031" s="11"/>
      <c r="V1031" s="11"/>
      <c r="W1031" s="11"/>
      <c r="X1031" s="11"/>
      <c r="Y1031" s="11"/>
      <c r="Z1031" s="11"/>
      <c r="AA1031" s="11"/>
      <c r="AB1031" s="11"/>
      <c r="AC1031" s="11"/>
      <c r="AD1031" s="11"/>
      <c r="AE1031" s="11"/>
      <c r="AF1031" s="11"/>
      <c r="AG1031" s="11"/>
      <c r="AH1031" s="11"/>
      <c r="AI1031" s="11"/>
      <c r="AJ1031" s="11"/>
      <c r="AK1031" s="11"/>
      <c r="AL1031" s="11"/>
      <c r="AM1031" s="11"/>
      <c r="AN1031" s="11"/>
    </row>
    <row r="1032" spans="1:40" s="32" customFormat="1">
      <c r="A1032" s="102" t="s">
        <v>1909</v>
      </c>
      <c r="B1032" s="19" t="s">
        <v>823</v>
      </c>
      <c r="C1032" s="20">
        <v>4.25</v>
      </c>
      <c r="D1032" s="21">
        <v>0.85650000000000004</v>
      </c>
      <c r="E1032" s="21">
        <f t="shared" si="15"/>
        <v>1.1464000000000001</v>
      </c>
      <c r="F1032" s="43">
        <v>1</v>
      </c>
      <c r="G1032" s="44">
        <v>1.3</v>
      </c>
      <c r="H1032" s="22" t="s">
        <v>15</v>
      </c>
      <c r="I1032" s="23" t="s">
        <v>41</v>
      </c>
      <c r="J1032" s="17"/>
      <c r="K1032" s="11"/>
      <c r="L1032" s="11"/>
      <c r="M1032" s="11"/>
      <c r="N1032" s="11"/>
      <c r="O1032" s="11"/>
      <c r="P1032" s="11"/>
      <c r="Q1032" s="11"/>
      <c r="R1032" s="11"/>
      <c r="S1032" s="11"/>
      <c r="T1032" s="11"/>
      <c r="U1032" s="11"/>
      <c r="V1032" s="11"/>
      <c r="W1032" s="11"/>
      <c r="X1032" s="11"/>
      <c r="Y1032" s="11"/>
      <c r="Z1032" s="11"/>
      <c r="AA1032" s="11"/>
      <c r="AB1032" s="11"/>
      <c r="AC1032" s="11"/>
      <c r="AD1032" s="11"/>
      <c r="AE1032" s="11"/>
      <c r="AF1032" s="11"/>
      <c r="AG1032" s="11"/>
      <c r="AH1032" s="11"/>
      <c r="AI1032" s="11"/>
      <c r="AJ1032" s="11"/>
      <c r="AK1032" s="11"/>
      <c r="AL1032" s="11"/>
      <c r="AM1032" s="11"/>
      <c r="AN1032" s="11"/>
    </row>
    <row r="1033" spans="1:40" s="32" customFormat="1">
      <c r="A1033" s="103" t="s">
        <v>1910</v>
      </c>
      <c r="B1033" s="24" t="s">
        <v>823</v>
      </c>
      <c r="C1033" s="25">
        <v>8.1199999999999992</v>
      </c>
      <c r="D1033" s="26">
        <v>1.8758999999999999</v>
      </c>
      <c r="E1033" s="26">
        <f t="shared" si="15"/>
        <v>2.5108999999999999</v>
      </c>
      <c r="F1033" s="45">
        <v>1</v>
      </c>
      <c r="G1033" s="46">
        <v>1.3</v>
      </c>
      <c r="H1033" s="27" t="s">
        <v>15</v>
      </c>
      <c r="I1033" s="28" t="s">
        <v>41</v>
      </c>
      <c r="J1033" s="17"/>
      <c r="K1033" s="11"/>
      <c r="L1033" s="11"/>
      <c r="M1033" s="11"/>
      <c r="N1033" s="11"/>
      <c r="O1033" s="11"/>
      <c r="P1033" s="11"/>
      <c r="Q1033" s="11"/>
      <c r="R1033" s="11"/>
      <c r="S1033" s="11"/>
      <c r="T1033" s="11"/>
      <c r="U1033" s="11"/>
      <c r="V1033" s="11"/>
      <c r="W1033" s="11"/>
      <c r="X1033" s="11"/>
      <c r="Y1033" s="11"/>
      <c r="Z1033" s="11"/>
      <c r="AA1033" s="11"/>
      <c r="AB1033" s="11"/>
      <c r="AC1033" s="11"/>
      <c r="AD1033" s="11"/>
      <c r="AE1033" s="11"/>
      <c r="AF1033" s="11"/>
      <c r="AG1033" s="11"/>
      <c r="AH1033" s="11"/>
      <c r="AI1033" s="11"/>
      <c r="AJ1033" s="11"/>
      <c r="AK1033" s="11"/>
      <c r="AL1033" s="11"/>
      <c r="AM1033" s="11"/>
      <c r="AN1033" s="11"/>
    </row>
    <row r="1034" spans="1:40" s="32" customFormat="1">
      <c r="A1034" s="102" t="s">
        <v>1911</v>
      </c>
      <c r="B1034" s="19" t="s">
        <v>824</v>
      </c>
      <c r="C1034" s="20">
        <v>3.86</v>
      </c>
      <c r="D1034" s="21">
        <v>1.3996999999999999</v>
      </c>
      <c r="E1034" s="21">
        <f t="shared" ref="E1034:E1097" si="16">ROUND((D1034/0.747108),4)</f>
        <v>1.8734999999999999</v>
      </c>
      <c r="F1034" s="43">
        <v>1</v>
      </c>
      <c r="G1034" s="44">
        <v>1</v>
      </c>
      <c r="H1034" s="30" t="s">
        <v>15</v>
      </c>
      <c r="I1034" s="31" t="s">
        <v>41</v>
      </c>
      <c r="J1034" s="17"/>
      <c r="K1034" s="11"/>
      <c r="L1034" s="11"/>
      <c r="M1034" s="11"/>
      <c r="N1034" s="11"/>
      <c r="O1034" s="11"/>
      <c r="P1034" s="11"/>
      <c r="Q1034" s="11"/>
      <c r="R1034" s="11"/>
      <c r="S1034" s="11"/>
      <c r="T1034" s="11"/>
      <c r="U1034" s="11"/>
      <c r="V1034" s="11"/>
      <c r="W1034" s="11"/>
      <c r="X1034" s="11"/>
      <c r="Y1034" s="11"/>
      <c r="Z1034" s="11"/>
      <c r="AA1034" s="11"/>
      <c r="AB1034" s="11"/>
      <c r="AC1034" s="11"/>
      <c r="AD1034" s="11"/>
      <c r="AE1034" s="11"/>
      <c r="AF1034" s="11"/>
      <c r="AG1034" s="11"/>
      <c r="AH1034" s="11"/>
      <c r="AI1034" s="11"/>
      <c r="AJ1034" s="11"/>
      <c r="AK1034" s="11"/>
      <c r="AL1034" s="11"/>
      <c r="AM1034" s="11"/>
      <c r="AN1034" s="11"/>
    </row>
    <row r="1035" spans="1:40" s="32" customFormat="1">
      <c r="A1035" s="102" t="s">
        <v>1912</v>
      </c>
      <c r="B1035" s="19" t="s">
        <v>824</v>
      </c>
      <c r="C1035" s="20">
        <v>5.91</v>
      </c>
      <c r="D1035" s="21">
        <v>1.9478</v>
      </c>
      <c r="E1035" s="21">
        <f t="shared" si="16"/>
        <v>2.6071</v>
      </c>
      <c r="F1035" s="43">
        <v>1</v>
      </c>
      <c r="G1035" s="44">
        <v>1</v>
      </c>
      <c r="H1035" s="22" t="s">
        <v>15</v>
      </c>
      <c r="I1035" s="23" t="s">
        <v>41</v>
      </c>
      <c r="J1035" s="17"/>
      <c r="K1035" s="11"/>
      <c r="L1035" s="11"/>
      <c r="M1035" s="11"/>
      <c r="N1035" s="11"/>
      <c r="O1035" s="11"/>
      <c r="P1035" s="11"/>
      <c r="Q1035" s="11"/>
      <c r="R1035" s="11"/>
      <c r="S1035" s="11"/>
      <c r="T1035" s="11"/>
      <c r="U1035" s="11"/>
      <c r="V1035" s="11"/>
      <c r="W1035" s="11"/>
      <c r="X1035" s="11"/>
      <c r="Y1035" s="11"/>
      <c r="Z1035" s="11"/>
      <c r="AA1035" s="11"/>
      <c r="AB1035" s="11"/>
      <c r="AC1035" s="11"/>
      <c r="AD1035" s="11"/>
      <c r="AE1035" s="11"/>
      <c r="AF1035" s="11"/>
      <c r="AG1035" s="11"/>
      <c r="AH1035" s="11"/>
      <c r="AI1035" s="11"/>
      <c r="AJ1035" s="11"/>
      <c r="AK1035" s="11"/>
      <c r="AL1035" s="11"/>
      <c r="AM1035" s="11"/>
      <c r="AN1035" s="11"/>
    </row>
    <row r="1036" spans="1:40" s="32" customFormat="1">
      <c r="A1036" s="102" t="s">
        <v>1913</v>
      </c>
      <c r="B1036" s="19" t="s">
        <v>824</v>
      </c>
      <c r="C1036" s="20">
        <v>11.35</v>
      </c>
      <c r="D1036" s="21">
        <v>3.4180000000000001</v>
      </c>
      <c r="E1036" s="21">
        <f t="shared" si="16"/>
        <v>4.5750000000000002</v>
      </c>
      <c r="F1036" s="43">
        <v>1</v>
      </c>
      <c r="G1036" s="44">
        <v>1.3</v>
      </c>
      <c r="H1036" s="22" t="s">
        <v>15</v>
      </c>
      <c r="I1036" s="23" t="s">
        <v>41</v>
      </c>
      <c r="J1036" s="17"/>
      <c r="K1036" s="11"/>
      <c r="L1036" s="11"/>
      <c r="M1036" s="11"/>
      <c r="N1036" s="11"/>
      <c r="O1036" s="11"/>
      <c r="P1036" s="11"/>
      <c r="Q1036" s="11"/>
      <c r="R1036" s="11"/>
      <c r="S1036" s="11"/>
      <c r="T1036" s="11"/>
      <c r="U1036" s="11"/>
      <c r="V1036" s="11"/>
      <c r="W1036" s="11"/>
      <c r="X1036" s="11"/>
      <c r="Y1036" s="11"/>
      <c r="Z1036" s="11"/>
      <c r="AA1036" s="11"/>
      <c r="AB1036" s="11"/>
      <c r="AC1036" s="11"/>
      <c r="AD1036" s="11"/>
      <c r="AE1036" s="11"/>
      <c r="AF1036" s="11"/>
      <c r="AG1036" s="11"/>
      <c r="AH1036" s="11"/>
      <c r="AI1036" s="11"/>
      <c r="AJ1036" s="11"/>
      <c r="AK1036" s="11"/>
      <c r="AL1036" s="11"/>
      <c r="AM1036" s="11"/>
      <c r="AN1036" s="11"/>
    </row>
    <row r="1037" spans="1:40" s="32" customFormat="1">
      <c r="A1037" s="103" t="s">
        <v>1914</v>
      </c>
      <c r="B1037" s="24" t="s">
        <v>824</v>
      </c>
      <c r="C1037" s="25">
        <v>23.49</v>
      </c>
      <c r="D1037" s="26">
        <v>7.7209000000000003</v>
      </c>
      <c r="E1037" s="26">
        <f t="shared" si="16"/>
        <v>10.3344</v>
      </c>
      <c r="F1037" s="45">
        <v>1</v>
      </c>
      <c r="G1037" s="46">
        <v>1.3</v>
      </c>
      <c r="H1037" s="27" t="s">
        <v>15</v>
      </c>
      <c r="I1037" s="28" t="s">
        <v>41</v>
      </c>
      <c r="J1037" s="17"/>
      <c r="K1037" s="11"/>
      <c r="L1037" s="11"/>
      <c r="M1037" s="11"/>
      <c r="N1037" s="11"/>
      <c r="O1037" s="11"/>
      <c r="P1037" s="11"/>
      <c r="Q1037" s="11"/>
      <c r="R1037" s="11"/>
      <c r="S1037" s="11"/>
      <c r="T1037" s="11"/>
      <c r="U1037" s="11"/>
      <c r="V1037" s="11"/>
      <c r="W1037" s="11"/>
      <c r="X1037" s="11"/>
      <c r="Y1037" s="11"/>
      <c r="Z1037" s="11"/>
      <c r="AA1037" s="11"/>
      <c r="AB1037" s="11"/>
      <c r="AC1037" s="11"/>
      <c r="AD1037" s="11"/>
      <c r="AE1037" s="11"/>
      <c r="AF1037" s="11"/>
      <c r="AG1037" s="11"/>
      <c r="AH1037" s="11"/>
      <c r="AI1037" s="11"/>
      <c r="AJ1037" s="11"/>
      <c r="AK1037" s="11"/>
      <c r="AL1037" s="11"/>
      <c r="AM1037" s="11"/>
      <c r="AN1037" s="11"/>
    </row>
    <row r="1038" spans="1:40" s="32" customFormat="1">
      <c r="A1038" s="102" t="s">
        <v>1915</v>
      </c>
      <c r="B1038" s="19" t="s">
        <v>825</v>
      </c>
      <c r="C1038" s="20">
        <v>2.4900000000000002</v>
      </c>
      <c r="D1038" s="21">
        <v>1.0283</v>
      </c>
      <c r="E1038" s="21">
        <f t="shared" si="16"/>
        <v>1.3764000000000001</v>
      </c>
      <c r="F1038" s="43">
        <v>1</v>
      </c>
      <c r="G1038" s="44">
        <v>1</v>
      </c>
      <c r="H1038" s="30" t="s">
        <v>15</v>
      </c>
      <c r="I1038" s="31" t="s">
        <v>41</v>
      </c>
      <c r="J1038" s="17"/>
      <c r="K1038" s="11"/>
      <c r="L1038" s="11"/>
      <c r="M1038" s="11"/>
      <c r="N1038" s="11"/>
      <c r="O1038" s="11"/>
      <c r="P1038" s="11"/>
      <c r="Q1038" s="11"/>
      <c r="R1038" s="11"/>
      <c r="S1038" s="11"/>
      <c r="T1038" s="11"/>
      <c r="U1038" s="11"/>
      <c r="V1038" s="11"/>
      <c r="W1038" s="11"/>
      <c r="X1038" s="11"/>
      <c r="Y1038" s="11"/>
      <c r="Z1038" s="11"/>
      <c r="AA1038" s="11"/>
      <c r="AB1038" s="11"/>
      <c r="AC1038" s="11"/>
      <c r="AD1038" s="11"/>
      <c r="AE1038" s="11"/>
      <c r="AF1038" s="11"/>
      <c r="AG1038" s="11"/>
      <c r="AH1038" s="11"/>
      <c r="AI1038" s="11"/>
      <c r="AJ1038" s="11"/>
      <c r="AK1038" s="11"/>
      <c r="AL1038" s="11"/>
      <c r="AM1038" s="11"/>
      <c r="AN1038" s="11"/>
    </row>
    <row r="1039" spans="1:40" s="32" customFormat="1">
      <c r="A1039" s="102" t="s">
        <v>1916</v>
      </c>
      <c r="B1039" s="19" t="s">
        <v>825</v>
      </c>
      <c r="C1039" s="20">
        <v>4.6900000000000004</v>
      </c>
      <c r="D1039" s="21">
        <v>1.4431</v>
      </c>
      <c r="E1039" s="21">
        <f t="shared" si="16"/>
        <v>1.9316</v>
      </c>
      <c r="F1039" s="43">
        <v>1</v>
      </c>
      <c r="G1039" s="44">
        <v>1</v>
      </c>
      <c r="H1039" s="22" t="s">
        <v>15</v>
      </c>
      <c r="I1039" s="23" t="s">
        <v>41</v>
      </c>
      <c r="J1039" s="17"/>
      <c r="K1039" s="11"/>
      <c r="L1039" s="11"/>
      <c r="M1039" s="11"/>
      <c r="N1039" s="11"/>
      <c r="O1039" s="11"/>
      <c r="P1039" s="11"/>
      <c r="Q1039" s="11"/>
      <c r="R1039" s="11"/>
      <c r="S1039" s="11"/>
      <c r="T1039" s="11"/>
      <c r="U1039" s="11"/>
      <c r="V1039" s="11"/>
      <c r="W1039" s="11"/>
      <c r="X1039" s="11"/>
      <c r="Y1039" s="11"/>
      <c r="Z1039" s="11"/>
      <c r="AA1039" s="11"/>
      <c r="AB1039" s="11"/>
      <c r="AC1039" s="11"/>
      <c r="AD1039" s="11"/>
      <c r="AE1039" s="11"/>
      <c r="AF1039" s="11"/>
      <c r="AG1039" s="11"/>
      <c r="AH1039" s="11"/>
      <c r="AI1039" s="11"/>
      <c r="AJ1039" s="11"/>
      <c r="AK1039" s="11"/>
      <c r="AL1039" s="11"/>
      <c r="AM1039" s="11"/>
      <c r="AN1039" s="11"/>
    </row>
    <row r="1040" spans="1:40" s="32" customFormat="1">
      <c r="A1040" s="102" t="s">
        <v>1917</v>
      </c>
      <c r="B1040" s="19" t="s">
        <v>825</v>
      </c>
      <c r="C1040" s="20">
        <v>10.54</v>
      </c>
      <c r="D1040" s="21">
        <v>2.6158999999999999</v>
      </c>
      <c r="E1040" s="21">
        <f t="shared" si="16"/>
        <v>3.5013999999999998</v>
      </c>
      <c r="F1040" s="43">
        <v>1</v>
      </c>
      <c r="G1040" s="44">
        <v>1.3</v>
      </c>
      <c r="H1040" s="22" t="s">
        <v>15</v>
      </c>
      <c r="I1040" s="23" t="s">
        <v>41</v>
      </c>
      <c r="J1040" s="17"/>
      <c r="K1040" s="11"/>
      <c r="L1040" s="11"/>
      <c r="M1040" s="11"/>
      <c r="N1040" s="11"/>
      <c r="O1040" s="11"/>
      <c r="P1040" s="11"/>
      <c r="Q1040" s="11"/>
      <c r="R1040" s="11"/>
      <c r="S1040" s="11"/>
      <c r="T1040" s="11"/>
      <c r="U1040" s="11"/>
      <c r="V1040" s="11"/>
      <c r="W1040" s="11"/>
      <c r="X1040" s="11"/>
      <c r="Y1040" s="11"/>
      <c r="Z1040" s="11"/>
      <c r="AA1040" s="11"/>
      <c r="AB1040" s="11"/>
      <c r="AC1040" s="11"/>
      <c r="AD1040" s="11"/>
      <c r="AE1040" s="11"/>
      <c r="AF1040" s="11"/>
      <c r="AG1040" s="11"/>
      <c r="AH1040" s="11"/>
      <c r="AI1040" s="11"/>
      <c r="AJ1040" s="11"/>
      <c r="AK1040" s="11"/>
      <c r="AL1040" s="11"/>
      <c r="AM1040" s="11"/>
      <c r="AN1040" s="11"/>
    </row>
    <row r="1041" spans="1:40" s="32" customFormat="1">
      <c r="A1041" s="103" t="s">
        <v>1918</v>
      </c>
      <c r="B1041" s="24" t="s">
        <v>825</v>
      </c>
      <c r="C1041" s="25">
        <v>23.9</v>
      </c>
      <c r="D1041" s="26">
        <v>6.9939</v>
      </c>
      <c r="E1041" s="26">
        <f t="shared" si="16"/>
        <v>9.3613</v>
      </c>
      <c r="F1041" s="45">
        <v>1</v>
      </c>
      <c r="G1041" s="46">
        <v>1.3</v>
      </c>
      <c r="H1041" s="27" t="s">
        <v>15</v>
      </c>
      <c r="I1041" s="28" t="s">
        <v>41</v>
      </c>
      <c r="J1041" s="17"/>
      <c r="K1041" s="11"/>
      <c r="L1041" s="11"/>
      <c r="M1041" s="11"/>
      <c r="N1041" s="11"/>
      <c r="O1041" s="11"/>
      <c r="P1041" s="11"/>
      <c r="Q1041" s="11"/>
      <c r="R1041" s="11"/>
      <c r="S1041" s="11"/>
      <c r="T1041" s="11"/>
      <c r="U1041" s="11"/>
      <c r="V1041" s="11"/>
      <c r="W1041" s="11"/>
      <c r="X1041" s="11"/>
      <c r="Y1041" s="11"/>
      <c r="Z1041" s="11"/>
      <c r="AA1041" s="11"/>
      <c r="AB1041" s="11"/>
      <c r="AC1041" s="11"/>
      <c r="AD1041" s="11"/>
      <c r="AE1041" s="11"/>
      <c r="AF1041" s="11"/>
      <c r="AG1041" s="11"/>
      <c r="AH1041" s="11"/>
      <c r="AI1041" s="11"/>
      <c r="AJ1041" s="11"/>
      <c r="AK1041" s="11"/>
      <c r="AL1041" s="11"/>
      <c r="AM1041" s="11"/>
      <c r="AN1041" s="11"/>
    </row>
    <row r="1042" spans="1:40" s="32" customFormat="1">
      <c r="A1042" s="102" t="s">
        <v>1919</v>
      </c>
      <c r="B1042" s="19" t="s">
        <v>826</v>
      </c>
      <c r="C1042" s="20">
        <v>4.3099999999999996</v>
      </c>
      <c r="D1042" s="21">
        <v>1.0310999999999999</v>
      </c>
      <c r="E1042" s="21">
        <f t="shared" si="16"/>
        <v>1.3801000000000001</v>
      </c>
      <c r="F1042" s="43">
        <v>1</v>
      </c>
      <c r="G1042" s="44">
        <v>1</v>
      </c>
      <c r="H1042" s="30" t="s">
        <v>15</v>
      </c>
      <c r="I1042" s="31" t="s">
        <v>41</v>
      </c>
      <c r="J1042" s="17"/>
      <c r="K1042" s="11"/>
      <c r="L1042" s="11"/>
      <c r="M1042" s="11"/>
      <c r="N1042" s="11"/>
      <c r="O1042" s="11"/>
      <c r="P1042" s="11"/>
      <c r="Q1042" s="11"/>
      <c r="R1042" s="11"/>
      <c r="S1042" s="11"/>
      <c r="T1042" s="11"/>
      <c r="U1042" s="11"/>
      <c r="V1042" s="11"/>
      <c r="W1042" s="11"/>
      <c r="X1042" s="11"/>
      <c r="Y1042" s="11"/>
      <c r="Z1042" s="11"/>
      <c r="AA1042" s="11"/>
      <c r="AB1042" s="11"/>
      <c r="AC1042" s="11"/>
      <c r="AD1042" s="11"/>
      <c r="AE1042" s="11"/>
      <c r="AF1042" s="11"/>
      <c r="AG1042" s="11"/>
      <c r="AH1042" s="11"/>
      <c r="AI1042" s="11"/>
      <c r="AJ1042" s="11"/>
      <c r="AK1042" s="11"/>
      <c r="AL1042" s="11"/>
      <c r="AM1042" s="11"/>
      <c r="AN1042" s="11"/>
    </row>
    <row r="1043" spans="1:40" s="32" customFormat="1">
      <c r="A1043" s="102" t="s">
        <v>1920</v>
      </c>
      <c r="B1043" s="19" t="s">
        <v>826</v>
      </c>
      <c r="C1043" s="20">
        <v>6.73</v>
      </c>
      <c r="D1043" s="21">
        <v>1.5882000000000001</v>
      </c>
      <c r="E1043" s="21">
        <f t="shared" si="16"/>
        <v>2.1257999999999999</v>
      </c>
      <c r="F1043" s="43">
        <v>1</v>
      </c>
      <c r="G1043" s="44">
        <v>1</v>
      </c>
      <c r="H1043" s="22" t="s">
        <v>15</v>
      </c>
      <c r="I1043" s="23" t="s">
        <v>41</v>
      </c>
      <c r="J1043" s="17"/>
      <c r="K1043" s="11"/>
      <c r="L1043" s="11"/>
      <c r="M1043" s="11"/>
      <c r="N1043" s="11"/>
      <c r="O1043" s="11"/>
      <c r="P1043" s="11"/>
      <c r="Q1043" s="11"/>
      <c r="R1043" s="11"/>
      <c r="S1043" s="11"/>
      <c r="T1043" s="11"/>
      <c r="U1043" s="11"/>
      <c r="V1043" s="11"/>
      <c r="W1043" s="11"/>
      <c r="X1043" s="11"/>
      <c r="Y1043" s="11"/>
      <c r="Z1043" s="11"/>
      <c r="AA1043" s="11"/>
      <c r="AB1043" s="11"/>
      <c r="AC1043" s="11"/>
      <c r="AD1043" s="11"/>
      <c r="AE1043" s="11"/>
      <c r="AF1043" s="11"/>
      <c r="AG1043" s="11"/>
      <c r="AH1043" s="11"/>
      <c r="AI1043" s="11"/>
      <c r="AJ1043" s="11"/>
      <c r="AK1043" s="11"/>
      <c r="AL1043" s="11"/>
      <c r="AM1043" s="11"/>
      <c r="AN1043" s="11"/>
    </row>
    <row r="1044" spans="1:40" s="32" customFormat="1">
      <c r="A1044" s="102" t="s">
        <v>1921</v>
      </c>
      <c r="B1044" s="19" t="s">
        <v>826</v>
      </c>
      <c r="C1044" s="20">
        <v>14.03</v>
      </c>
      <c r="D1044" s="21">
        <v>3.2764000000000002</v>
      </c>
      <c r="E1044" s="21">
        <f t="shared" si="16"/>
        <v>4.3853999999999997</v>
      </c>
      <c r="F1044" s="43">
        <v>1</v>
      </c>
      <c r="G1044" s="44">
        <v>1.3</v>
      </c>
      <c r="H1044" s="22" t="s">
        <v>15</v>
      </c>
      <c r="I1044" s="23" t="s">
        <v>41</v>
      </c>
      <c r="J1044" s="17"/>
      <c r="K1044" s="11"/>
      <c r="L1044" s="11"/>
      <c r="M1044" s="11"/>
      <c r="N1044" s="11"/>
      <c r="O1044" s="11"/>
      <c r="P1044" s="11"/>
      <c r="Q1044" s="11"/>
      <c r="R1044" s="11"/>
      <c r="S1044" s="11"/>
      <c r="T1044" s="11"/>
      <c r="U1044" s="11"/>
      <c r="V1044" s="11"/>
      <c r="W1044" s="11"/>
      <c r="X1044" s="11"/>
      <c r="Y1044" s="11"/>
      <c r="Z1044" s="11"/>
      <c r="AA1044" s="11"/>
      <c r="AB1044" s="11"/>
      <c r="AC1044" s="11"/>
      <c r="AD1044" s="11"/>
      <c r="AE1044" s="11"/>
      <c r="AF1044" s="11"/>
      <c r="AG1044" s="11"/>
      <c r="AH1044" s="11"/>
      <c r="AI1044" s="11"/>
      <c r="AJ1044" s="11"/>
      <c r="AK1044" s="11"/>
      <c r="AL1044" s="11"/>
      <c r="AM1044" s="11"/>
      <c r="AN1044" s="11"/>
    </row>
    <row r="1045" spans="1:40" s="32" customFormat="1">
      <c r="A1045" s="103" t="s">
        <v>1922</v>
      </c>
      <c r="B1045" s="24" t="s">
        <v>826</v>
      </c>
      <c r="C1045" s="25">
        <v>25.36</v>
      </c>
      <c r="D1045" s="26">
        <v>7.2884000000000002</v>
      </c>
      <c r="E1045" s="26">
        <f t="shared" si="16"/>
        <v>9.7554999999999996</v>
      </c>
      <c r="F1045" s="45">
        <v>1</v>
      </c>
      <c r="G1045" s="46">
        <v>1.3</v>
      </c>
      <c r="H1045" s="27" t="s">
        <v>15</v>
      </c>
      <c r="I1045" s="28" t="s">
        <v>41</v>
      </c>
      <c r="J1045" s="17"/>
      <c r="K1045" s="11"/>
      <c r="L1045" s="11"/>
      <c r="M1045" s="11"/>
      <c r="N1045" s="11"/>
      <c r="O1045" s="11"/>
      <c r="P1045" s="11"/>
      <c r="Q1045" s="11"/>
      <c r="R1045" s="11"/>
      <c r="S1045" s="11"/>
      <c r="T1045" s="11"/>
      <c r="U1045" s="11"/>
      <c r="V1045" s="11"/>
      <c r="W1045" s="11"/>
      <c r="X1045" s="11"/>
      <c r="Y1045" s="11"/>
      <c r="Z1045" s="11"/>
      <c r="AA1045" s="11"/>
      <c r="AB1045" s="11"/>
      <c r="AC1045" s="11"/>
      <c r="AD1045" s="11"/>
      <c r="AE1045" s="11"/>
      <c r="AF1045" s="11"/>
      <c r="AG1045" s="11"/>
      <c r="AH1045" s="11"/>
      <c r="AI1045" s="11"/>
      <c r="AJ1045" s="11"/>
      <c r="AK1045" s="11"/>
      <c r="AL1045" s="11"/>
      <c r="AM1045" s="11"/>
      <c r="AN1045" s="11"/>
    </row>
    <row r="1046" spans="1:40" s="32" customFormat="1">
      <c r="A1046" s="102" t="s">
        <v>1923</v>
      </c>
      <c r="B1046" s="19" t="s">
        <v>827</v>
      </c>
      <c r="C1046" s="20">
        <v>3.47</v>
      </c>
      <c r="D1046" s="21">
        <v>0.875</v>
      </c>
      <c r="E1046" s="21">
        <f t="shared" si="16"/>
        <v>1.1712</v>
      </c>
      <c r="F1046" s="43">
        <v>1</v>
      </c>
      <c r="G1046" s="44">
        <v>1</v>
      </c>
      <c r="H1046" s="30" t="s">
        <v>15</v>
      </c>
      <c r="I1046" s="31" t="s">
        <v>41</v>
      </c>
      <c r="J1046" s="17"/>
      <c r="K1046" s="11"/>
      <c r="L1046" s="11"/>
      <c r="M1046" s="11"/>
      <c r="N1046" s="11"/>
      <c r="O1046" s="11"/>
      <c r="P1046" s="11"/>
      <c r="Q1046" s="11"/>
      <c r="R1046" s="11"/>
      <c r="S1046" s="11"/>
      <c r="T1046" s="11"/>
      <c r="U1046" s="11"/>
      <c r="V1046" s="11"/>
      <c r="W1046" s="11"/>
      <c r="X1046" s="11"/>
      <c r="Y1046" s="11"/>
      <c r="Z1046" s="11"/>
      <c r="AA1046" s="11"/>
      <c r="AB1046" s="11"/>
      <c r="AC1046" s="11"/>
      <c r="AD1046" s="11"/>
      <c r="AE1046" s="11"/>
      <c r="AF1046" s="11"/>
      <c r="AG1046" s="11"/>
      <c r="AH1046" s="11"/>
      <c r="AI1046" s="11"/>
      <c r="AJ1046" s="11"/>
      <c r="AK1046" s="11"/>
      <c r="AL1046" s="11"/>
      <c r="AM1046" s="11"/>
      <c r="AN1046" s="11"/>
    </row>
    <row r="1047" spans="1:40" s="32" customFormat="1">
      <c r="A1047" s="102" t="s">
        <v>1924</v>
      </c>
      <c r="B1047" s="19" t="s">
        <v>827</v>
      </c>
      <c r="C1047" s="20">
        <v>5.09</v>
      </c>
      <c r="D1047" s="21">
        <v>1.143</v>
      </c>
      <c r="E1047" s="21">
        <f t="shared" si="16"/>
        <v>1.5299</v>
      </c>
      <c r="F1047" s="43">
        <v>1</v>
      </c>
      <c r="G1047" s="44">
        <v>1</v>
      </c>
      <c r="H1047" s="22" t="s">
        <v>15</v>
      </c>
      <c r="I1047" s="23" t="s">
        <v>41</v>
      </c>
      <c r="J1047" s="17"/>
      <c r="K1047" s="11"/>
      <c r="L1047" s="11"/>
      <c r="M1047" s="11"/>
      <c r="N1047" s="11"/>
      <c r="O1047" s="11"/>
      <c r="P1047" s="11"/>
      <c r="Q1047" s="11"/>
      <c r="R1047" s="11"/>
      <c r="S1047" s="11"/>
      <c r="T1047" s="11"/>
      <c r="U1047" s="11"/>
      <c r="V1047" s="11"/>
      <c r="W1047" s="11"/>
      <c r="X1047" s="11"/>
      <c r="Y1047" s="11"/>
      <c r="Z1047" s="11"/>
      <c r="AA1047" s="11"/>
      <c r="AB1047" s="11"/>
      <c r="AC1047" s="11"/>
      <c r="AD1047" s="11"/>
      <c r="AE1047" s="11"/>
      <c r="AF1047" s="11"/>
      <c r="AG1047" s="11"/>
      <c r="AH1047" s="11"/>
      <c r="AI1047" s="11"/>
      <c r="AJ1047" s="11"/>
      <c r="AK1047" s="11"/>
      <c r="AL1047" s="11"/>
      <c r="AM1047" s="11"/>
      <c r="AN1047" s="11"/>
    </row>
    <row r="1048" spans="1:40" s="32" customFormat="1">
      <c r="A1048" s="102" t="s">
        <v>1925</v>
      </c>
      <c r="B1048" s="19" t="s">
        <v>827</v>
      </c>
      <c r="C1048" s="20">
        <v>8.0500000000000007</v>
      </c>
      <c r="D1048" s="21">
        <v>1.776</v>
      </c>
      <c r="E1048" s="21">
        <f t="shared" si="16"/>
        <v>2.3772000000000002</v>
      </c>
      <c r="F1048" s="43">
        <v>1</v>
      </c>
      <c r="G1048" s="44">
        <v>1.3</v>
      </c>
      <c r="H1048" s="22" t="s">
        <v>15</v>
      </c>
      <c r="I1048" s="23" t="s">
        <v>41</v>
      </c>
      <c r="J1048" s="17"/>
      <c r="K1048" s="11"/>
      <c r="L1048" s="11"/>
      <c r="M1048" s="11"/>
      <c r="N1048" s="11"/>
      <c r="O1048" s="11"/>
      <c r="P1048" s="11"/>
      <c r="Q1048" s="11"/>
      <c r="R1048" s="11"/>
      <c r="S1048" s="11"/>
      <c r="T1048" s="11"/>
      <c r="U1048" s="11"/>
      <c r="V1048" s="11"/>
      <c r="W1048" s="11"/>
      <c r="X1048" s="11"/>
      <c r="Y1048" s="11"/>
      <c r="Z1048" s="11"/>
      <c r="AA1048" s="11"/>
      <c r="AB1048" s="11"/>
      <c r="AC1048" s="11"/>
      <c r="AD1048" s="11"/>
      <c r="AE1048" s="11"/>
      <c r="AF1048" s="11"/>
      <c r="AG1048" s="11"/>
      <c r="AH1048" s="11"/>
      <c r="AI1048" s="11"/>
      <c r="AJ1048" s="11"/>
      <c r="AK1048" s="11"/>
      <c r="AL1048" s="11"/>
      <c r="AM1048" s="11"/>
      <c r="AN1048" s="11"/>
    </row>
    <row r="1049" spans="1:40" s="32" customFormat="1">
      <c r="A1049" s="103" t="s">
        <v>1926</v>
      </c>
      <c r="B1049" s="24" t="s">
        <v>827</v>
      </c>
      <c r="C1049" s="25">
        <v>15.27</v>
      </c>
      <c r="D1049" s="26">
        <v>4.0810000000000004</v>
      </c>
      <c r="E1049" s="26">
        <f t="shared" si="16"/>
        <v>5.4623999999999997</v>
      </c>
      <c r="F1049" s="45">
        <v>1</v>
      </c>
      <c r="G1049" s="46">
        <v>1.3</v>
      </c>
      <c r="H1049" s="27" t="s">
        <v>15</v>
      </c>
      <c r="I1049" s="28" t="s">
        <v>41</v>
      </c>
      <c r="J1049" s="17"/>
      <c r="K1049" s="11"/>
      <c r="L1049" s="11"/>
      <c r="M1049" s="11"/>
      <c r="N1049" s="11"/>
      <c r="O1049" s="11"/>
      <c r="P1049" s="11"/>
      <c r="Q1049" s="11"/>
      <c r="R1049" s="11"/>
      <c r="S1049" s="11"/>
      <c r="T1049" s="11"/>
      <c r="U1049" s="11"/>
      <c r="V1049" s="11"/>
      <c r="W1049" s="11"/>
      <c r="X1049" s="11"/>
      <c r="Y1049" s="11"/>
      <c r="Z1049" s="11"/>
      <c r="AA1049" s="11"/>
      <c r="AB1049" s="11"/>
      <c r="AC1049" s="11"/>
      <c r="AD1049" s="11"/>
      <c r="AE1049" s="11"/>
      <c r="AF1049" s="11"/>
      <c r="AG1049" s="11"/>
      <c r="AH1049" s="11"/>
      <c r="AI1049" s="11"/>
      <c r="AJ1049" s="11"/>
      <c r="AK1049" s="11"/>
      <c r="AL1049" s="11"/>
      <c r="AM1049" s="11"/>
      <c r="AN1049" s="11"/>
    </row>
    <row r="1050" spans="1:40" s="32" customFormat="1">
      <c r="A1050" s="102" t="s">
        <v>1927</v>
      </c>
      <c r="B1050" s="19" t="s">
        <v>828</v>
      </c>
      <c r="C1050" s="20">
        <v>3.29</v>
      </c>
      <c r="D1050" s="21">
        <v>0.83899999999999997</v>
      </c>
      <c r="E1050" s="21">
        <f t="shared" si="16"/>
        <v>1.123</v>
      </c>
      <c r="F1050" s="43">
        <v>1</v>
      </c>
      <c r="G1050" s="44">
        <v>1</v>
      </c>
      <c r="H1050" s="30" t="s">
        <v>15</v>
      </c>
      <c r="I1050" s="31" t="s">
        <v>41</v>
      </c>
      <c r="J1050" s="17"/>
      <c r="K1050" s="11"/>
      <c r="L1050" s="11"/>
      <c r="M1050" s="11"/>
      <c r="N1050" s="11"/>
      <c r="O1050" s="11"/>
      <c r="P1050" s="11"/>
      <c r="Q1050" s="11"/>
      <c r="R1050" s="11"/>
      <c r="S1050" s="11"/>
      <c r="T1050" s="11"/>
      <c r="U1050" s="11"/>
      <c r="V1050" s="11"/>
      <c r="W1050" s="11"/>
      <c r="X1050" s="11"/>
      <c r="Y1050" s="11"/>
      <c r="Z1050" s="11"/>
      <c r="AA1050" s="11"/>
      <c r="AB1050" s="11"/>
      <c r="AC1050" s="11"/>
      <c r="AD1050" s="11"/>
      <c r="AE1050" s="11"/>
      <c r="AF1050" s="11"/>
      <c r="AG1050" s="11"/>
      <c r="AH1050" s="11"/>
      <c r="AI1050" s="11"/>
      <c r="AJ1050" s="11"/>
      <c r="AK1050" s="11"/>
      <c r="AL1050" s="11"/>
      <c r="AM1050" s="11"/>
      <c r="AN1050" s="11"/>
    </row>
    <row r="1051" spans="1:40" s="32" customFormat="1">
      <c r="A1051" s="102" t="s">
        <v>1928</v>
      </c>
      <c r="B1051" s="19" t="s">
        <v>828</v>
      </c>
      <c r="C1051" s="20">
        <v>4.42</v>
      </c>
      <c r="D1051" s="21">
        <v>1.5899000000000001</v>
      </c>
      <c r="E1051" s="21">
        <f t="shared" si="16"/>
        <v>2.1280999999999999</v>
      </c>
      <c r="F1051" s="43">
        <v>1</v>
      </c>
      <c r="G1051" s="44">
        <v>1</v>
      </c>
      <c r="H1051" s="22" t="s">
        <v>15</v>
      </c>
      <c r="I1051" s="23" t="s">
        <v>41</v>
      </c>
      <c r="J1051" s="17"/>
      <c r="K1051" s="11"/>
      <c r="L1051" s="11"/>
      <c r="M1051" s="11"/>
      <c r="N1051" s="11"/>
      <c r="O1051" s="11"/>
      <c r="P1051" s="11"/>
      <c r="Q1051" s="11"/>
      <c r="R1051" s="11"/>
      <c r="S1051" s="11"/>
      <c r="T1051" s="11"/>
      <c r="U1051" s="11"/>
      <c r="V1051" s="11"/>
      <c r="W1051" s="11"/>
      <c r="X1051" s="11"/>
      <c r="Y1051" s="11"/>
      <c r="Z1051" s="11"/>
      <c r="AA1051" s="11"/>
      <c r="AB1051" s="11"/>
      <c r="AC1051" s="11"/>
      <c r="AD1051" s="11"/>
      <c r="AE1051" s="11"/>
      <c r="AF1051" s="11"/>
      <c r="AG1051" s="11"/>
      <c r="AH1051" s="11"/>
      <c r="AI1051" s="11"/>
      <c r="AJ1051" s="11"/>
      <c r="AK1051" s="11"/>
      <c r="AL1051" s="11"/>
      <c r="AM1051" s="11"/>
      <c r="AN1051" s="11"/>
    </row>
    <row r="1052" spans="1:40" s="32" customFormat="1">
      <c r="A1052" s="102" t="s">
        <v>1929</v>
      </c>
      <c r="B1052" s="19" t="s">
        <v>828</v>
      </c>
      <c r="C1052" s="20">
        <v>8.16</v>
      </c>
      <c r="D1052" s="21">
        <v>2.2641</v>
      </c>
      <c r="E1052" s="21">
        <f t="shared" si="16"/>
        <v>3.0305</v>
      </c>
      <c r="F1052" s="43">
        <v>1</v>
      </c>
      <c r="G1052" s="44">
        <v>1.3</v>
      </c>
      <c r="H1052" s="22" t="s">
        <v>15</v>
      </c>
      <c r="I1052" s="23" t="s">
        <v>41</v>
      </c>
      <c r="J1052" s="17"/>
      <c r="K1052" s="11"/>
      <c r="L1052" s="11"/>
      <c r="M1052" s="11"/>
      <c r="N1052" s="11"/>
      <c r="O1052" s="11"/>
      <c r="P1052" s="11"/>
      <c r="Q1052" s="11"/>
      <c r="R1052" s="11"/>
      <c r="S1052" s="11"/>
      <c r="T1052" s="11"/>
      <c r="U1052" s="11"/>
      <c r="V1052" s="11"/>
      <c r="W1052" s="11"/>
      <c r="X1052" s="11"/>
      <c r="Y1052" s="11"/>
      <c r="Z1052" s="11"/>
      <c r="AA1052" s="11"/>
      <c r="AB1052" s="11"/>
      <c r="AC1052" s="11"/>
      <c r="AD1052" s="11"/>
      <c r="AE1052" s="11"/>
      <c r="AF1052" s="11"/>
      <c r="AG1052" s="11"/>
      <c r="AH1052" s="11"/>
      <c r="AI1052" s="11"/>
      <c r="AJ1052" s="11"/>
      <c r="AK1052" s="11"/>
      <c r="AL1052" s="11"/>
      <c r="AM1052" s="11"/>
      <c r="AN1052" s="11"/>
    </row>
    <row r="1053" spans="1:40" s="32" customFormat="1">
      <c r="A1053" s="103" t="s">
        <v>1930</v>
      </c>
      <c r="B1053" s="24" t="s">
        <v>828</v>
      </c>
      <c r="C1053" s="25">
        <v>13.29</v>
      </c>
      <c r="D1053" s="26">
        <v>4.0490000000000004</v>
      </c>
      <c r="E1053" s="26">
        <f t="shared" si="16"/>
        <v>5.4196</v>
      </c>
      <c r="F1053" s="45">
        <v>1</v>
      </c>
      <c r="G1053" s="46">
        <v>1.3</v>
      </c>
      <c r="H1053" s="27" t="s">
        <v>15</v>
      </c>
      <c r="I1053" s="28" t="s">
        <v>41</v>
      </c>
      <c r="J1053" s="17"/>
      <c r="K1053" s="11"/>
      <c r="L1053" s="11"/>
      <c r="M1053" s="11"/>
      <c r="N1053" s="11"/>
      <c r="O1053" s="11"/>
      <c r="P1053" s="11"/>
      <c r="Q1053" s="11"/>
      <c r="R1053" s="11"/>
      <c r="S1053" s="11"/>
      <c r="T1053" s="11"/>
      <c r="U1053" s="11"/>
      <c r="V1053" s="11"/>
      <c r="W1053" s="11"/>
      <c r="X1053" s="11"/>
      <c r="Y1053" s="11"/>
      <c r="Z1053" s="11"/>
      <c r="AA1053" s="11"/>
      <c r="AB1053" s="11"/>
      <c r="AC1053" s="11"/>
      <c r="AD1053" s="11"/>
      <c r="AE1053" s="11"/>
      <c r="AF1053" s="11"/>
      <c r="AG1053" s="11"/>
      <c r="AH1053" s="11"/>
      <c r="AI1053" s="11"/>
      <c r="AJ1053" s="11"/>
      <c r="AK1053" s="11"/>
      <c r="AL1053" s="11"/>
      <c r="AM1053" s="11"/>
      <c r="AN1053" s="11"/>
    </row>
    <row r="1054" spans="1:40" s="32" customFormat="1">
      <c r="A1054" s="102" t="s">
        <v>1931</v>
      </c>
      <c r="B1054" s="19" t="s">
        <v>829</v>
      </c>
      <c r="C1054" s="20">
        <v>2.74</v>
      </c>
      <c r="D1054" s="21">
        <v>0.73719999999999997</v>
      </c>
      <c r="E1054" s="21">
        <f t="shared" si="16"/>
        <v>0.98670000000000002</v>
      </c>
      <c r="F1054" s="43">
        <v>1</v>
      </c>
      <c r="G1054" s="44">
        <v>1</v>
      </c>
      <c r="H1054" s="30" t="s">
        <v>15</v>
      </c>
      <c r="I1054" s="31" t="s">
        <v>41</v>
      </c>
      <c r="J1054" s="17"/>
      <c r="K1054" s="11"/>
      <c r="L1054" s="11"/>
      <c r="M1054" s="11"/>
      <c r="N1054" s="11"/>
      <c r="O1054" s="11"/>
      <c r="P1054" s="11"/>
      <c r="Q1054" s="11"/>
      <c r="R1054" s="11"/>
      <c r="S1054" s="11"/>
      <c r="T1054" s="11"/>
      <c r="U1054" s="11"/>
      <c r="V1054" s="11"/>
      <c r="W1054" s="11"/>
      <c r="X1054" s="11"/>
      <c r="Y1054" s="11"/>
      <c r="Z1054" s="11"/>
      <c r="AA1054" s="11"/>
      <c r="AB1054" s="11"/>
      <c r="AC1054" s="11"/>
      <c r="AD1054" s="11"/>
      <c r="AE1054" s="11"/>
      <c r="AF1054" s="11"/>
      <c r="AG1054" s="11"/>
      <c r="AH1054" s="11"/>
      <c r="AI1054" s="11"/>
      <c r="AJ1054" s="11"/>
      <c r="AK1054" s="11"/>
      <c r="AL1054" s="11"/>
      <c r="AM1054" s="11"/>
      <c r="AN1054" s="11"/>
    </row>
    <row r="1055" spans="1:40" s="32" customFormat="1">
      <c r="A1055" s="102" t="s">
        <v>1932</v>
      </c>
      <c r="B1055" s="19" t="s">
        <v>829</v>
      </c>
      <c r="C1055" s="20">
        <v>3.49</v>
      </c>
      <c r="D1055" s="21">
        <v>0.86450000000000005</v>
      </c>
      <c r="E1055" s="21">
        <f t="shared" si="16"/>
        <v>1.1571</v>
      </c>
      <c r="F1055" s="43">
        <v>1</v>
      </c>
      <c r="G1055" s="44">
        <v>1</v>
      </c>
      <c r="H1055" s="22" t="s">
        <v>15</v>
      </c>
      <c r="I1055" s="23" t="s">
        <v>41</v>
      </c>
      <c r="J1055" s="17"/>
      <c r="K1055" s="11"/>
      <c r="L1055" s="11"/>
      <c r="M1055" s="11"/>
      <c r="N1055" s="11"/>
      <c r="O1055" s="11"/>
      <c r="P1055" s="11"/>
      <c r="Q1055" s="11"/>
      <c r="R1055" s="11"/>
      <c r="S1055" s="11"/>
      <c r="T1055" s="11"/>
      <c r="U1055" s="11"/>
      <c r="V1055" s="11"/>
      <c r="W1055" s="11"/>
      <c r="X1055" s="11"/>
      <c r="Y1055" s="11"/>
      <c r="Z1055" s="11"/>
      <c r="AA1055" s="11"/>
      <c r="AB1055" s="11"/>
      <c r="AC1055" s="11"/>
      <c r="AD1055" s="11"/>
      <c r="AE1055" s="11"/>
      <c r="AF1055" s="11"/>
      <c r="AG1055" s="11"/>
      <c r="AH1055" s="11"/>
      <c r="AI1055" s="11"/>
      <c r="AJ1055" s="11"/>
      <c r="AK1055" s="11"/>
      <c r="AL1055" s="11"/>
      <c r="AM1055" s="11"/>
      <c r="AN1055" s="11"/>
    </row>
    <row r="1056" spans="1:40" s="32" customFormat="1">
      <c r="A1056" s="102" t="s">
        <v>1933</v>
      </c>
      <c r="B1056" s="19" t="s">
        <v>829</v>
      </c>
      <c r="C1056" s="20">
        <v>7.21</v>
      </c>
      <c r="D1056" s="21">
        <v>1.6893</v>
      </c>
      <c r="E1056" s="21">
        <f t="shared" si="16"/>
        <v>2.2610999999999999</v>
      </c>
      <c r="F1056" s="43">
        <v>1</v>
      </c>
      <c r="G1056" s="44">
        <v>1.3</v>
      </c>
      <c r="H1056" s="22" t="s">
        <v>15</v>
      </c>
      <c r="I1056" s="23" t="s">
        <v>41</v>
      </c>
      <c r="J1056" s="17"/>
      <c r="K1056" s="11"/>
      <c r="L1056" s="11"/>
      <c r="M1056" s="11"/>
      <c r="N1056" s="11"/>
      <c r="O1056" s="11"/>
      <c r="P1056" s="11"/>
      <c r="Q1056" s="11"/>
      <c r="R1056" s="11"/>
      <c r="S1056" s="11"/>
      <c r="T1056" s="11"/>
      <c r="U1056" s="11"/>
      <c r="V1056" s="11"/>
      <c r="W1056" s="11"/>
      <c r="X1056" s="11"/>
      <c r="Y1056" s="11"/>
      <c r="Z1056" s="11"/>
      <c r="AA1056" s="11"/>
      <c r="AB1056" s="11"/>
      <c r="AC1056" s="11"/>
      <c r="AD1056" s="11"/>
      <c r="AE1056" s="11"/>
      <c r="AF1056" s="11"/>
      <c r="AG1056" s="11"/>
      <c r="AH1056" s="11"/>
      <c r="AI1056" s="11"/>
      <c r="AJ1056" s="11"/>
      <c r="AK1056" s="11"/>
      <c r="AL1056" s="11"/>
      <c r="AM1056" s="11"/>
      <c r="AN1056" s="11"/>
    </row>
    <row r="1057" spans="1:40" s="32" customFormat="1">
      <c r="A1057" s="103" t="s">
        <v>1934</v>
      </c>
      <c r="B1057" s="24" t="s">
        <v>829</v>
      </c>
      <c r="C1057" s="25">
        <v>23.39</v>
      </c>
      <c r="D1057" s="26">
        <v>5.9147999999999996</v>
      </c>
      <c r="E1057" s="26">
        <f t="shared" si="16"/>
        <v>7.9169</v>
      </c>
      <c r="F1057" s="45">
        <v>1</v>
      </c>
      <c r="G1057" s="46">
        <v>1.3</v>
      </c>
      <c r="H1057" s="27" t="s">
        <v>15</v>
      </c>
      <c r="I1057" s="28" t="s">
        <v>41</v>
      </c>
      <c r="J1057" s="17"/>
      <c r="K1057" s="11"/>
      <c r="L1057" s="11"/>
      <c r="M1057" s="11"/>
      <c r="N1057" s="11"/>
      <c r="O1057" s="11"/>
      <c r="P1057" s="11"/>
      <c r="Q1057" s="11"/>
      <c r="R1057" s="11"/>
      <c r="S1057" s="11"/>
      <c r="T1057" s="11"/>
      <c r="U1057" s="11"/>
      <c r="V1057" s="11"/>
      <c r="W1057" s="11"/>
      <c r="X1057" s="11"/>
      <c r="Y1057" s="11"/>
      <c r="Z1057" s="11"/>
      <c r="AA1057" s="11"/>
      <c r="AB1057" s="11"/>
      <c r="AC1057" s="11"/>
      <c r="AD1057" s="11"/>
      <c r="AE1057" s="11"/>
      <c r="AF1057" s="11"/>
      <c r="AG1057" s="11"/>
      <c r="AH1057" s="11"/>
      <c r="AI1057" s="11"/>
      <c r="AJ1057" s="11"/>
      <c r="AK1057" s="11"/>
      <c r="AL1057" s="11"/>
      <c r="AM1057" s="11"/>
      <c r="AN1057" s="11"/>
    </row>
    <row r="1058" spans="1:40" s="32" customFormat="1">
      <c r="A1058" s="102" t="s">
        <v>1935</v>
      </c>
      <c r="B1058" s="19" t="s">
        <v>830</v>
      </c>
      <c r="C1058" s="20">
        <v>2.71</v>
      </c>
      <c r="D1058" s="21">
        <v>0.57499999999999996</v>
      </c>
      <c r="E1058" s="21">
        <f t="shared" si="16"/>
        <v>0.76959999999999995</v>
      </c>
      <c r="F1058" s="43">
        <v>1</v>
      </c>
      <c r="G1058" s="44">
        <v>1</v>
      </c>
      <c r="H1058" s="30" t="s">
        <v>15</v>
      </c>
      <c r="I1058" s="31" t="s">
        <v>41</v>
      </c>
      <c r="J1058" s="17"/>
      <c r="K1058" s="11"/>
      <c r="L1058" s="11"/>
      <c r="M1058" s="11"/>
      <c r="N1058" s="11"/>
      <c r="O1058" s="11"/>
      <c r="P1058" s="11"/>
      <c r="Q1058" s="11"/>
      <c r="R1058" s="11"/>
      <c r="S1058" s="11"/>
      <c r="T1058" s="11"/>
      <c r="U1058" s="11"/>
      <c r="V1058" s="11"/>
      <c r="W1058" s="11"/>
      <c r="X1058" s="11"/>
      <c r="Y1058" s="11"/>
      <c r="Z1058" s="11"/>
      <c r="AA1058" s="11"/>
      <c r="AB1058" s="11"/>
      <c r="AC1058" s="11"/>
      <c r="AD1058" s="11"/>
      <c r="AE1058" s="11"/>
      <c r="AF1058" s="11"/>
      <c r="AG1058" s="11"/>
      <c r="AH1058" s="11"/>
      <c r="AI1058" s="11"/>
      <c r="AJ1058" s="11"/>
      <c r="AK1058" s="11"/>
      <c r="AL1058" s="11"/>
      <c r="AM1058" s="11"/>
      <c r="AN1058" s="11"/>
    </row>
    <row r="1059" spans="1:40" s="32" customFormat="1">
      <c r="A1059" s="102" t="s">
        <v>1936</v>
      </c>
      <c r="B1059" s="19" t="s">
        <v>830</v>
      </c>
      <c r="C1059" s="20">
        <v>3.73</v>
      </c>
      <c r="D1059" s="21">
        <v>0.74590000000000001</v>
      </c>
      <c r="E1059" s="21">
        <f t="shared" si="16"/>
        <v>0.99839999999999995</v>
      </c>
      <c r="F1059" s="43">
        <v>1</v>
      </c>
      <c r="G1059" s="44">
        <v>1</v>
      </c>
      <c r="H1059" s="22" t="s">
        <v>15</v>
      </c>
      <c r="I1059" s="23" t="s">
        <v>41</v>
      </c>
      <c r="J1059" s="17"/>
      <c r="K1059" s="11"/>
      <c r="L1059" s="11"/>
      <c r="M1059" s="11"/>
      <c r="N1059" s="11"/>
      <c r="O1059" s="11"/>
      <c r="P1059" s="11"/>
      <c r="Q1059" s="11"/>
      <c r="R1059" s="11"/>
      <c r="S1059" s="11"/>
      <c r="T1059" s="11"/>
      <c r="U1059" s="11"/>
      <c r="V1059" s="11"/>
      <c r="W1059" s="11"/>
      <c r="X1059" s="11"/>
      <c r="Y1059" s="11"/>
      <c r="Z1059" s="11"/>
      <c r="AA1059" s="11"/>
      <c r="AB1059" s="11"/>
      <c r="AC1059" s="11"/>
      <c r="AD1059" s="11"/>
      <c r="AE1059" s="11"/>
      <c r="AF1059" s="11"/>
      <c r="AG1059" s="11"/>
      <c r="AH1059" s="11"/>
      <c r="AI1059" s="11"/>
      <c r="AJ1059" s="11"/>
      <c r="AK1059" s="11"/>
      <c r="AL1059" s="11"/>
      <c r="AM1059" s="11"/>
      <c r="AN1059" s="11"/>
    </row>
    <row r="1060" spans="1:40" s="32" customFormat="1">
      <c r="A1060" s="102" t="s">
        <v>1937</v>
      </c>
      <c r="B1060" s="19" t="s">
        <v>830</v>
      </c>
      <c r="C1060" s="20">
        <v>6.19</v>
      </c>
      <c r="D1060" s="21">
        <v>1.2261</v>
      </c>
      <c r="E1060" s="21">
        <f t="shared" si="16"/>
        <v>1.6411</v>
      </c>
      <c r="F1060" s="43">
        <v>1</v>
      </c>
      <c r="G1060" s="44">
        <v>1.3</v>
      </c>
      <c r="H1060" s="22" t="s">
        <v>15</v>
      </c>
      <c r="I1060" s="23" t="s">
        <v>41</v>
      </c>
      <c r="J1060" s="17"/>
      <c r="K1060" s="11"/>
      <c r="L1060" s="11"/>
      <c r="M1060" s="11"/>
      <c r="N1060" s="11"/>
      <c r="O1060" s="11"/>
      <c r="P1060" s="11"/>
      <c r="Q1060" s="11"/>
      <c r="R1060" s="11"/>
      <c r="S1060" s="11"/>
      <c r="T1060" s="11"/>
      <c r="U1060" s="11"/>
      <c r="V1060" s="11"/>
      <c r="W1060" s="11"/>
      <c r="X1060" s="11"/>
      <c r="Y1060" s="11"/>
      <c r="Z1060" s="11"/>
      <c r="AA1060" s="11"/>
      <c r="AB1060" s="11"/>
      <c r="AC1060" s="11"/>
      <c r="AD1060" s="11"/>
      <c r="AE1060" s="11"/>
      <c r="AF1060" s="11"/>
      <c r="AG1060" s="11"/>
      <c r="AH1060" s="11"/>
      <c r="AI1060" s="11"/>
      <c r="AJ1060" s="11"/>
      <c r="AK1060" s="11"/>
      <c r="AL1060" s="11"/>
      <c r="AM1060" s="11"/>
      <c r="AN1060" s="11"/>
    </row>
    <row r="1061" spans="1:40" s="32" customFormat="1">
      <c r="A1061" s="103" t="s">
        <v>1938</v>
      </c>
      <c r="B1061" s="24" t="s">
        <v>830</v>
      </c>
      <c r="C1061" s="25">
        <v>11.14</v>
      </c>
      <c r="D1061" s="26">
        <v>2.6541000000000001</v>
      </c>
      <c r="E1061" s="26">
        <f t="shared" si="16"/>
        <v>3.5525000000000002</v>
      </c>
      <c r="F1061" s="45">
        <v>1</v>
      </c>
      <c r="G1061" s="46">
        <v>1.3</v>
      </c>
      <c r="H1061" s="27" t="s">
        <v>15</v>
      </c>
      <c r="I1061" s="28" t="s">
        <v>41</v>
      </c>
      <c r="J1061" s="17"/>
      <c r="K1061" s="11"/>
      <c r="L1061" s="11"/>
      <c r="M1061" s="11"/>
      <c r="N1061" s="11"/>
      <c r="O1061" s="11"/>
      <c r="P1061" s="11"/>
      <c r="Q1061" s="11"/>
      <c r="R1061" s="11"/>
      <c r="S1061" s="11"/>
      <c r="T1061" s="11"/>
      <c r="U1061" s="11"/>
      <c r="V1061" s="11"/>
      <c r="W1061" s="11"/>
      <c r="X1061" s="11"/>
      <c r="Y1061" s="11"/>
      <c r="Z1061" s="11"/>
      <c r="AA1061" s="11"/>
      <c r="AB1061" s="11"/>
      <c r="AC1061" s="11"/>
      <c r="AD1061" s="11"/>
      <c r="AE1061" s="11"/>
      <c r="AF1061" s="11"/>
      <c r="AG1061" s="11"/>
      <c r="AH1061" s="11"/>
      <c r="AI1061" s="11"/>
      <c r="AJ1061" s="11"/>
      <c r="AK1061" s="11"/>
      <c r="AL1061" s="11"/>
      <c r="AM1061" s="11"/>
      <c r="AN1061" s="11"/>
    </row>
    <row r="1062" spans="1:40" s="32" customFormat="1">
      <c r="A1062" s="102" t="s">
        <v>1939</v>
      </c>
      <c r="B1062" s="19" t="s">
        <v>831</v>
      </c>
      <c r="C1062" s="20">
        <v>4.26</v>
      </c>
      <c r="D1062" s="21">
        <v>1.0636000000000001</v>
      </c>
      <c r="E1062" s="21">
        <f t="shared" si="16"/>
        <v>1.4236</v>
      </c>
      <c r="F1062" s="43">
        <v>1</v>
      </c>
      <c r="G1062" s="44">
        <v>1</v>
      </c>
      <c r="H1062" s="30" t="s">
        <v>15</v>
      </c>
      <c r="I1062" s="31" t="s">
        <v>41</v>
      </c>
      <c r="J1062" s="17"/>
      <c r="K1062" s="11"/>
      <c r="L1062" s="11"/>
      <c r="M1062" s="11"/>
      <c r="N1062" s="11"/>
      <c r="O1062" s="11"/>
      <c r="P1062" s="11"/>
      <c r="Q1062" s="11"/>
      <c r="R1062" s="11"/>
      <c r="S1062" s="11"/>
      <c r="T1062" s="11"/>
      <c r="U1062" s="11"/>
      <c r="V1062" s="11"/>
      <c r="W1062" s="11"/>
      <c r="X1062" s="11"/>
      <c r="Y1062" s="11"/>
      <c r="Z1062" s="11"/>
      <c r="AA1062" s="11"/>
      <c r="AB1062" s="11"/>
      <c r="AC1062" s="11"/>
      <c r="AD1062" s="11"/>
      <c r="AE1062" s="11"/>
      <c r="AF1062" s="11"/>
      <c r="AG1062" s="11"/>
      <c r="AH1062" s="11"/>
      <c r="AI1062" s="11"/>
      <c r="AJ1062" s="11"/>
      <c r="AK1062" s="11"/>
      <c r="AL1062" s="11"/>
      <c r="AM1062" s="11"/>
      <c r="AN1062" s="11"/>
    </row>
    <row r="1063" spans="1:40" s="32" customFormat="1">
      <c r="A1063" s="102" t="s">
        <v>1940</v>
      </c>
      <c r="B1063" s="19" t="s">
        <v>831</v>
      </c>
      <c r="C1063" s="20">
        <v>6.44</v>
      </c>
      <c r="D1063" s="21">
        <v>1.5697000000000001</v>
      </c>
      <c r="E1063" s="21">
        <f t="shared" si="16"/>
        <v>2.101</v>
      </c>
      <c r="F1063" s="43">
        <v>1</v>
      </c>
      <c r="G1063" s="44">
        <v>1</v>
      </c>
      <c r="H1063" s="22" t="s">
        <v>15</v>
      </c>
      <c r="I1063" s="23" t="s">
        <v>41</v>
      </c>
      <c r="J1063" s="17"/>
      <c r="K1063" s="11"/>
      <c r="L1063" s="11"/>
      <c r="M1063" s="11"/>
      <c r="N1063" s="11"/>
      <c r="O1063" s="11"/>
      <c r="P1063" s="11"/>
      <c r="Q1063" s="11"/>
      <c r="R1063" s="11"/>
      <c r="S1063" s="11"/>
      <c r="T1063" s="11"/>
      <c r="U1063" s="11"/>
      <c r="V1063" s="11"/>
      <c r="W1063" s="11"/>
      <c r="X1063" s="11"/>
      <c r="Y1063" s="11"/>
      <c r="Z1063" s="11"/>
      <c r="AA1063" s="11"/>
      <c r="AB1063" s="11"/>
      <c r="AC1063" s="11"/>
      <c r="AD1063" s="11"/>
      <c r="AE1063" s="11"/>
      <c r="AF1063" s="11"/>
      <c r="AG1063" s="11"/>
      <c r="AH1063" s="11"/>
      <c r="AI1063" s="11"/>
      <c r="AJ1063" s="11"/>
      <c r="AK1063" s="11"/>
      <c r="AL1063" s="11"/>
      <c r="AM1063" s="11"/>
      <c r="AN1063" s="11"/>
    </row>
    <row r="1064" spans="1:40" s="32" customFormat="1">
      <c r="A1064" s="102" t="s">
        <v>1941</v>
      </c>
      <c r="B1064" s="19" t="s">
        <v>831</v>
      </c>
      <c r="C1064" s="20">
        <v>10.63</v>
      </c>
      <c r="D1064" s="21">
        <v>2.5838000000000001</v>
      </c>
      <c r="E1064" s="21">
        <f t="shared" si="16"/>
        <v>3.4584000000000001</v>
      </c>
      <c r="F1064" s="43">
        <v>1</v>
      </c>
      <c r="G1064" s="44">
        <v>1.3</v>
      </c>
      <c r="H1064" s="22" t="s">
        <v>15</v>
      </c>
      <c r="I1064" s="23" t="s">
        <v>41</v>
      </c>
      <c r="J1064" s="17"/>
      <c r="K1064" s="11"/>
      <c r="L1064" s="11"/>
      <c r="M1064" s="11"/>
      <c r="N1064" s="11"/>
      <c r="O1064" s="11"/>
      <c r="P1064" s="11"/>
      <c r="Q1064" s="11"/>
      <c r="R1064" s="11"/>
      <c r="S1064" s="11"/>
      <c r="T1064" s="11"/>
      <c r="U1064" s="11"/>
      <c r="V1064" s="11"/>
      <c r="W1064" s="11"/>
      <c r="X1064" s="11"/>
      <c r="Y1064" s="11"/>
      <c r="Z1064" s="11"/>
      <c r="AA1064" s="11"/>
      <c r="AB1064" s="11"/>
      <c r="AC1064" s="11"/>
      <c r="AD1064" s="11"/>
      <c r="AE1064" s="11"/>
      <c r="AF1064" s="11"/>
      <c r="AG1064" s="11"/>
      <c r="AH1064" s="11"/>
      <c r="AI1064" s="11"/>
      <c r="AJ1064" s="11"/>
      <c r="AK1064" s="11"/>
      <c r="AL1064" s="11"/>
      <c r="AM1064" s="11"/>
      <c r="AN1064" s="11"/>
    </row>
    <row r="1065" spans="1:40" s="32" customFormat="1">
      <c r="A1065" s="103" t="s">
        <v>1942</v>
      </c>
      <c r="B1065" s="24" t="s">
        <v>831</v>
      </c>
      <c r="C1065" s="25">
        <v>18.14</v>
      </c>
      <c r="D1065" s="26">
        <v>5.8067000000000002</v>
      </c>
      <c r="E1065" s="26">
        <f t="shared" si="16"/>
        <v>7.7721999999999998</v>
      </c>
      <c r="F1065" s="45">
        <v>1</v>
      </c>
      <c r="G1065" s="46">
        <v>1.3</v>
      </c>
      <c r="H1065" s="22" t="s">
        <v>15</v>
      </c>
      <c r="I1065" s="23" t="s">
        <v>41</v>
      </c>
      <c r="J1065" s="17"/>
      <c r="K1065" s="11"/>
      <c r="L1065" s="11"/>
      <c r="M1065" s="11"/>
      <c r="N1065" s="11"/>
      <c r="O1065" s="11"/>
      <c r="P1065" s="11"/>
      <c r="Q1065" s="11"/>
      <c r="R1065" s="11"/>
      <c r="S1065" s="11"/>
      <c r="T1065" s="11"/>
      <c r="U1065" s="11"/>
      <c r="V1065" s="11"/>
      <c r="W1065" s="11"/>
      <c r="X1065" s="11"/>
      <c r="Y1065" s="11"/>
      <c r="Z1065" s="11"/>
      <c r="AA1065" s="11"/>
      <c r="AB1065" s="11"/>
      <c r="AC1065" s="11"/>
      <c r="AD1065" s="11"/>
      <c r="AE1065" s="11"/>
      <c r="AF1065" s="11"/>
      <c r="AG1065" s="11"/>
      <c r="AH1065" s="11"/>
      <c r="AI1065" s="11"/>
      <c r="AJ1065" s="11"/>
      <c r="AK1065" s="11"/>
      <c r="AL1065" s="11"/>
      <c r="AM1065" s="11"/>
      <c r="AN1065" s="11"/>
    </row>
    <row r="1066" spans="1:40" s="32" customFormat="1">
      <c r="A1066" s="102" t="s">
        <v>1943</v>
      </c>
      <c r="B1066" s="19" t="s">
        <v>832</v>
      </c>
      <c r="C1066" s="20">
        <v>4.37</v>
      </c>
      <c r="D1066" s="21">
        <v>1.0078</v>
      </c>
      <c r="E1066" s="21">
        <f t="shared" si="16"/>
        <v>1.3489</v>
      </c>
      <c r="F1066" s="43">
        <v>1</v>
      </c>
      <c r="G1066" s="44">
        <v>1</v>
      </c>
      <c r="H1066" s="27" t="s">
        <v>15</v>
      </c>
      <c r="I1066" s="28" t="s">
        <v>41</v>
      </c>
      <c r="J1066" s="17"/>
      <c r="K1066" s="11"/>
      <c r="L1066" s="11"/>
      <c r="M1066" s="11"/>
      <c r="N1066" s="11"/>
      <c r="O1066" s="11"/>
      <c r="P1066" s="11"/>
      <c r="Q1066" s="11"/>
      <c r="R1066" s="11"/>
      <c r="S1066" s="11"/>
      <c r="T1066" s="11"/>
      <c r="U1066" s="11"/>
      <c r="V1066" s="11"/>
      <c r="W1066" s="11"/>
      <c r="X1066" s="11"/>
      <c r="Y1066" s="11"/>
      <c r="Z1066" s="11"/>
      <c r="AA1066" s="11"/>
      <c r="AB1066" s="11"/>
      <c r="AC1066" s="11"/>
      <c r="AD1066" s="11"/>
      <c r="AE1066" s="11"/>
      <c r="AF1066" s="11"/>
      <c r="AG1066" s="11"/>
      <c r="AH1066" s="11"/>
      <c r="AI1066" s="11"/>
      <c r="AJ1066" s="11"/>
      <c r="AK1066" s="11"/>
      <c r="AL1066" s="11"/>
      <c r="AM1066" s="11"/>
      <c r="AN1066" s="11"/>
    </row>
    <row r="1067" spans="1:40" s="32" customFormat="1">
      <c r="A1067" s="102" t="s">
        <v>1944</v>
      </c>
      <c r="B1067" s="19" t="s">
        <v>832</v>
      </c>
      <c r="C1067" s="20">
        <v>6.24</v>
      </c>
      <c r="D1067" s="21">
        <v>1.4474</v>
      </c>
      <c r="E1067" s="21">
        <f t="shared" si="16"/>
        <v>1.9373</v>
      </c>
      <c r="F1067" s="43">
        <v>1</v>
      </c>
      <c r="G1067" s="44">
        <v>1</v>
      </c>
      <c r="H1067" s="30" t="s">
        <v>15</v>
      </c>
      <c r="I1067" s="31" t="s">
        <v>41</v>
      </c>
      <c r="J1067" s="17"/>
      <c r="K1067" s="11"/>
      <c r="L1067" s="11"/>
      <c r="M1067" s="11"/>
      <c r="N1067" s="11"/>
      <c r="O1067" s="11"/>
      <c r="P1067" s="11"/>
      <c r="Q1067" s="11"/>
      <c r="R1067" s="11"/>
      <c r="S1067" s="11"/>
      <c r="T1067" s="11"/>
      <c r="U1067" s="11"/>
      <c r="V1067" s="11"/>
      <c r="W1067" s="11"/>
      <c r="X1067" s="11"/>
      <c r="Y1067" s="11"/>
      <c r="Z1067" s="11"/>
      <c r="AA1067" s="11"/>
      <c r="AB1067" s="11"/>
      <c r="AC1067" s="11"/>
      <c r="AD1067" s="11"/>
      <c r="AE1067" s="11"/>
      <c r="AF1067" s="11"/>
      <c r="AG1067" s="11"/>
      <c r="AH1067" s="11"/>
      <c r="AI1067" s="11"/>
      <c r="AJ1067" s="11"/>
      <c r="AK1067" s="11"/>
      <c r="AL1067" s="11"/>
      <c r="AM1067" s="11"/>
      <c r="AN1067" s="11"/>
    </row>
    <row r="1068" spans="1:40" s="32" customFormat="1">
      <c r="A1068" s="102" t="s">
        <v>1945</v>
      </c>
      <c r="B1068" s="19" t="s">
        <v>832</v>
      </c>
      <c r="C1068" s="20">
        <v>10.51</v>
      </c>
      <c r="D1068" s="21">
        <v>2.5455000000000001</v>
      </c>
      <c r="E1068" s="21">
        <f t="shared" si="16"/>
        <v>3.4070999999999998</v>
      </c>
      <c r="F1068" s="43">
        <v>1</v>
      </c>
      <c r="G1068" s="44">
        <v>1.3</v>
      </c>
      <c r="H1068" s="22" t="s">
        <v>15</v>
      </c>
      <c r="I1068" s="23" t="s">
        <v>41</v>
      </c>
      <c r="J1068" s="17"/>
      <c r="K1068" s="11"/>
      <c r="L1068" s="11"/>
      <c r="M1068" s="11"/>
      <c r="N1068" s="11"/>
      <c r="O1068" s="11"/>
      <c r="P1068" s="11"/>
      <c r="Q1068" s="11"/>
      <c r="R1068" s="11"/>
      <c r="S1068" s="11"/>
      <c r="T1068" s="11"/>
      <c r="U1068" s="11"/>
      <c r="V1068" s="11"/>
      <c r="W1068" s="11"/>
      <c r="X1068" s="11"/>
      <c r="Y1068" s="11"/>
      <c r="Z1068" s="11"/>
      <c r="AA1068" s="11"/>
      <c r="AB1068" s="11"/>
      <c r="AC1068" s="11"/>
      <c r="AD1068" s="11"/>
      <c r="AE1068" s="11"/>
      <c r="AF1068" s="11"/>
      <c r="AG1068" s="11"/>
      <c r="AH1068" s="11"/>
      <c r="AI1068" s="11"/>
      <c r="AJ1068" s="11"/>
      <c r="AK1068" s="11"/>
      <c r="AL1068" s="11"/>
      <c r="AM1068" s="11"/>
      <c r="AN1068" s="11"/>
    </row>
    <row r="1069" spans="1:40" s="32" customFormat="1">
      <c r="A1069" s="103" t="s">
        <v>1946</v>
      </c>
      <c r="B1069" s="24" t="s">
        <v>832</v>
      </c>
      <c r="C1069" s="25">
        <v>20.18</v>
      </c>
      <c r="D1069" s="26">
        <v>6.0614999999999997</v>
      </c>
      <c r="E1069" s="26">
        <f t="shared" si="16"/>
        <v>8.1133000000000006</v>
      </c>
      <c r="F1069" s="45">
        <v>1</v>
      </c>
      <c r="G1069" s="46">
        <v>1.3</v>
      </c>
      <c r="H1069" s="27" t="s">
        <v>15</v>
      </c>
      <c r="I1069" s="28" t="s">
        <v>41</v>
      </c>
      <c r="J1069" s="17"/>
      <c r="K1069" s="11"/>
      <c r="L1069" s="11"/>
      <c r="M1069" s="11"/>
      <c r="N1069" s="11"/>
      <c r="O1069" s="11"/>
      <c r="P1069" s="11"/>
      <c r="Q1069" s="11"/>
      <c r="R1069" s="11"/>
      <c r="S1069" s="11"/>
      <c r="T1069" s="11"/>
      <c r="U1069" s="11"/>
      <c r="V1069" s="11"/>
      <c r="W1069" s="11"/>
      <c r="X1069" s="11"/>
      <c r="Y1069" s="11"/>
      <c r="Z1069" s="11"/>
      <c r="AA1069" s="11"/>
      <c r="AB1069" s="11"/>
      <c r="AC1069" s="11"/>
      <c r="AD1069" s="11"/>
      <c r="AE1069" s="11"/>
      <c r="AF1069" s="11"/>
      <c r="AG1069" s="11"/>
      <c r="AH1069" s="11"/>
      <c r="AI1069" s="11"/>
      <c r="AJ1069" s="11"/>
      <c r="AK1069" s="11"/>
      <c r="AL1069" s="11"/>
      <c r="AM1069" s="11"/>
      <c r="AN1069" s="11"/>
    </row>
    <row r="1070" spans="1:40" s="32" customFormat="1">
      <c r="A1070" s="102" t="s">
        <v>1947</v>
      </c>
      <c r="B1070" s="19" t="s">
        <v>833</v>
      </c>
      <c r="C1070" s="20">
        <v>3.21</v>
      </c>
      <c r="D1070" s="21">
        <v>0.52959999999999996</v>
      </c>
      <c r="E1070" s="21">
        <f t="shared" si="16"/>
        <v>0.70889999999999997</v>
      </c>
      <c r="F1070" s="43">
        <v>1</v>
      </c>
      <c r="G1070" s="44">
        <v>1</v>
      </c>
      <c r="H1070" s="30" t="s">
        <v>15</v>
      </c>
      <c r="I1070" s="31" t="s">
        <v>41</v>
      </c>
      <c r="J1070" s="17"/>
      <c r="K1070" s="11"/>
      <c r="L1070" s="11"/>
      <c r="M1070" s="11"/>
      <c r="N1070" s="11"/>
      <c r="O1070" s="11"/>
      <c r="P1070" s="11"/>
      <c r="Q1070" s="11"/>
      <c r="R1070" s="11"/>
      <c r="S1070" s="11"/>
      <c r="T1070" s="11"/>
      <c r="U1070" s="11"/>
      <c r="V1070" s="11"/>
      <c r="W1070" s="11"/>
      <c r="X1070" s="11"/>
      <c r="Y1070" s="11"/>
      <c r="Z1070" s="11"/>
      <c r="AA1070" s="11"/>
      <c r="AB1070" s="11"/>
      <c r="AC1070" s="11"/>
      <c r="AD1070" s="11"/>
      <c r="AE1070" s="11"/>
      <c r="AF1070" s="11"/>
      <c r="AG1070" s="11"/>
      <c r="AH1070" s="11"/>
      <c r="AI1070" s="11"/>
      <c r="AJ1070" s="11"/>
      <c r="AK1070" s="11"/>
      <c r="AL1070" s="11"/>
      <c r="AM1070" s="11"/>
      <c r="AN1070" s="11"/>
    </row>
    <row r="1071" spans="1:40" s="32" customFormat="1">
      <c r="A1071" s="102" t="s">
        <v>1948</v>
      </c>
      <c r="B1071" s="19" t="s">
        <v>833</v>
      </c>
      <c r="C1071" s="20">
        <v>4.2</v>
      </c>
      <c r="D1071" s="21">
        <v>0.7147</v>
      </c>
      <c r="E1071" s="21">
        <f t="shared" si="16"/>
        <v>0.95660000000000001</v>
      </c>
      <c r="F1071" s="43">
        <v>1</v>
      </c>
      <c r="G1071" s="44">
        <v>1</v>
      </c>
      <c r="H1071" s="22" t="s">
        <v>15</v>
      </c>
      <c r="I1071" s="23" t="s">
        <v>41</v>
      </c>
      <c r="J1071" s="17"/>
      <c r="K1071" s="11"/>
      <c r="L1071" s="11"/>
      <c r="M1071" s="11"/>
      <c r="N1071" s="11"/>
      <c r="O1071" s="11"/>
      <c r="P1071" s="11"/>
      <c r="Q1071" s="11"/>
      <c r="R1071" s="11"/>
      <c r="S1071" s="11"/>
      <c r="T1071" s="11"/>
      <c r="U1071" s="11"/>
      <c r="V1071" s="11"/>
      <c r="W1071" s="11"/>
      <c r="X1071" s="11"/>
      <c r="Y1071" s="11"/>
      <c r="Z1071" s="11"/>
      <c r="AA1071" s="11"/>
      <c r="AB1071" s="11"/>
      <c r="AC1071" s="11"/>
      <c r="AD1071" s="11"/>
      <c r="AE1071" s="11"/>
      <c r="AF1071" s="11"/>
      <c r="AG1071" s="11"/>
      <c r="AH1071" s="11"/>
      <c r="AI1071" s="11"/>
      <c r="AJ1071" s="11"/>
      <c r="AK1071" s="11"/>
      <c r="AL1071" s="11"/>
      <c r="AM1071" s="11"/>
      <c r="AN1071" s="11"/>
    </row>
    <row r="1072" spans="1:40" s="32" customFormat="1">
      <c r="A1072" s="102" t="s">
        <v>1949</v>
      </c>
      <c r="B1072" s="19" t="s">
        <v>833</v>
      </c>
      <c r="C1072" s="20">
        <v>6.32</v>
      </c>
      <c r="D1072" s="21">
        <v>1.2250000000000001</v>
      </c>
      <c r="E1072" s="21">
        <f t="shared" si="16"/>
        <v>1.6396999999999999</v>
      </c>
      <c r="F1072" s="43">
        <v>1</v>
      </c>
      <c r="G1072" s="44">
        <v>1.3</v>
      </c>
      <c r="H1072" s="22" t="s">
        <v>15</v>
      </c>
      <c r="I1072" s="23" t="s">
        <v>41</v>
      </c>
      <c r="J1072" s="17"/>
      <c r="K1072" s="11"/>
      <c r="L1072" s="11"/>
      <c r="M1072" s="11"/>
      <c r="N1072" s="11"/>
      <c r="O1072" s="11"/>
      <c r="P1072" s="11"/>
      <c r="Q1072" s="11"/>
      <c r="R1072" s="11"/>
      <c r="S1072" s="11"/>
      <c r="T1072" s="11"/>
      <c r="U1072" s="11"/>
      <c r="V1072" s="11"/>
      <c r="W1072" s="11"/>
      <c r="X1072" s="11"/>
      <c r="Y1072" s="11"/>
      <c r="Z1072" s="11"/>
      <c r="AA1072" s="11"/>
      <c r="AB1072" s="11"/>
      <c r="AC1072" s="11"/>
      <c r="AD1072" s="11"/>
      <c r="AE1072" s="11"/>
      <c r="AF1072" s="11"/>
      <c r="AG1072" s="11"/>
      <c r="AH1072" s="11"/>
      <c r="AI1072" s="11"/>
      <c r="AJ1072" s="11"/>
      <c r="AK1072" s="11"/>
      <c r="AL1072" s="11"/>
      <c r="AM1072" s="11"/>
      <c r="AN1072" s="11"/>
    </row>
    <row r="1073" spans="1:40" s="32" customFormat="1">
      <c r="A1073" s="103" t="s">
        <v>1950</v>
      </c>
      <c r="B1073" s="24" t="s">
        <v>833</v>
      </c>
      <c r="C1073" s="25">
        <v>10.19</v>
      </c>
      <c r="D1073" s="26">
        <v>2.8127</v>
      </c>
      <c r="E1073" s="26">
        <f t="shared" si="16"/>
        <v>3.7648000000000001</v>
      </c>
      <c r="F1073" s="45">
        <v>1</v>
      </c>
      <c r="G1073" s="46">
        <v>1.3</v>
      </c>
      <c r="H1073" s="27" t="s">
        <v>15</v>
      </c>
      <c r="I1073" s="28" t="s">
        <v>41</v>
      </c>
      <c r="J1073" s="17"/>
      <c r="K1073" s="11"/>
      <c r="L1073" s="11"/>
      <c r="M1073" s="11"/>
      <c r="N1073" s="11"/>
      <c r="O1073" s="11"/>
      <c r="P1073" s="11"/>
      <c r="Q1073" s="11"/>
      <c r="R1073" s="11"/>
      <c r="S1073" s="11"/>
      <c r="T1073" s="11"/>
      <c r="U1073" s="11"/>
      <c r="V1073" s="11"/>
      <c r="W1073" s="11"/>
      <c r="X1073" s="11"/>
      <c r="Y1073" s="11"/>
      <c r="Z1073" s="11"/>
      <c r="AA1073" s="11"/>
      <c r="AB1073" s="11"/>
      <c r="AC1073" s="11"/>
      <c r="AD1073" s="11"/>
      <c r="AE1073" s="11"/>
      <c r="AF1073" s="11"/>
      <c r="AG1073" s="11"/>
      <c r="AH1073" s="11"/>
      <c r="AI1073" s="11"/>
      <c r="AJ1073" s="11"/>
      <c r="AK1073" s="11"/>
      <c r="AL1073" s="11"/>
      <c r="AM1073" s="11"/>
      <c r="AN1073" s="11"/>
    </row>
    <row r="1074" spans="1:40" s="32" customFormat="1">
      <c r="A1074" s="102" t="s">
        <v>1951</v>
      </c>
      <c r="B1074" s="19" t="s">
        <v>834</v>
      </c>
      <c r="C1074" s="20">
        <v>3.4</v>
      </c>
      <c r="D1074" s="21">
        <v>0.5534</v>
      </c>
      <c r="E1074" s="21">
        <f t="shared" si="16"/>
        <v>0.74070000000000003</v>
      </c>
      <c r="F1074" s="43">
        <v>1</v>
      </c>
      <c r="G1074" s="44">
        <v>1</v>
      </c>
      <c r="H1074" s="30" t="s">
        <v>15</v>
      </c>
      <c r="I1074" s="31" t="s">
        <v>41</v>
      </c>
      <c r="J1074" s="17"/>
      <c r="K1074" s="11"/>
      <c r="L1074" s="11"/>
      <c r="M1074" s="11"/>
      <c r="N1074" s="11"/>
      <c r="O1074" s="11"/>
      <c r="P1074" s="11"/>
      <c r="Q1074" s="11"/>
      <c r="R1074" s="11"/>
      <c r="S1074" s="11"/>
      <c r="T1074" s="11"/>
      <c r="U1074" s="11"/>
      <c r="V1074" s="11"/>
      <c r="W1074" s="11"/>
      <c r="X1074" s="11"/>
      <c r="Y1074" s="11"/>
      <c r="Z1074" s="11"/>
      <c r="AA1074" s="11"/>
      <c r="AB1074" s="11"/>
      <c r="AC1074" s="11"/>
      <c r="AD1074" s="11"/>
      <c r="AE1074" s="11"/>
      <c r="AF1074" s="11"/>
      <c r="AG1074" s="11"/>
      <c r="AH1074" s="11"/>
      <c r="AI1074" s="11"/>
      <c r="AJ1074" s="11"/>
      <c r="AK1074" s="11"/>
      <c r="AL1074" s="11"/>
      <c r="AM1074" s="11"/>
      <c r="AN1074" s="11"/>
    </row>
    <row r="1075" spans="1:40" s="32" customFormat="1">
      <c r="A1075" s="102" t="s">
        <v>1952</v>
      </c>
      <c r="B1075" s="19" t="s">
        <v>834</v>
      </c>
      <c r="C1075" s="20">
        <v>4.34</v>
      </c>
      <c r="D1075" s="21">
        <v>0.73939999999999995</v>
      </c>
      <c r="E1075" s="21">
        <f t="shared" si="16"/>
        <v>0.98970000000000002</v>
      </c>
      <c r="F1075" s="43">
        <v>1</v>
      </c>
      <c r="G1075" s="44">
        <v>1</v>
      </c>
      <c r="H1075" s="22" t="s">
        <v>15</v>
      </c>
      <c r="I1075" s="23" t="s">
        <v>41</v>
      </c>
      <c r="J1075" s="17"/>
      <c r="K1075" s="11"/>
      <c r="L1075" s="11"/>
      <c r="M1075" s="11"/>
      <c r="N1075" s="11"/>
      <c r="O1075" s="11"/>
      <c r="P1075" s="11"/>
      <c r="Q1075" s="11"/>
      <c r="R1075" s="11"/>
      <c r="S1075" s="11"/>
      <c r="T1075" s="11"/>
      <c r="U1075" s="11"/>
      <c r="V1075" s="11"/>
      <c r="W1075" s="11"/>
      <c r="X1075" s="11"/>
      <c r="Y1075" s="11"/>
      <c r="Z1075" s="11"/>
      <c r="AA1075" s="11"/>
      <c r="AB1075" s="11"/>
      <c r="AC1075" s="11"/>
      <c r="AD1075" s="11"/>
      <c r="AE1075" s="11"/>
      <c r="AF1075" s="11"/>
      <c r="AG1075" s="11"/>
      <c r="AH1075" s="11"/>
      <c r="AI1075" s="11"/>
      <c r="AJ1075" s="11"/>
      <c r="AK1075" s="11"/>
      <c r="AL1075" s="11"/>
      <c r="AM1075" s="11"/>
      <c r="AN1075" s="11"/>
    </row>
    <row r="1076" spans="1:40" s="32" customFormat="1">
      <c r="A1076" s="102" t="s">
        <v>1953</v>
      </c>
      <c r="B1076" s="19" t="s">
        <v>834</v>
      </c>
      <c r="C1076" s="20">
        <v>6.45</v>
      </c>
      <c r="D1076" s="21">
        <v>1.2421</v>
      </c>
      <c r="E1076" s="21">
        <f t="shared" si="16"/>
        <v>1.6625000000000001</v>
      </c>
      <c r="F1076" s="43">
        <v>1</v>
      </c>
      <c r="G1076" s="44">
        <v>1.3</v>
      </c>
      <c r="H1076" s="22" t="s">
        <v>15</v>
      </c>
      <c r="I1076" s="23" t="s">
        <v>41</v>
      </c>
      <c r="J1076" s="17"/>
      <c r="K1076" s="11"/>
      <c r="L1076" s="11"/>
      <c r="M1076" s="11"/>
      <c r="N1076" s="11"/>
      <c r="O1076" s="11"/>
      <c r="P1076" s="11"/>
      <c r="Q1076" s="11"/>
      <c r="R1076" s="11"/>
      <c r="S1076" s="11"/>
      <c r="T1076" s="11"/>
      <c r="U1076" s="11"/>
      <c r="V1076" s="11"/>
      <c r="W1076" s="11"/>
      <c r="X1076" s="11"/>
      <c r="Y1076" s="11"/>
      <c r="Z1076" s="11"/>
      <c r="AA1076" s="11"/>
      <c r="AB1076" s="11"/>
      <c r="AC1076" s="11"/>
      <c r="AD1076" s="11"/>
      <c r="AE1076" s="11"/>
      <c r="AF1076" s="11"/>
      <c r="AG1076" s="11"/>
      <c r="AH1076" s="11"/>
      <c r="AI1076" s="11"/>
      <c r="AJ1076" s="11"/>
      <c r="AK1076" s="11"/>
      <c r="AL1076" s="11"/>
      <c r="AM1076" s="11"/>
      <c r="AN1076" s="11"/>
    </row>
    <row r="1077" spans="1:40" s="32" customFormat="1">
      <c r="A1077" s="103" t="s">
        <v>1954</v>
      </c>
      <c r="B1077" s="24" t="s">
        <v>834</v>
      </c>
      <c r="C1077" s="25">
        <v>10.7</v>
      </c>
      <c r="D1077" s="26">
        <v>2.5390000000000001</v>
      </c>
      <c r="E1077" s="26">
        <f t="shared" si="16"/>
        <v>3.3984000000000001</v>
      </c>
      <c r="F1077" s="45">
        <v>1</v>
      </c>
      <c r="G1077" s="46">
        <v>1.3</v>
      </c>
      <c r="H1077" s="27" t="s">
        <v>15</v>
      </c>
      <c r="I1077" s="28" t="s">
        <v>41</v>
      </c>
      <c r="J1077" s="17"/>
      <c r="K1077" s="11"/>
      <c r="L1077" s="11"/>
      <c r="M1077" s="11"/>
      <c r="N1077" s="11"/>
      <c r="O1077" s="11"/>
      <c r="P1077" s="11"/>
      <c r="Q1077" s="11"/>
      <c r="R1077" s="11"/>
      <c r="S1077" s="11"/>
      <c r="T1077" s="11"/>
      <c r="U1077" s="11"/>
      <c r="V1077" s="11"/>
      <c r="W1077" s="11"/>
      <c r="X1077" s="11"/>
      <c r="Y1077" s="11"/>
      <c r="Z1077" s="11"/>
      <c r="AA1077" s="11"/>
      <c r="AB1077" s="11"/>
      <c r="AC1077" s="11"/>
      <c r="AD1077" s="11"/>
      <c r="AE1077" s="11"/>
      <c r="AF1077" s="11"/>
      <c r="AG1077" s="11"/>
      <c r="AH1077" s="11"/>
      <c r="AI1077" s="11"/>
      <c r="AJ1077" s="11"/>
      <c r="AK1077" s="11"/>
      <c r="AL1077" s="11"/>
      <c r="AM1077" s="11"/>
      <c r="AN1077" s="11"/>
    </row>
    <row r="1078" spans="1:40" s="32" customFormat="1">
      <c r="A1078" s="102" t="s">
        <v>1955</v>
      </c>
      <c r="B1078" s="19" t="s">
        <v>835</v>
      </c>
      <c r="C1078" s="20">
        <v>2.2000000000000002</v>
      </c>
      <c r="D1078" s="21">
        <v>0.34360000000000002</v>
      </c>
      <c r="E1078" s="21">
        <f t="shared" si="16"/>
        <v>0.45989999999999998</v>
      </c>
      <c r="F1078" s="43">
        <v>1</v>
      </c>
      <c r="G1078" s="44">
        <v>1</v>
      </c>
      <c r="H1078" s="30" t="s">
        <v>15</v>
      </c>
      <c r="I1078" s="31" t="s">
        <v>41</v>
      </c>
      <c r="J1078" s="17"/>
      <c r="K1078" s="11"/>
      <c r="L1078" s="11"/>
      <c r="M1078" s="11"/>
      <c r="N1078" s="11"/>
      <c r="O1078" s="11"/>
      <c r="P1078" s="11"/>
      <c r="Q1078" s="11"/>
      <c r="R1078" s="11"/>
      <c r="S1078" s="11"/>
      <c r="T1078" s="11"/>
      <c r="U1078" s="11"/>
      <c r="V1078" s="11"/>
      <c r="W1078" s="11"/>
      <c r="X1078" s="11"/>
      <c r="Y1078" s="11"/>
      <c r="Z1078" s="11"/>
      <c r="AA1078" s="11"/>
      <c r="AB1078" s="11"/>
      <c r="AC1078" s="11"/>
      <c r="AD1078" s="11"/>
      <c r="AE1078" s="11"/>
      <c r="AF1078" s="11"/>
      <c r="AG1078" s="11"/>
      <c r="AH1078" s="11"/>
      <c r="AI1078" s="11"/>
      <c r="AJ1078" s="11"/>
      <c r="AK1078" s="11"/>
      <c r="AL1078" s="11"/>
      <c r="AM1078" s="11"/>
      <c r="AN1078" s="11"/>
    </row>
    <row r="1079" spans="1:40" s="32" customFormat="1">
      <c r="A1079" s="102" t="s">
        <v>1956</v>
      </c>
      <c r="B1079" s="19" t="s">
        <v>835</v>
      </c>
      <c r="C1079" s="20">
        <v>2.85</v>
      </c>
      <c r="D1079" s="21">
        <v>0.52880000000000005</v>
      </c>
      <c r="E1079" s="21">
        <f t="shared" si="16"/>
        <v>0.70779999999999998</v>
      </c>
      <c r="F1079" s="43">
        <v>1</v>
      </c>
      <c r="G1079" s="44">
        <v>1</v>
      </c>
      <c r="H1079" s="22" t="s">
        <v>15</v>
      </c>
      <c r="I1079" s="23" t="s">
        <v>41</v>
      </c>
      <c r="J1079" s="17"/>
      <c r="K1079" s="11"/>
      <c r="L1079" s="11"/>
      <c r="M1079" s="11"/>
      <c r="N1079" s="11"/>
      <c r="O1079" s="11"/>
      <c r="P1079" s="11"/>
      <c r="Q1079" s="11"/>
      <c r="R1079" s="11"/>
      <c r="S1079" s="11"/>
      <c r="T1079" s="11"/>
      <c r="U1079" s="11"/>
      <c r="V1079" s="11"/>
      <c r="W1079" s="11"/>
      <c r="X1079" s="11"/>
      <c r="Y1079" s="11"/>
      <c r="Z1079" s="11"/>
      <c r="AA1079" s="11"/>
      <c r="AB1079" s="11"/>
      <c r="AC1079" s="11"/>
      <c r="AD1079" s="11"/>
      <c r="AE1079" s="11"/>
      <c r="AF1079" s="11"/>
      <c r="AG1079" s="11"/>
      <c r="AH1079" s="11"/>
      <c r="AI1079" s="11"/>
      <c r="AJ1079" s="11"/>
      <c r="AK1079" s="11"/>
      <c r="AL1079" s="11"/>
      <c r="AM1079" s="11"/>
      <c r="AN1079" s="11"/>
    </row>
    <row r="1080" spans="1:40" s="32" customFormat="1">
      <c r="A1080" s="102" t="s">
        <v>1957</v>
      </c>
      <c r="B1080" s="19" t="s">
        <v>835</v>
      </c>
      <c r="C1080" s="20">
        <v>4.05</v>
      </c>
      <c r="D1080" s="21">
        <v>0.78969999999999996</v>
      </c>
      <c r="E1080" s="21">
        <f t="shared" si="16"/>
        <v>1.0569999999999999</v>
      </c>
      <c r="F1080" s="43">
        <v>1</v>
      </c>
      <c r="G1080" s="44">
        <v>1.3</v>
      </c>
      <c r="H1080" s="22" t="s">
        <v>15</v>
      </c>
      <c r="I1080" s="23" t="s">
        <v>41</v>
      </c>
      <c r="J1080" s="17"/>
      <c r="K1080" s="11"/>
      <c r="L1080" s="11"/>
      <c r="M1080" s="11"/>
      <c r="N1080" s="11"/>
      <c r="O1080" s="11"/>
      <c r="P1080" s="11"/>
      <c r="Q1080" s="11"/>
      <c r="R1080" s="11"/>
      <c r="S1080" s="11"/>
      <c r="T1080" s="11"/>
      <c r="U1080" s="11"/>
      <c r="V1080" s="11"/>
      <c r="W1080" s="11"/>
      <c r="X1080" s="11"/>
      <c r="Y1080" s="11"/>
      <c r="Z1080" s="11"/>
      <c r="AA1080" s="11"/>
      <c r="AB1080" s="11"/>
      <c r="AC1080" s="11"/>
      <c r="AD1080" s="11"/>
      <c r="AE1080" s="11"/>
      <c r="AF1080" s="11"/>
      <c r="AG1080" s="11"/>
      <c r="AH1080" s="11"/>
      <c r="AI1080" s="11"/>
      <c r="AJ1080" s="11"/>
      <c r="AK1080" s="11"/>
      <c r="AL1080" s="11"/>
      <c r="AM1080" s="11"/>
      <c r="AN1080" s="11"/>
    </row>
    <row r="1081" spans="1:40" s="32" customFormat="1">
      <c r="A1081" s="103" t="s">
        <v>1958</v>
      </c>
      <c r="B1081" s="24" t="s">
        <v>835</v>
      </c>
      <c r="C1081" s="25">
        <v>6.72</v>
      </c>
      <c r="D1081" s="26">
        <v>1.5018</v>
      </c>
      <c r="E1081" s="26">
        <f t="shared" si="16"/>
        <v>2.0102000000000002</v>
      </c>
      <c r="F1081" s="45">
        <v>1</v>
      </c>
      <c r="G1081" s="46">
        <v>1.3</v>
      </c>
      <c r="H1081" s="27" t="s">
        <v>15</v>
      </c>
      <c r="I1081" s="28" t="s">
        <v>41</v>
      </c>
      <c r="J1081" s="17"/>
      <c r="K1081" s="11"/>
      <c r="L1081" s="11"/>
      <c r="M1081" s="11"/>
      <c r="N1081" s="11"/>
      <c r="O1081" s="11"/>
      <c r="P1081" s="11"/>
      <c r="Q1081" s="11"/>
      <c r="R1081" s="11"/>
      <c r="S1081" s="11"/>
      <c r="T1081" s="11"/>
      <c r="U1081" s="11"/>
      <c r="V1081" s="11"/>
      <c r="W1081" s="11"/>
      <c r="X1081" s="11"/>
      <c r="Y1081" s="11"/>
      <c r="Z1081" s="11"/>
      <c r="AA1081" s="11"/>
      <c r="AB1081" s="11"/>
      <c r="AC1081" s="11"/>
      <c r="AD1081" s="11"/>
      <c r="AE1081" s="11"/>
      <c r="AF1081" s="11"/>
      <c r="AG1081" s="11"/>
      <c r="AH1081" s="11"/>
      <c r="AI1081" s="11"/>
      <c r="AJ1081" s="11"/>
      <c r="AK1081" s="11"/>
      <c r="AL1081" s="11"/>
      <c r="AM1081" s="11"/>
      <c r="AN1081" s="11"/>
    </row>
    <row r="1082" spans="1:40" s="32" customFormat="1">
      <c r="A1082" s="102" t="s">
        <v>1959</v>
      </c>
      <c r="B1082" s="19" t="s">
        <v>836</v>
      </c>
      <c r="C1082" s="20">
        <v>2.06</v>
      </c>
      <c r="D1082" s="21">
        <v>0.32650000000000001</v>
      </c>
      <c r="E1082" s="21">
        <f t="shared" si="16"/>
        <v>0.437</v>
      </c>
      <c r="F1082" s="43">
        <v>1</v>
      </c>
      <c r="G1082" s="44">
        <v>1</v>
      </c>
      <c r="H1082" s="30" t="s">
        <v>15</v>
      </c>
      <c r="I1082" s="31" t="s">
        <v>41</v>
      </c>
      <c r="J1082" s="17"/>
      <c r="K1082" s="11"/>
      <c r="L1082" s="11"/>
      <c r="M1082" s="11"/>
      <c r="N1082" s="11"/>
      <c r="O1082" s="11"/>
      <c r="P1082" s="11"/>
      <c r="Q1082" s="11"/>
      <c r="R1082" s="11"/>
      <c r="S1082" s="11"/>
      <c r="T1082" s="11"/>
      <c r="U1082" s="11"/>
      <c r="V1082" s="11"/>
      <c r="W1082" s="11"/>
      <c r="X1082" s="11"/>
      <c r="Y1082" s="11"/>
      <c r="Z1082" s="11"/>
      <c r="AA1082" s="11"/>
      <c r="AB1082" s="11"/>
      <c r="AC1082" s="11"/>
      <c r="AD1082" s="11"/>
      <c r="AE1082" s="11"/>
      <c r="AF1082" s="11"/>
      <c r="AG1082" s="11"/>
      <c r="AH1082" s="11"/>
      <c r="AI1082" s="11"/>
      <c r="AJ1082" s="11"/>
      <c r="AK1082" s="11"/>
      <c r="AL1082" s="11"/>
      <c r="AM1082" s="11"/>
      <c r="AN1082" s="11"/>
    </row>
    <row r="1083" spans="1:40" s="32" customFormat="1">
      <c r="A1083" s="102" t="s">
        <v>1960</v>
      </c>
      <c r="B1083" s="19" t="s">
        <v>836</v>
      </c>
      <c r="C1083" s="20">
        <v>2.66</v>
      </c>
      <c r="D1083" s="21">
        <v>0.4778</v>
      </c>
      <c r="E1083" s="21">
        <f t="shared" si="16"/>
        <v>0.63949999999999996</v>
      </c>
      <c r="F1083" s="43">
        <v>1</v>
      </c>
      <c r="G1083" s="44">
        <v>1</v>
      </c>
      <c r="H1083" s="22" t="s">
        <v>15</v>
      </c>
      <c r="I1083" s="23" t="s">
        <v>41</v>
      </c>
      <c r="J1083" s="17"/>
      <c r="K1083" s="11"/>
      <c r="L1083" s="11"/>
      <c r="M1083" s="11"/>
      <c r="N1083" s="11"/>
      <c r="O1083" s="11"/>
      <c r="P1083" s="11"/>
      <c r="Q1083" s="11"/>
      <c r="R1083" s="11"/>
      <c r="S1083" s="11"/>
      <c r="T1083" s="11"/>
      <c r="U1083" s="11"/>
      <c r="V1083" s="11"/>
      <c r="W1083" s="11"/>
      <c r="X1083" s="11"/>
      <c r="Y1083" s="11"/>
      <c r="Z1083" s="11"/>
      <c r="AA1083" s="11"/>
      <c r="AB1083" s="11"/>
      <c r="AC1083" s="11"/>
      <c r="AD1083" s="11"/>
      <c r="AE1083" s="11"/>
      <c r="AF1083" s="11"/>
      <c r="AG1083" s="11"/>
      <c r="AH1083" s="11"/>
      <c r="AI1083" s="11"/>
      <c r="AJ1083" s="11"/>
      <c r="AK1083" s="11"/>
      <c r="AL1083" s="11"/>
      <c r="AM1083" s="11"/>
      <c r="AN1083" s="11"/>
    </row>
    <row r="1084" spans="1:40" s="32" customFormat="1">
      <c r="A1084" s="102" t="s">
        <v>1961</v>
      </c>
      <c r="B1084" s="19" t="s">
        <v>836</v>
      </c>
      <c r="C1084" s="20">
        <v>4.3</v>
      </c>
      <c r="D1084" s="21">
        <v>0.80300000000000005</v>
      </c>
      <c r="E1084" s="21">
        <f t="shared" si="16"/>
        <v>1.0748</v>
      </c>
      <c r="F1084" s="43">
        <v>1</v>
      </c>
      <c r="G1084" s="44">
        <v>1.3</v>
      </c>
      <c r="H1084" s="22" t="s">
        <v>15</v>
      </c>
      <c r="I1084" s="23" t="s">
        <v>41</v>
      </c>
      <c r="J1084" s="17"/>
      <c r="K1084" s="11"/>
      <c r="L1084" s="11"/>
      <c r="M1084" s="11"/>
      <c r="N1084" s="11"/>
      <c r="O1084" s="11"/>
      <c r="P1084" s="11"/>
      <c r="Q1084" s="11"/>
      <c r="R1084" s="11"/>
      <c r="S1084" s="11"/>
      <c r="T1084" s="11"/>
      <c r="U1084" s="11"/>
      <c r="V1084" s="11"/>
      <c r="W1084" s="11"/>
      <c r="X1084" s="11"/>
      <c r="Y1084" s="11"/>
      <c r="Z1084" s="11"/>
      <c r="AA1084" s="11"/>
      <c r="AB1084" s="11"/>
      <c r="AC1084" s="11"/>
      <c r="AD1084" s="11"/>
      <c r="AE1084" s="11"/>
      <c r="AF1084" s="11"/>
      <c r="AG1084" s="11"/>
      <c r="AH1084" s="11"/>
      <c r="AI1084" s="11"/>
      <c r="AJ1084" s="11"/>
      <c r="AK1084" s="11"/>
      <c r="AL1084" s="11"/>
      <c r="AM1084" s="11"/>
      <c r="AN1084" s="11"/>
    </row>
    <row r="1085" spans="1:40" s="32" customFormat="1">
      <c r="A1085" s="103" t="s">
        <v>1962</v>
      </c>
      <c r="B1085" s="24" t="s">
        <v>836</v>
      </c>
      <c r="C1085" s="25">
        <v>11.96</v>
      </c>
      <c r="D1085" s="26">
        <v>2.9289999999999998</v>
      </c>
      <c r="E1085" s="26">
        <f t="shared" si="16"/>
        <v>3.9205000000000001</v>
      </c>
      <c r="F1085" s="45">
        <v>1</v>
      </c>
      <c r="G1085" s="46">
        <v>1.3</v>
      </c>
      <c r="H1085" s="27" t="s">
        <v>15</v>
      </c>
      <c r="I1085" s="28" t="s">
        <v>41</v>
      </c>
      <c r="J1085" s="17"/>
      <c r="K1085" s="11"/>
      <c r="L1085" s="11"/>
      <c r="M1085" s="11"/>
      <c r="N1085" s="11"/>
      <c r="O1085" s="11"/>
      <c r="P1085" s="11"/>
      <c r="Q1085" s="11"/>
      <c r="R1085" s="11"/>
      <c r="S1085" s="11"/>
      <c r="T1085" s="11"/>
      <c r="U1085" s="11"/>
      <c r="V1085" s="11"/>
      <c r="W1085" s="11"/>
      <c r="X1085" s="11"/>
      <c r="Y1085" s="11"/>
      <c r="Z1085" s="11"/>
      <c r="AA1085" s="11"/>
      <c r="AB1085" s="11"/>
      <c r="AC1085" s="11"/>
      <c r="AD1085" s="11"/>
      <c r="AE1085" s="11"/>
      <c r="AF1085" s="11"/>
      <c r="AG1085" s="11"/>
      <c r="AH1085" s="11"/>
      <c r="AI1085" s="11"/>
      <c r="AJ1085" s="11"/>
      <c r="AK1085" s="11"/>
      <c r="AL1085" s="11"/>
      <c r="AM1085" s="11"/>
      <c r="AN1085" s="11"/>
    </row>
    <row r="1086" spans="1:40" s="32" customFormat="1">
      <c r="A1086" s="102" t="s">
        <v>1963</v>
      </c>
      <c r="B1086" s="19" t="s">
        <v>837</v>
      </c>
      <c r="C1086" s="20">
        <v>3.72</v>
      </c>
      <c r="D1086" s="21">
        <v>0.58689999999999998</v>
      </c>
      <c r="E1086" s="21">
        <f t="shared" si="16"/>
        <v>0.78559999999999997</v>
      </c>
      <c r="F1086" s="43">
        <v>1</v>
      </c>
      <c r="G1086" s="44">
        <v>1</v>
      </c>
      <c r="H1086" s="30" t="s">
        <v>15</v>
      </c>
      <c r="I1086" s="31" t="s">
        <v>41</v>
      </c>
      <c r="J1086" s="17"/>
      <c r="K1086" s="11"/>
      <c r="L1086" s="11"/>
      <c r="M1086" s="11"/>
      <c r="N1086" s="11"/>
      <c r="O1086" s="11"/>
      <c r="P1086" s="11"/>
      <c r="Q1086" s="11"/>
      <c r="R1086" s="11"/>
      <c r="S1086" s="11"/>
      <c r="T1086" s="11"/>
      <c r="U1086" s="11"/>
      <c r="V1086" s="11"/>
      <c r="W1086" s="11"/>
      <c r="X1086" s="11"/>
      <c r="Y1086" s="11"/>
      <c r="Z1086" s="11"/>
      <c r="AA1086" s="11"/>
      <c r="AB1086" s="11"/>
      <c r="AC1086" s="11"/>
      <c r="AD1086" s="11"/>
      <c r="AE1086" s="11"/>
      <c r="AF1086" s="11"/>
      <c r="AG1086" s="11"/>
      <c r="AH1086" s="11"/>
      <c r="AI1086" s="11"/>
      <c r="AJ1086" s="11"/>
      <c r="AK1086" s="11"/>
      <c r="AL1086" s="11"/>
      <c r="AM1086" s="11"/>
      <c r="AN1086" s="11"/>
    </row>
    <row r="1087" spans="1:40" s="32" customFormat="1">
      <c r="A1087" s="102" t="s">
        <v>1964</v>
      </c>
      <c r="B1087" s="19" t="s">
        <v>837</v>
      </c>
      <c r="C1087" s="20">
        <v>4.37</v>
      </c>
      <c r="D1087" s="21">
        <v>0.71389999999999998</v>
      </c>
      <c r="E1087" s="21">
        <f t="shared" si="16"/>
        <v>0.9556</v>
      </c>
      <c r="F1087" s="43">
        <v>1</v>
      </c>
      <c r="G1087" s="44">
        <v>1</v>
      </c>
      <c r="H1087" s="22" t="s">
        <v>15</v>
      </c>
      <c r="I1087" s="23" t="s">
        <v>41</v>
      </c>
      <c r="J1087" s="17"/>
      <c r="K1087" s="11"/>
      <c r="L1087" s="11"/>
      <c r="M1087" s="11"/>
      <c r="N1087" s="11"/>
      <c r="O1087" s="11"/>
      <c r="P1087" s="11"/>
      <c r="Q1087" s="11"/>
      <c r="R1087" s="11"/>
      <c r="S1087" s="11"/>
      <c r="T1087" s="11"/>
      <c r="U1087" s="11"/>
      <c r="V1087" s="11"/>
      <c r="W1087" s="11"/>
      <c r="X1087" s="11"/>
      <c r="Y1087" s="11"/>
      <c r="Z1087" s="11"/>
      <c r="AA1087" s="11"/>
      <c r="AB1087" s="11"/>
      <c r="AC1087" s="11"/>
      <c r="AD1087" s="11"/>
      <c r="AE1087" s="11"/>
      <c r="AF1087" s="11"/>
      <c r="AG1087" s="11"/>
      <c r="AH1087" s="11"/>
      <c r="AI1087" s="11"/>
      <c r="AJ1087" s="11"/>
      <c r="AK1087" s="11"/>
      <c r="AL1087" s="11"/>
      <c r="AM1087" s="11"/>
      <c r="AN1087" s="11"/>
    </row>
    <row r="1088" spans="1:40" s="32" customFormat="1">
      <c r="A1088" s="102" t="s">
        <v>1965</v>
      </c>
      <c r="B1088" s="19" t="s">
        <v>837</v>
      </c>
      <c r="C1088" s="20">
        <v>6.3</v>
      </c>
      <c r="D1088" s="21">
        <v>1.1693</v>
      </c>
      <c r="E1088" s="21">
        <f t="shared" si="16"/>
        <v>1.5650999999999999</v>
      </c>
      <c r="F1088" s="43">
        <v>1</v>
      </c>
      <c r="G1088" s="44">
        <v>1.3</v>
      </c>
      <c r="H1088" s="22" t="s">
        <v>15</v>
      </c>
      <c r="I1088" s="23" t="s">
        <v>41</v>
      </c>
      <c r="J1088" s="17"/>
      <c r="K1088" s="11"/>
      <c r="L1088" s="11"/>
      <c r="M1088" s="11"/>
      <c r="N1088" s="11"/>
      <c r="O1088" s="11"/>
      <c r="P1088" s="11"/>
      <c r="Q1088" s="11"/>
      <c r="R1088" s="11"/>
      <c r="S1088" s="11"/>
      <c r="T1088" s="11"/>
      <c r="U1088" s="11"/>
      <c r="V1088" s="11"/>
      <c r="W1088" s="11"/>
      <c r="X1088" s="11"/>
      <c r="Y1088" s="11"/>
      <c r="Z1088" s="11"/>
      <c r="AA1088" s="11"/>
      <c r="AB1088" s="11"/>
      <c r="AC1088" s="11"/>
      <c r="AD1088" s="11"/>
      <c r="AE1088" s="11"/>
      <c r="AF1088" s="11"/>
      <c r="AG1088" s="11"/>
      <c r="AH1088" s="11"/>
      <c r="AI1088" s="11"/>
      <c r="AJ1088" s="11"/>
      <c r="AK1088" s="11"/>
      <c r="AL1088" s="11"/>
      <c r="AM1088" s="11"/>
      <c r="AN1088" s="11"/>
    </row>
    <row r="1089" spans="1:40" s="32" customFormat="1">
      <c r="A1089" s="103" t="s">
        <v>1966</v>
      </c>
      <c r="B1089" s="24" t="s">
        <v>837</v>
      </c>
      <c r="C1089" s="25">
        <v>12.51</v>
      </c>
      <c r="D1089" s="26">
        <v>3.0055000000000001</v>
      </c>
      <c r="E1089" s="26">
        <f t="shared" si="16"/>
        <v>4.0228000000000002</v>
      </c>
      <c r="F1089" s="45">
        <v>1</v>
      </c>
      <c r="G1089" s="46">
        <v>1.3</v>
      </c>
      <c r="H1089" s="27" t="s">
        <v>15</v>
      </c>
      <c r="I1089" s="28" t="s">
        <v>41</v>
      </c>
      <c r="J1089" s="17"/>
      <c r="K1089" s="11"/>
      <c r="L1089" s="11"/>
      <c r="M1089" s="11"/>
      <c r="N1089" s="11"/>
      <c r="O1089" s="11"/>
      <c r="P1089" s="11"/>
      <c r="Q1089" s="11"/>
      <c r="R1089" s="11"/>
      <c r="S1089" s="11"/>
      <c r="T1089" s="11"/>
      <c r="U1089" s="11"/>
      <c r="V1089" s="11"/>
      <c r="W1089" s="11"/>
      <c r="X1089" s="11"/>
      <c r="Y1089" s="11"/>
      <c r="Z1089" s="11"/>
      <c r="AA1089" s="11"/>
      <c r="AB1089" s="11"/>
      <c r="AC1089" s="11"/>
      <c r="AD1089" s="11"/>
      <c r="AE1089" s="11"/>
      <c r="AF1089" s="11"/>
      <c r="AG1089" s="11"/>
      <c r="AH1089" s="11"/>
      <c r="AI1089" s="11"/>
      <c r="AJ1089" s="11"/>
      <c r="AK1089" s="11"/>
      <c r="AL1089" s="11"/>
      <c r="AM1089" s="11"/>
      <c r="AN1089" s="11"/>
    </row>
    <row r="1090" spans="1:40" s="32" customFormat="1">
      <c r="A1090" s="102" t="s">
        <v>1967</v>
      </c>
      <c r="B1090" s="19" t="s">
        <v>838</v>
      </c>
      <c r="C1090" s="20">
        <v>4.92</v>
      </c>
      <c r="D1090" s="21">
        <v>1.3512999999999999</v>
      </c>
      <c r="E1090" s="21">
        <f t="shared" si="16"/>
        <v>1.8087</v>
      </c>
      <c r="F1090" s="43">
        <v>1</v>
      </c>
      <c r="G1090" s="44">
        <v>1</v>
      </c>
      <c r="H1090" s="30" t="s">
        <v>95</v>
      </c>
      <c r="I1090" s="31" t="s">
        <v>95</v>
      </c>
      <c r="J1090" s="17"/>
      <c r="K1090" s="11"/>
      <c r="L1090" s="11"/>
      <c r="M1090" s="11"/>
      <c r="N1090" s="11"/>
      <c r="O1090" s="11"/>
      <c r="P1090" s="11"/>
      <c r="Q1090" s="11"/>
      <c r="R1090" s="11"/>
      <c r="S1090" s="11"/>
      <c r="T1090" s="11"/>
      <c r="U1090" s="11"/>
      <c r="V1090" s="11"/>
      <c r="W1090" s="11"/>
      <c r="X1090" s="11"/>
      <c r="Y1090" s="11"/>
      <c r="Z1090" s="11"/>
      <c r="AA1090" s="11"/>
      <c r="AB1090" s="11"/>
      <c r="AC1090" s="11"/>
      <c r="AD1090" s="11"/>
      <c r="AE1090" s="11"/>
      <c r="AF1090" s="11"/>
      <c r="AG1090" s="11"/>
      <c r="AH1090" s="11"/>
      <c r="AI1090" s="11"/>
      <c r="AJ1090" s="11"/>
      <c r="AK1090" s="11"/>
      <c r="AL1090" s="11"/>
      <c r="AM1090" s="11"/>
      <c r="AN1090" s="11"/>
    </row>
    <row r="1091" spans="1:40" s="32" customFormat="1">
      <c r="A1091" s="102" t="s">
        <v>1968</v>
      </c>
      <c r="B1091" s="19" t="s">
        <v>838</v>
      </c>
      <c r="C1091" s="20">
        <v>11.08</v>
      </c>
      <c r="D1091" s="21">
        <v>1.3783000000000001</v>
      </c>
      <c r="E1091" s="21">
        <f t="shared" si="16"/>
        <v>1.8448</v>
      </c>
      <c r="F1091" s="43">
        <v>1</v>
      </c>
      <c r="G1091" s="44">
        <v>1</v>
      </c>
      <c r="H1091" s="22" t="s">
        <v>95</v>
      </c>
      <c r="I1091" s="23" t="s">
        <v>95</v>
      </c>
      <c r="J1091" s="17"/>
      <c r="K1091" s="11"/>
      <c r="L1091" s="11"/>
      <c r="M1091" s="11"/>
      <c r="N1091" s="11"/>
      <c r="O1091" s="11"/>
      <c r="P1091" s="11"/>
      <c r="Q1091" s="11"/>
      <c r="R1091" s="11"/>
      <c r="S1091" s="11"/>
      <c r="T1091" s="11"/>
      <c r="U1091" s="11"/>
      <c r="V1091" s="11"/>
      <c r="W1091" s="11"/>
      <c r="X1091" s="11"/>
      <c r="Y1091" s="11"/>
      <c r="Z1091" s="11"/>
      <c r="AA1091" s="11"/>
      <c r="AB1091" s="11"/>
      <c r="AC1091" s="11"/>
      <c r="AD1091" s="11"/>
      <c r="AE1091" s="11"/>
      <c r="AF1091" s="11"/>
      <c r="AG1091" s="11"/>
      <c r="AH1091" s="11"/>
      <c r="AI1091" s="11"/>
      <c r="AJ1091" s="11"/>
      <c r="AK1091" s="11"/>
      <c r="AL1091" s="11"/>
      <c r="AM1091" s="11"/>
      <c r="AN1091" s="11"/>
    </row>
    <row r="1092" spans="1:40" s="32" customFormat="1">
      <c r="A1092" s="102" t="s">
        <v>1969</v>
      </c>
      <c r="B1092" s="19" t="s">
        <v>838</v>
      </c>
      <c r="C1092" s="20">
        <v>16.87</v>
      </c>
      <c r="D1092" s="21">
        <v>2.5914000000000001</v>
      </c>
      <c r="E1092" s="21">
        <f t="shared" si="16"/>
        <v>3.4685999999999999</v>
      </c>
      <c r="F1092" s="43">
        <v>1</v>
      </c>
      <c r="G1092" s="44">
        <v>1.3</v>
      </c>
      <c r="H1092" s="22" t="s">
        <v>95</v>
      </c>
      <c r="I1092" s="23" t="s">
        <v>95</v>
      </c>
      <c r="J1092" s="17"/>
      <c r="K1092" s="11"/>
      <c r="L1092" s="11"/>
      <c r="M1092" s="11"/>
      <c r="N1092" s="11"/>
      <c r="O1092" s="11"/>
      <c r="P1092" s="11"/>
      <c r="Q1092" s="11"/>
      <c r="R1092" s="11"/>
      <c r="S1092" s="11"/>
      <c r="T1092" s="11"/>
      <c r="U1092" s="11"/>
      <c r="V1092" s="11"/>
      <c r="W1092" s="11"/>
      <c r="X1092" s="11"/>
      <c r="Y1092" s="11"/>
      <c r="Z1092" s="11"/>
      <c r="AA1092" s="11"/>
      <c r="AB1092" s="11"/>
      <c r="AC1092" s="11"/>
      <c r="AD1092" s="11"/>
      <c r="AE1092" s="11"/>
      <c r="AF1092" s="11"/>
      <c r="AG1092" s="11"/>
      <c r="AH1092" s="11"/>
      <c r="AI1092" s="11"/>
      <c r="AJ1092" s="11"/>
      <c r="AK1092" s="11"/>
      <c r="AL1092" s="11"/>
      <c r="AM1092" s="11"/>
      <c r="AN1092" s="11"/>
    </row>
    <row r="1093" spans="1:40" s="32" customFormat="1">
      <c r="A1093" s="103" t="s">
        <v>1970</v>
      </c>
      <c r="B1093" s="24" t="s">
        <v>838</v>
      </c>
      <c r="C1093" s="25">
        <v>20.58</v>
      </c>
      <c r="D1093" s="26">
        <v>3.782</v>
      </c>
      <c r="E1093" s="26">
        <f t="shared" si="16"/>
        <v>5.0621999999999998</v>
      </c>
      <c r="F1093" s="45">
        <v>1</v>
      </c>
      <c r="G1093" s="46">
        <v>1.3</v>
      </c>
      <c r="H1093" s="27" t="s">
        <v>95</v>
      </c>
      <c r="I1093" s="28" t="s">
        <v>95</v>
      </c>
      <c r="J1093" s="17"/>
      <c r="K1093" s="11"/>
      <c r="L1093" s="11"/>
      <c r="M1093" s="11"/>
      <c r="N1093" s="11"/>
      <c r="O1093" s="11"/>
      <c r="P1093" s="11"/>
      <c r="Q1093" s="11"/>
      <c r="R1093" s="11"/>
      <c r="S1093" s="11"/>
      <c r="T1093" s="11"/>
      <c r="U1093" s="11"/>
      <c r="V1093" s="11"/>
      <c r="W1093" s="11"/>
      <c r="X1093" s="11"/>
      <c r="Y1093" s="11"/>
      <c r="Z1093" s="11"/>
      <c r="AA1093" s="11"/>
      <c r="AB1093" s="11"/>
      <c r="AC1093" s="11"/>
      <c r="AD1093" s="11"/>
      <c r="AE1093" s="11"/>
      <c r="AF1093" s="11"/>
      <c r="AG1093" s="11"/>
      <c r="AH1093" s="11"/>
      <c r="AI1093" s="11"/>
      <c r="AJ1093" s="11"/>
      <c r="AK1093" s="11"/>
      <c r="AL1093" s="11"/>
      <c r="AM1093" s="11"/>
      <c r="AN1093" s="11"/>
    </row>
    <row r="1094" spans="1:40" s="32" customFormat="1">
      <c r="A1094" s="102" t="s">
        <v>1971</v>
      </c>
      <c r="B1094" s="19" t="s">
        <v>839</v>
      </c>
      <c r="C1094" s="20">
        <v>9.08</v>
      </c>
      <c r="D1094" s="21">
        <v>0.64849999999999997</v>
      </c>
      <c r="E1094" s="21">
        <f t="shared" si="16"/>
        <v>0.86799999999999999</v>
      </c>
      <c r="F1094" s="43">
        <v>1</v>
      </c>
      <c r="G1094" s="44">
        <v>1</v>
      </c>
      <c r="H1094" s="30" t="s">
        <v>95</v>
      </c>
      <c r="I1094" s="31" t="s">
        <v>95</v>
      </c>
      <c r="J1094" s="17"/>
      <c r="K1094" s="11"/>
      <c r="L1094" s="11"/>
      <c r="M1094" s="11"/>
      <c r="N1094" s="11"/>
      <c r="O1094" s="11"/>
      <c r="P1094" s="11"/>
      <c r="Q1094" s="11"/>
      <c r="R1094" s="11"/>
      <c r="S1094" s="11"/>
      <c r="T1094" s="11"/>
      <c r="U1094" s="11"/>
      <c r="V1094" s="11"/>
      <c r="W1094" s="11"/>
      <c r="X1094" s="11"/>
      <c r="Y1094" s="11"/>
      <c r="Z1094" s="11"/>
      <c r="AA1094" s="11"/>
      <c r="AB1094" s="11"/>
      <c r="AC1094" s="11"/>
      <c r="AD1094" s="11"/>
      <c r="AE1094" s="11"/>
      <c r="AF1094" s="11"/>
      <c r="AG1094" s="11"/>
      <c r="AH1094" s="11"/>
      <c r="AI1094" s="11"/>
      <c r="AJ1094" s="11"/>
      <c r="AK1094" s="11"/>
      <c r="AL1094" s="11"/>
      <c r="AM1094" s="11"/>
      <c r="AN1094" s="11"/>
    </row>
    <row r="1095" spans="1:40" s="32" customFormat="1">
      <c r="A1095" s="102" t="s">
        <v>1972</v>
      </c>
      <c r="B1095" s="19" t="s">
        <v>839</v>
      </c>
      <c r="C1095" s="20">
        <v>9.9700000000000006</v>
      </c>
      <c r="D1095" s="21">
        <v>0.71779999999999999</v>
      </c>
      <c r="E1095" s="21">
        <f t="shared" si="16"/>
        <v>0.96079999999999999</v>
      </c>
      <c r="F1095" s="43">
        <v>1</v>
      </c>
      <c r="G1095" s="44">
        <v>1</v>
      </c>
      <c r="H1095" s="22" t="s">
        <v>95</v>
      </c>
      <c r="I1095" s="23" t="s">
        <v>95</v>
      </c>
      <c r="J1095" s="17"/>
      <c r="K1095" s="11"/>
      <c r="L1095" s="11"/>
      <c r="M1095" s="11"/>
      <c r="N1095" s="11"/>
      <c r="O1095" s="11"/>
      <c r="P1095" s="11"/>
      <c r="Q1095" s="11"/>
      <c r="R1095" s="11"/>
      <c r="S1095" s="11"/>
      <c r="T1095" s="11"/>
      <c r="U1095" s="11"/>
      <c r="V1095" s="11"/>
      <c r="W1095" s="11"/>
      <c r="X1095" s="11"/>
      <c r="Y1095" s="11"/>
      <c r="Z1095" s="11"/>
      <c r="AA1095" s="11"/>
      <c r="AB1095" s="11"/>
      <c r="AC1095" s="11"/>
      <c r="AD1095" s="11"/>
      <c r="AE1095" s="11"/>
      <c r="AF1095" s="11"/>
      <c r="AG1095" s="11"/>
      <c r="AH1095" s="11"/>
      <c r="AI1095" s="11"/>
      <c r="AJ1095" s="11"/>
      <c r="AK1095" s="11"/>
      <c r="AL1095" s="11"/>
      <c r="AM1095" s="11"/>
      <c r="AN1095" s="11"/>
    </row>
    <row r="1096" spans="1:40" s="32" customFormat="1">
      <c r="A1096" s="102" t="s">
        <v>1973</v>
      </c>
      <c r="B1096" s="19" t="s">
        <v>839</v>
      </c>
      <c r="C1096" s="20">
        <v>13.07</v>
      </c>
      <c r="D1096" s="21">
        <v>1.0375000000000001</v>
      </c>
      <c r="E1096" s="21">
        <f t="shared" si="16"/>
        <v>1.3887</v>
      </c>
      <c r="F1096" s="43">
        <v>1</v>
      </c>
      <c r="G1096" s="44">
        <v>1.3</v>
      </c>
      <c r="H1096" s="22" t="s">
        <v>95</v>
      </c>
      <c r="I1096" s="23" t="s">
        <v>95</v>
      </c>
      <c r="J1096" s="17"/>
      <c r="K1096" s="11"/>
      <c r="L1096" s="11"/>
      <c r="M1096" s="11"/>
      <c r="N1096" s="11"/>
      <c r="O1096" s="11"/>
      <c r="P1096" s="11"/>
      <c r="Q1096" s="11"/>
      <c r="R1096" s="11"/>
      <c r="S1096" s="11"/>
      <c r="T1096" s="11"/>
      <c r="U1096" s="11"/>
      <c r="V1096" s="11"/>
      <c r="W1096" s="11"/>
      <c r="X1096" s="11"/>
      <c r="Y1096" s="11"/>
      <c r="Z1096" s="11"/>
      <c r="AA1096" s="11"/>
      <c r="AB1096" s="11"/>
      <c r="AC1096" s="11"/>
      <c r="AD1096" s="11"/>
      <c r="AE1096" s="11"/>
      <c r="AF1096" s="11"/>
      <c r="AG1096" s="11"/>
      <c r="AH1096" s="11"/>
      <c r="AI1096" s="11"/>
      <c r="AJ1096" s="11"/>
      <c r="AK1096" s="11"/>
      <c r="AL1096" s="11"/>
      <c r="AM1096" s="11"/>
      <c r="AN1096" s="11"/>
    </row>
    <row r="1097" spans="1:40" s="32" customFormat="1">
      <c r="A1097" s="103" t="s">
        <v>1974</v>
      </c>
      <c r="B1097" s="24" t="s">
        <v>839</v>
      </c>
      <c r="C1097" s="25">
        <v>23.33</v>
      </c>
      <c r="D1097" s="26">
        <v>1.9129</v>
      </c>
      <c r="E1097" s="26">
        <f t="shared" si="16"/>
        <v>2.5604</v>
      </c>
      <c r="F1097" s="45">
        <v>1</v>
      </c>
      <c r="G1097" s="46">
        <v>1.3</v>
      </c>
      <c r="H1097" s="33" t="s">
        <v>95</v>
      </c>
      <c r="I1097" s="34" t="s">
        <v>95</v>
      </c>
      <c r="J1097" s="17"/>
      <c r="K1097" s="11"/>
      <c r="L1097" s="11"/>
      <c r="M1097" s="11"/>
      <c r="N1097" s="11"/>
      <c r="O1097" s="11"/>
      <c r="P1097" s="11"/>
      <c r="Q1097" s="11"/>
      <c r="R1097" s="11"/>
      <c r="S1097" s="11"/>
      <c r="T1097" s="11"/>
      <c r="U1097" s="11"/>
      <c r="V1097" s="11"/>
      <c r="W1097" s="11"/>
      <c r="X1097" s="11"/>
      <c r="Y1097" s="11"/>
      <c r="Z1097" s="11"/>
      <c r="AA1097" s="11"/>
      <c r="AB1097" s="11"/>
      <c r="AC1097" s="11"/>
      <c r="AD1097" s="11"/>
      <c r="AE1097" s="11"/>
      <c r="AF1097" s="11"/>
      <c r="AG1097" s="11"/>
      <c r="AH1097" s="11"/>
      <c r="AI1097" s="11"/>
      <c r="AJ1097" s="11"/>
      <c r="AK1097" s="11"/>
      <c r="AL1097" s="11"/>
      <c r="AM1097" s="11"/>
      <c r="AN1097" s="11"/>
    </row>
    <row r="1098" spans="1:40" s="32" customFormat="1">
      <c r="A1098" s="102" t="s">
        <v>1975</v>
      </c>
      <c r="B1098" s="19" t="s">
        <v>840</v>
      </c>
      <c r="C1098" s="20">
        <v>4.7300000000000004</v>
      </c>
      <c r="D1098" s="21">
        <v>0.35680000000000001</v>
      </c>
      <c r="E1098" s="21">
        <f t="shared" ref="E1098:E1161" si="17">ROUND((D1098/0.747108),4)</f>
        <v>0.47760000000000002</v>
      </c>
      <c r="F1098" s="43">
        <v>1</v>
      </c>
      <c r="G1098" s="44">
        <v>1</v>
      </c>
      <c r="H1098" s="35" t="s">
        <v>95</v>
      </c>
      <c r="I1098" s="36" t="s">
        <v>95</v>
      </c>
      <c r="J1098" s="17"/>
      <c r="K1098" s="11"/>
      <c r="L1098" s="11"/>
      <c r="M1098" s="11"/>
      <c r="N1098" s="11"/>
      <c r="O1098" s="11"/>
      <c r="P1098" s="11"/>
      <c r="Q1098" s="11"/>
      <c r="R1098" s="11"/>
      <c r="S1098" s="11"/>
      <c r="T1098" s="11"/>
      <c r="U1098" s="11"/>
      <c r="V1098" s="11"/>
      <c r="W1098" s="11"/>
      <c r="X1098" s="11"/>
      <c r="Y1098" s="11"/>
      <c r="Z1098" s="11"/>
      <c r="AA1098" s="11"/>
      <c r="AB1098" s="11"/>
      <c r="AC1098" s="11"/>
      <c r="AD1098" s="11"/>
      <c r="AE1098" s="11"/>
      <c r="AF1098" s="11"/>
      <c r="AG1098" s="11"/>
      <c r="AH1098" s="11"/>
      <c r="AI1098" s="11"/>
      <c r="AJ1098" s="11"/>
      <c r="AK1098" s="11"/>
      <c r="AL1098" s="11"/>
      <c r="AM1098" s="11"/>
      <c r="AN1098" s="11"/>
    </row>
    <row r="1099" spans="1:40" s="32" customFormat="1">
      <c r="A1099" s="102" t="s">
        <v>1976</v>
      </c>
      <c r="B1099" s="19" t="s">
        <v>840</v>
      </c>
      <c r="C1099" s="20">
        <v>6.52</v>
      </c>
      <c r="D1099" s="21">
        <v>0.50360000000000005</v>
      </c>
      <c r="E1099" s="21">
        <f t="shared" si="17"/>
        <v>0.67410000000000003</v>
      </c>
      <c r="F1099" s="43">
        <v>1</v>
      </c>
      <c r="G1099" s="44">
        <v>1</v>
      </c>
      <c r="H1099" s="37" t="s">
        <v>95</v>
      </c>
      <c r="I1099" s="38" t="s">
        <v>95</v>
      </c>
      <c r="J1099" s="17"/>
      <c r="K1099" s="11"/>
      <c r="L1099" s="11"/>
      <c r="M1099" s="11"/>
      <c r="N1099" s="11"/>
      <c r="O1099" s="11"/>
      <c r="P1099" s="11"/>
      <c r="Q1099" s="11"/>
      <c r="R1099" s="11"/>
      <c r="S1099" s="11"/>
      <c r="T1099" s="11"/>
      <c r="U1099" s="11"/>
      <c r="V1099" s="11"/>
      <c r="W1099" s="11"/>
      <c r="X1099" s="11"/>
      <c r="Y1099" s="11"/>
      <c r="Z1099" s="11"/>
      <c r="AA1099" s="11"/>
      <c r="AB1099" s="11"/>
      <c r="AC1099" s="11"/>
      <c r="AD1099" s="11"/>
      <c r="AE1099" s="11"/>
      <c r="AF1099" s="11"/>
      <c r="AG1099" s="11"/>
      <c r="AH1099" s="11"/>
      <c r="AI1099" s="11"/>
      <c r="AJ1099" s="11"/>
      <c r="AK1099" s="11"/>
      <c r="AL1099" s="11"/>
      <c r="AM1099" s="11"/>
      <c r="AN1099" s="11"/>
    </row>
    <row r="1100" spans="1:40" s="32" customFormat="1">
      <c r="A1100" s="102" t="s">
        <v>1977</v>
      </c>
      <c r="B1100" s="19" t="s">
        <v>840</v>
      </c>
      <c r="C1100" s="20">
        <v>9.39</v>
      </c>
      <c r="D1100" s="21">
        <v>0.81789999999999996</v>
      </c>
      <c r="E1100" s="21">
        <f t="shared" si="17"/>
        <v>1.0948</v>
      </c>
      <c r="F1100" s="43">
        <v>1</v>
      </c>
      <c r="G1100" s="44">
        <v>1.3</v>
      </c>
      <c r="H1100" s="37" t="s">
        <v>95</v>
      </c>
      <c r="I1100" s="38" t="s">
        <v>95</v>
      </c>
      <c r="J1100" s="17"/>
      <c r="K1100" s="11"/>
      <c r="L1100" s="11"/>
      <c r="M1100" s="11"/>
      <c r="N1100" s="11"/>
      <c r="O1100" s="11"/>
      <c r="P1100" s="11"/>
      <c r="Q1100" s="11"/>
      <c r="R1100" s="11"/>
      <c r="S1100" s="11"/>
      <c r="T1100" s="11"/>
      <c r="U1100" s="11"/>
      <c r="V1100" s="11"/>
      <c r="W1100" s="11"/>
      <c r="X1100" s="11"/>
      <c r="Y1100" s="11"/>
      <c r="Z1100" s="11"/>
      <c r="AA1100" s="11"/>
      <c r="AB1100" s="11"/>
      <c r="AC1100" s="11"/>
      <c r="AD1100" s="11"/>
      <c r="AE1100" s="11"/>
      <c r="AF1100" s="11"/>
      <c r="AG1100" s="11"/>
      <c r="AH1100" s="11"/>
      <c r="AI1100" s="11"/>
      <c r="AJ1100" s="11"/>
      <c r="AK1100" s="11"/>
      <c r="AL1100" s="11"/>
      <c r="AM1100" s="11"/>
      <c r="AN1100" s="11"/>
    </row>
    <row r="1101" spans="1:40" s="32" customFormat="1">
      <c r="A1101" s="103" t="s">
        <v>1978</v>
      </c>
      <c r="B1101" s="24" t="s">
        <v>840</v>
      </c>
      <c r="C1101" s="25">
        <v>18.690000000000001</v>
      </c>
      <c r="D1101" s="26">
        <v>1.6057999999999999</v>
      </c>
      <c r="E1101" s="26">
        <f t="shared" si="17"/>
        <v>2.1494</v>
      </c>
      <c r="F1101" s="45">
        <v>1</v>
      </c>
      <c r="G1101" s="46">
        <v>1.3</v>
      </c>
      <c r="H1101" s="39" t="s">
        <v>95</v>
      </c>
      <c r="I1101" s="40" t="s">
        <v>95</v>
      </c>
      <c r="J1101" s="17"/>
      <c r="K1101" s="11"/>
      <c r="L1101" s="11"/>
      <c r="M1101" s="11"/>
      <c r="N1101" s="11"/>
      <c r="O1101" s="11"/>
      <c r="P1101" s="11"/>
      <c r="Q1101" s="11"/>
      <c r="R1101" s="11"/>
      <c r="S1101" s="11"/>
      <c r="T1101" s="11"/>
      <c r="U1101" s="11"/>
      <c r="V1101" s="11"/>
      <c r="W1101" s="11"/>
      <c r="X1101" s="11"/>
      <c r="Y1101" s="11"/>
      <c r="Z1101" s="11"/>
      <c r="AA1101" s="11"/>
      <c r="AB1101" s="11"/>
      <c r="AC1101" s="11"/>
      <c r="AD1101" s="11"/>
      <c r="AE1101" s="11"/>
      <c r="AF1101" s="11"/>
      <c r="AG1101" s="11"/>
      <c r="AH1101" s="11"/>
      <c r="AI1101" s="11"/>
      <c r="AJ1101" s="11"/>
      <c r="AK1101" s="11"/>
      <c r="AL1101" s="11"/>
      <c r="AM1101" s="11"/>
      <c r="AN1101" s="11"/>
    </row>
    <row r="1102" spans="1:40" s="32" customFormat="1">
      <c r="A1102" s="102" t="s">
        <v>1979</v>
      </c>
      <c r="B1102" s="19" t="s">
        <v>841</v>
      </c>
      <c r="C1102" s="20">
        <v>4.47</v>
      </c>
      <c r="D1102" s="21">
        <v>0.32450000000000001</v>
      </c>
      <c r="E1102" s="21">
        <f t="shared" si="17"/>
        <v>0.43430000000000002</v>
      </c>
      <c r="F1102" s="43">
        <v>1</v>
      </c>
      <c r="G1102" s="44">
        <v>1</v>
      </c>
      <c r="H1102" s="30" t="s">
        <v>95</v>
      </c>
      <c r="I1102" s="31" t="s">
        <v>95</v>
      </c>
      <c r="J1102" s="17"/>
      <c r="K1102" s="11"/>
      <c r="L1102" s="11"/>
      <c r="M1102" s="11"/>
      <c r="N1102" s="11"/>
      <c r="O1102" s="11"/>
      <c r="P1102" s="11"/>
      <c r="Q1102" s="11"/>
      <c r="R1102" s="11"/>
      <c r="S1102" s="11"/>
      <c r="T1102" s="11"/>
      <c r="U1102" s="11"/>
      <c r="V1102" s="11"/>
      <c r="W1102" s="11"/>
      <c r="X1102" s="11"/>
      <c r="Y1102" s="11"/>
      <c r="Z1102" s="11"/>
      <c r="AA1102" s="11"/>
      <c r="AB1102" s="11"/>
      <c r="AC1102" s="11"/>
      <c r="AD1102" s="11"/>
      <c r="AE1102" s="11"/>
      <c r="AF1102" s="11"/>
      <c r="AG1102" s="11"/>
      <c r="AH1102" s="11"/>
      <c r="AI1102" s="11"/>
      <c r="AJ1102" s="11"/>
      <c r="AK1102" s="11"/>
      <c r="AL1102" s="11"/>
      <c r="AM1102" s="11"/>
      <c r="AN1102" s="11"/>
    </row>
    <row r="1103" spans="1:40" s="32" customFormat="1">
      <c r="A1103" s="102" t="s">
        <v>1980</v>
      </c>
      <c r="B1103" s="19" t="s">
        <v>841</v>
      </c>
      <c r="C1103" s="20">
        <v>5.39</v>
      </c>
      <c r="D1103" s="21">
        <v>0.43409999999999999</v>
      </c>
      <c r="E1103" s="21">
        <f t="shared" si="17"/>
        <v>0.58099999999999996</v>
      </c>
      <c r="F1103" s="43">
        <v>1</v>
      </c>
      <c r="G1103" s="44">
        <v>1</v>
      </c>
      <c r="H1103" s="22" t="s">
        <v>95</v>
      </c>
      <c r="I1103" s="23" t="s">
        <v>95</v>
      </c>
      <c r="J1103" s="17"/>
      <c r="K1103" s="11"/>
      <c r="L1103" s="11"/>
      <c r="M1103" s="11"/>
      <c r="N1103" s="11"/>
      <c r="O1103" s="11"/>
      <c r="P1103" s="11"/>
      <c r="Q1103" s="11"/>
      <c r="R1103" s="11"/>
      <c r="S1103" s="11"/>
      <c r="T1103" s="11"/>
      <c r="U1103" s="11"/>
      <c r="V1103" s="11"/>
      <c r="W1103" s="11"/>
      <c r="X1103" s="11"/>
      <c r="Y1103" s="11"/>
      <c r="Z1103" s="11"/>
      <c r="AA1103" s="11"/>
      <c r="AB1103" s="11"/>
      <c r="AC1103" s="11"/>
      <c r="AD1103" s="11"/>
      <c r="AE1103" s="11"/>
      <c r="AF1103" s="11"/>
      <c r="AG1103" s="11"/>
      <c r="AH1103" s="11"/>
      <c r="AI1103" s="11"/>
      <c r="AJ1103" s="11"/>
      <c r="AK1103" s="11"/>
      <c r="AL1103" s="11"/>
      <c r="AM1103" s="11"/>
      <c r="AN1103" s="11"/>
    </row>
    <row r="1104" spans="1:40" s="32" customFormat="1">
      <c r="A1104" s="102" t="s">
        <v>1981</v>
      </c>
      <c r="B1104" s="19" t="s">
        <v>841</v>
      </c>
      <c r="C1104" s="20">
        <v>10.16</v>
      </c>
      <c r="D1104" s="21">
        <v>0.93020000000000003</v>
      </c>
      <c r="E1104" s="21">
        <f t="shared" si="17"/>
        <v>1.2451000000000001</v>
      </c>
      <c r="F1104" s="43">
        <v>1</v>
      </c>
      <c r="G1104" s="44">
        <v>1.3</v>
      </c>
      <c r="H1104" s="22" t="s">
        <v>95</v>
      </c>
      <c r="I1104" s="23" t="s">
        <v>95</v>
      </c>
      <c r="J1104" s="17"/>
      <c r="K1104" s="11"/>
      <c r="L1104" s="11"/>
      <c r="M1104" s="11"/>
      <c r="N1104" s="11"/>
      <c r="O1104" s="11"/>
      <c r="P1104" s="11"/>
      <c r="Q1104" s="11"/>
      <c r="R1104" s="11"/>
      <c r="S1104" s="11"/>
      <c r="T1104" s="11"/>
      <c r="U1104" s="11"/>
      <c r="V1104" s="11"/>
      <c r="W1104" s="11"/>
      <c r="X1104" s="11"/>
      <c r="Y1104" s="11"/>
      <c r="Z1104" s="11"/>
      <c r="AA1104" s="11"/>
      <c r="AB1104" s="11"/>
      <c r="AC1104" s="11"/>
      <c r="AD1104" s="11"/>
      <c r="AE1104" s="11"/>
      <c r="AF1104" s="11"/>
      <c r="AG1104" s="11"/>
      <c r="AH1104" s="11"/>
      <c r="AI1104" s="11"/>
      <c r="AJ1104" s="11"/>
      <c r="AK1104" s="11"/>
      <c r="AL1104" s="11"/>
      <c r="AM1104" s="11"/>
      <c r="AN1104" s="11"/>
    </row>
    <row r="1105" spans="1:40" s="32" customFormat="1">
      <c r="A1105" s="103" t="s">
        <v>1982</v>
      </c>
      <c r="B1105" s="24" t="s">
        <v>841</v>
      </c>
      <c r="C1105" s="25">
        <v>5</v>
      </c>
      <c r="D1105" s="26">
        <v>0.99809999999999999</v>
      </c>
      <c r="E1105" s="26">
        <f t="shared" si="17"/>
        <v>1.3360000000000001</v>
      </c>
      <c r="F1105" s="45">
        <v>1</v>
      </c>
      <c r="G1105" s="46">
        <v>1.3</v>
      </c>
      <c r="H1105" s="27" t="s">
        <v>95</v>
      </c>
      <c r="I1105" s="28" t="s">
        <v>95</v>
      </c>
      <c r="J1105" s="17"/>
      <c r="K1105" s="11"/>
      <c r="L1105" s="11"/>
      <c r="M1105" s="11"/>
      <c r="N1105" s="11"/>
      <c r="O1105" s="11"/>
      <c r="P1105" s="11"/>
      <c r="Q1105" s="11"/>
      <c r="R1105" s="11"/>
      <c r="S1105" s="11"/>
      <c r="T1105" s="11"/>
      <c r="U1105" s="11"/>
      <c r="V1105" s="11"/>
      <c r="W1105" s="11"/>
      <c r="X1105" s="11"/>
      <c r="Y1105" s="11"/>
      <c r="Z1105" s="11"/>
      <c r="AA1105" s="11"/>
      <c r="AB1105" s="11"/>
      <c r="AC1105" s="11"/>
      <c r="AD1105" s="11"/>
      <c r="AE1105" s="11"/>
      <c r="AF1105" s="11"/>
      <c r="AG1105" s="11"/>
      <c r="AH1105" s="11"/>
      <c r="AI1105" s="11"/>
      <c r="AJ1105" s="11"/>
      <c r="AK1105" s="11"/>
      <c r="AL1105" s="11"/>
      <c r="AM1105" s="11"/>
      <c r="AN1105" s="11"/>
    </row>
    <row r="1106" spans="1:40" s="32" customFormat="1">
      <c r="A1106" s="102" t="s">
        <v>1983</v>
      </c>
      <c r="B1106" s="19" t="s">
        <v>842</v>
      </c>
      <c r="C1106" s="20">
        <v>5.34</v>
      </c>
      <c r="D1106" s="21">
        <v>0.39600000000000002</v>
      </c>
      <c r="E1106" s="21">
        <f t="shared" si="17"/>
        <v>0.53</v>
      </c>
      <c r="F1106" s="43">
        <v>1</v>
      </c>
      <c r="G1106" s="44">
        <v>1</v>
      </c>
      <c r="H1106" s="30" t="s">
        <v>95</v>
      </c>
      <c r="I1106" s="31" t="s">
        <v>95</v>
      </c>
      <c r="J1106" s="17"/>
      <c r="K1106" s="11"/>
      <c r="L1106" s="11"/>
      <c r="M1106" s="11"/>
      <c r="N1106" s="11"/>
      <c r="O1106" s="11"/>
      <c r="P1106" s="11"/>
      <c r="Q1106" s="11"/>
      <c r="R1106" s="11"/>
      <c r="S1106" s="11"/>
      <c r="T1106" s="11"/>
      <c r="U1106" s="11"/>
      <c r="V1106" s="11"/>
      <c r="W1106" s="11"/>
      <c r="X1106" s="11"/>
      <c r="Y1106" s="11"/>
      <c r="Z1106" s="11"/>
      <c r="AA1106" s="11"/>
      <c r="AB1106" s="11"/>
      <c r="AC1106" s="11"/>
      <c r="AD1106" s="11"/>
      <c r="AE1106" s="11"/>
      <c r="AF1106" s="11"/>
      <c r="AG1106" s="11"/>
      <c r="AH1106" s="11"/>
      <c r="AI1106" s="11"/>
      <c r="AJ1106" s="11"/>
      <c r="AK1106" s="11"/>
      <c r="AL1106" s="11"/>
      <c r="AM1106" s="11"/>
      <c r="AN1106" s="11"/>
    </row>
    <row r="1107" spans="1:40" s="32" customFormat="1">
      <c r="A1107" s="102" t="s">
        <v>1984</v>
      </c>
      <c r="B1107" s="19" t="s">
        <v>842</v>
      </c>
      <c r="C1107" s="20">
        <v>7.14</v>
      </c>
      <c r="D1107" s="21">
        <v>0.5323</v>
      </c>
      <c r="E1107" s="21">
        <f t="shared" si="17"/>
        <v>0.71250000000000002</v>
      </c>
      <c r="F1107" s="43">
        <v>1</v>
      </c>
      <c r="G1107" s="44">
        <v>1</v>
      </c>
      <c r="H1107" s="22" t="s">
        <v>95</v>
      </c>
      <c r="I1107" s="23" t="s">
        <v>95</v>
      </c>
      <c r="J1107" s="17"/>
      <c r="K1107" s="11"/>
      <c r="L1107" s="11"/>
      <c r="M1107" s="11"/>
      <c r="N1107" s="11"/>
      <c r="O1107" s="11"/>
      <c r="P1107" s="11"/>
      <c r="Q1107" s="11"/>
      <c r="R1107" s="11"/>
      <c r="S1107" s="11"/>
      <c r="T1107" s="11"/>
      <c r="U1107" s="11"/>
      <c r="V1107" s="11"/>
      <c r="W1107" s="11"/>
      <c r="X1107" s="11"/>
      <c r="Y1107" s="11"/>
      <c r="Z1107" s="11"/>
      <c r="AA1107" s="11"/>
      <c r="AB1107" s="11"/>
      <c r="AC1107" s="11"/>
      <c r="AD1107" s="11"/>
      <c r="AE1107" s="11"/>
      <c r="AF1107" s="11"/>
      <c r="AG1107" s="11"/>
      <c r="AH1107" s="11"/>
      <c r="AI1107" s="11"/>
      <c r="AJ1107" s="11"/>
      <c r="AK1107" s="11"/>
      <c r="AL1107" s="11"/>
      <c r="AM1107" s="11"/>
      <c r="AN1107" s="11"/>
    </row>
    <row r="1108" spans="1:40" s="32" customFormat="1">
      <c r="A1108" s="102" t="s">
        <v>1985</v>
      </c>
      <c r="B1108" s="19" t="s">
        <v>842</v>
      </c>
      <c r="C1108" s="20">
        <v>10.41</v>
      </c>
      <c r="D1108" s="21">
        <v>0.86150000000000004</v>
      </c>
      <c r="E1108" s="21">
        <f t="shared" si="17"/>
        <v>1.1531</v>
      </c>
      <c r="F1108" s="43">
        <v>1</v>
      </c>
      <c r="G1108" s="44">
        <v>1.3</v>
      </c>
      <c r="H1108" s="22" t="s">
        <v>95</v>
      </c>
      <c r="I1108" s="23" t="s">
        <v>95</v>
      </c>
      <c r="J1108" s="17"/>
      <c r="K1108" s="11"/>
      <c r="L1108" s="11"/>
      <c r="M1108" s="11"/>
      <c r="N1108" s="11"/>
      <c r="O1108" s="11"/>
      <c r="P1108" s="11"/>
      <c r="Q1108" s="11"/>
      <c r="R1108" s="11"/>
      <c r="S1108" s="11"/>
      <c r="T1108" s="11"/>
      <c r="U1108" s="11"/>
      <c r="V1108" s="11"/>
      <c r="W1108" s="11"/>
      <c r="X1108" s="11"/>
      <c r="Y1108" s="11"/>
      <c r="Z1108" s="11"/>
      <c r="AA1108" s="11"/>
      <c r="AB1108" s="11"/>
      <c r="AC1108" s="11"/>
      <c r="AD1108" s="11"/>
      <c r="AE1108" s="11"/>
      <c r="AF1108" s="11"/>
      <c r="AG1108" s="11"/>
      <c r="AH1108" s="11"/>
      <c r="AI1108" s="11"/>
      <c r="AJ1108" s="11"/>
      <c r="AK1108" s="11"/>
      <c r="AL1108" s="11"/>
      <c r="AM1108" s="11"/>
      <c r="AN1108" s="11"/>
    </row>
    <row r="1109" spans="1:40" s="32" customFormat="1">
      <c r="A1109" s="103" t="s">
        <v>1986</v>
      </c>
      <c r="B1109" s="24" t="s">
        <v>842</v>
      </c>
      <c r="C1109" s="25">
        <v>17.350000000000001</v>
      </c>
      <c r="D1109" s="26">
        <v>1.4630000000000001</v>
      </c>
      <c r="E1109" s="26">
        <f t="shared" si="17"/>
        <v>1.9581999999999999</v>
      </c>
      <c r="F1109" s="45">
        <v>1</v>
      </c>
      <c r="G1109" s="46">
        <v>1.3</v>
      </c>
      <c r="H1109" s="27" t="s">
        <v>95</v>
      </c>
      <c r="I1109" s="28" t="s">
        <v>95</v>
      </c>
      <c r="J1109" s="17"/>
      <c r="K1109" s="11"/>
      <c r="L1109" s="11"/>
      <c r="M1109" s="11"/>
      <c r="N1109" s="11"/>
      <c r="O1109" s="11"/>
      <c r="P1109" s="11"/>
      <c r="Q1109" s="11"/>
      <c r="R1109" s="11"/>
      <c r="S1109" s="11"/>
      <c r="T1109" s="11"/>
      <c r="U1109" s="11"/>
      <c r="V1109" s="11"/>
      <c r="W1109" s="11"/>
      <c r="X1109" s="11"/>
      <c r="Y1109" s="11"/>
      <c r="Z1109" s="11"/>
      <c r="AA1109" s="11"/>
      <c r="AB1109" s="11"/>
      <c r="AC1109" s="11"/>
      <c r="AD1109" s="11"/>
      <c r="AE1109" s="11"/>
      <c r="AF1109" s="11"/>
      <c r="AG1109" s="11"/>
      <c r="AH1109" s="11"/>
      <c r="AI1109" s="11"/>
      <c r="AJ1109" s="11"/>
      <c r="AK1109" s="11"/>
      <c r="AL1109" s="11"/>
      <c r="AM1109" s="11"/>
      <c r="AN1109" s="11"/>
    </row>
    <row r="1110" spans="1:40" s="32" customFormat="1">
      <c r="A1110" s="102" t="s">
        <v>1987</v>
      </c>
      <c r="B1110" s="19" t="s">
        <v>843</v>
      </c>
      <c r="C1110" s="20">
        <v>3.7</v>
      </c>
      <c r="D1110" s="21">
        <v>0.28570000000000001</v>
      </c>
      <c r="E1110" s="21">
        <f t="shared" si="17"/>
        <v>0.38240000000000002</v>
      </c>
      <c r="F1110" s="43">
        <v>1</v>
      </c>
      <c r="G1110" s="44">
        <v>1</v>
      </c>
      <c r="H1110" s="30" t="s">
        <v>95</v>
      </c>
      <c r="I1110" s="31" t="s">
        <v>95</v>
      </c>
      <c r="J1110" s="17"/>
      <c r="K1110" s="11"/>
      <c r="L1110" s="11"/>
      <c r="M1110" s="11"/>
      <c r="N1110" s="11"/>
      <c r="O1110" s="11"/>
      <c r="P1110" s="11"/>
      <c r="Q1110" s="11"/>
      <c r="R1110" s="11"/>
      <c r="S1110" s="11"/>
      <c r="T1110" s="11"/>
      <c r="U1110" s="11"/>
      <c r="V1110" s="11"/>
      <c r="W1110" s="11"/>
      <c r="X1110" s="11"/>
      <c r="Y1110" s="11"/>
      <c r="Z1110" s="11"/>
      <c r="AA1110" s="11"/>
      <c r="AB1110" s="11"/>
      <c r="AC1110" s="11"/>
      <c r="AD1110" s="11"/>
      <c r="AE1110" s="11"/>
      <c r="AF1110" s="11"/>
      <c r="AG1110" s="11"/>
      <c r="AH1110" s="11"/>
      <c r="AI1110" s="11"/>
      <c r="AJ1110" s="11"/>
      <c r="AK1110" s="11"/>
      <c r="AL1110" s="11"/>
      <c r="AM1110" s="11"/>
      <c r="AN1110" s="11"/>
    </row>
    <row r="1111" spans="1:40" s="32" customFormat="1">
      <c r="A1111" s="102" t="s">
        <v>1988</v>
      </c>
      <c r="B1111" s="19" t="s">
        <v>843</v>
      </c>
      <c r="C1111" s="20">
        <v>4.8499999999999996</v>
      </c>
      <c r="D1111" s="21">
        <v>0.38059999999999999</v>
      </c>
      <c r="E1111" s="21">
        <f t="shared" si="17"/>
        <v>0.50939999999999996</v>
      </c>
      <c r="F1111" s="43">
        <v>1</v>
      </c>
      <c r="G1111" s="44">
        <v>1</v>
      </c>
      <c r="H1111" s="22" t="s">
        <v>95</v>
      </c>
      <c r="I1111" s="23" t="s">
        <v>95</v>
      </c>
      <c r="J1111" s="17"/>
      <c r="K1111" s="11"/>
      <c r="L1111" s="11"/>
      <c r="M1111" s="11"/>
      <c r="N1111" s="11"/>
      <c r="O1111" s="11"/>
      <c r="P1111" s="11"/>
      <c r="Q1111" s="11"/>
      <c r="R1111" s="11"/>
      <c r="S1111" s="11"/>
      <c r="T1111" s="11"/>
      <c r="U1111" s="11"/>
      <c r="V1111" s="11"/>
      <c r="W1111" s="11"/>
      <c r="X1111" s="11"/>
      <c r="Y1111" s="11"/>
      <c r="Z1111" s="11"/>
      <c r="AA1111" s="11"/>
      <c r="AB1111" s="11"/>
      <c r="AC1111" s="11"/>
      <c r="AD1111" s="11"/>
      <c r="AE1111" s="11"/>
      <c r="AF1111" s="11"/>
      <c r="AG1111" s="11"/>
      <c r="AH1111" s="11"/>
      <c r="AI1111" s="11"/>
      <c r="AJ1111" s="11"/>
      <c r="AK1111" s="11"/>
      <c r="AL1111" s="11"/>
      <c r="AM1111" s="11"/>
      <c r="AN1111" s="11"/>
    </row>
    <row r="1112" spans="1:40" s="32" customFormat="1">
      <c r="A1112" s="102" t="s">
        <v>1989</v>
      </c>
      <c r="B1112" s="19" t="s">
        <v>843</v>
      </c>
      <c r="C1112" s="20">
        <v>6.42</v>
      </c>
      <c r="D1112" s="21">
        <v>0.56869999999999998</v>
      </c>
      <c r="E1112" s="21">
        <f t="shared" si="17"/>
        <v>0.76119999999999999</v>
      </c>
      <c r="F1112" s="43">
        <v>1</v>
      </c>
      <c r="G1112" s="44">
        <v>1.3</v>
      </c>
      <c r="H1112" s="22" t="s">
        <v>95</v>
      </c>
      <c r="I1112" s="23" t="s">
        <v>95</v>
      </c>
      <c r="J1112" s="17"/>
      <c r="K1112" s="11"/>
      <c r="L1112" s="11"/>
      <c r="M1112" s="11"/>
      <c r="N1112" s="11"/>
      <c r="O1112" s="11"/>
      <c r="P1112" s="11"/>
      <c r="Q1112" s="11"/>
      <c r="R1112" s="11"/>
      <c r="S1112" s="11"/>
      <c r="T1112" s="11"/>
      <c r="U1112" s="11"/>
      <c r="V1112" s="11"/>
      <c r="W1112" s="11"/>
      <c r="X1112" s="11"/>
      <c r="Y1112" s="11"/>
      <c r="Z1112" s="11"/>
      <c r="AA1112" s="11"/>
      <c r="AB1112" s="11"/>
      <c r="AC1112" s="11"/>
      <c r="AD1112" s="11"/>
      <c r="AE1112" s="11"/>
      <c r="AF1112" s="11"/>
      <c r="AG1112" s="11"/>
      <c r="AH1112" s="11"/>
      <c r="AI1112" s="11"/>
      <c r="AJ1112" s="11"/>
      <c r="AK1112" s="11"/>
      <c r="AL1112" s="11"/>
      <c r="AM1112" s="11"/>
      <c r="AN1112" s="11"/>
    </row>
    <row r="1113" spans="1:40" s="32" customFormat="1">
      <c r="A1113" s="103" t="s">
        <v>1990</v>
      </c>
      <c r="B1113" s="24" t="s">
        <v>843</v>
      </c>
      <c r="C1113" s="25">
        <v>13.92</v>
      </c>
      <c r="D1113" s="26">
        <v>1.2559</v>
      </c>
      <c r="E1113" s="26">
        <f t="shared" si="17"/>
        <v>1.681</v>
      </c>
      <c r="F1113" s="45">
        <v>1</v>
      </c>
      <c r="G1113" s="46">
        <v>1.3</v>
      </c>
      <c r="H1113" s="27" t="s">
        <v>95</v>
      </c>
      <c r="I1113" s="28" t="s">
        <v>95</v>
      </c>
      <c r="J1113" s="17"/>
      <c r="K1113" s="11"/>
      <c r="L1113" s="11"/>
      <c r="M1113" s="11"/>
      <c r="N1113" s="11"/>
      <c r="O1113" s="11"/>
      <c r="P1113" s="11"/>
      <c r="Q1113" s="11"/>
      <c r="R1113" s="11"/>
      <c r="S1113" s="11"/>
      <c r="T1113" s="11"/>
      <c r="U1113" s="11"/>
      <c r="V1113" s="11"/>
      <c r="W1113" s="11"/>
      <c r="X1113" s="11"/>
      <c r="Y1113" s="11"/>
      <c r="Z1113" s="11"/>
      <c r="AA1113" s="11"/>
      <c r="AB1113" s="11"/>
      <c r="AC1113" s="11"/>
      <c r="AD1113" s="11"/>
      <c r="AE1113" s="11"/>
      <c r="AF1113" s="11"/>
      <c r="AG1113" s="11"/>
      <c r="AH1113" s="11"/>
      <c r="AI1113" s="11"/>
      <c r="AJ1113" s="11"/>
      <c r="AK1113" s="11"/>
      <c r="AL1113" s="11"/>
      <c r="AM1113" s="11"/>
      <c r="AN1113" s="11"/>
    </row>
    <row r="1114" spans="1:40" s="32" customFormat="1">
      <c r="A1114" s="102" t="s">
        <v>1991</v>
      </c>
      <c r="B1114" s="19" t="s">
        <v>844</v>
      </c>
      <c r="C1114" s="20">
        <v>3.43</v>
      </c>
      <c r="D1114" s="21">
        <v>0.25590000000000002</v>
      </c>
      <c r="E1114" s="21">
        <f t="shared" si="17"/>
        <v>0.34250000000000003</v>
      </c>
      <c r="F1114" s="43">
        <v>1</v>
      </c>
      <c r="G1114" s="44">
        <v>1</v>
      </c>
      <c r="H1114" s="30" t="s">
        <v>95</v>
      </c>
      <c r="I1114" s="31" t="s">
        <v>95</v>
      </c>
      <c r="J1114" s="17"/>
      <c r="K1114" s="11"/>
      <c r="L1114" s="11"/>
      <c r="M1114" s="11"/>
      <c r="N1114" s="11"/>
      <c r="O1114" s="11"/>
      <c r="P1114" s="11"/>
      <c r="Q1114" s="11"/>
      <c r="R1114" s="11"/>
      <c r="S1114" s="11"/>
      <c r="T1114" s="11"/>
      <c r="U1114" s="11"/>
      <c r="V1114" s="11"/>
      <c r="W1114" s="11"/>
      <c r="X1114" s="11"/>
      <c r="Y1114" s="11"/>
      <c r="Z1114" s="11"/>
      <c r="AA1114" s="11"/>
      <c r="AB1114" s="11"/>
      <c r="AC1114" s="11"/>
      <c r="AD1114" s="11"/>
      <c r="AE1114" s="11"/>
      <c r="AF1114" s="11"/>
      <c r="AG1114" s="11"/>
      <c r="AH1114" s="11"/>
      <c r="AI1114" s="11"/>
      <c r="AJ1114" s="11"/>
      <c r="AK1114" s="11"/>
      <c r="AL1114" s="11"/>
      <c r="AM1114" s="11"/>
      <c r="AN1114" s="11"/>
    </row>
    <row r="1115" spans="1:40" s="32" customFormat="1">
      <c r="A1115" s="102" t="s">
        <v>1992</v>
      </c>
      <c r="B1115" s="19" t="s">
        <v>844</v>
      </c>
      <c r="C1115" s="20">
        <v>5.39</v>
      </c>
      <c r="D1115" s="21">
        <v>0.40670000000000001</v>
      </c>
      <c r="E1115" s="21">
        <f t="shared" si="17"/>
        <v>0.5444</v>
      </c>
      <c r="F1115" s="43">
        <v>1</v>
      </c>
      <c r="G1115" s="44">
        <v>1</v>
      </c>
      <c r="H1115" s="22" t="s">
        <v>95</v>
      </c>
      <c r="I1115" s="23" t="s">
        <v>95</v>
      </c>
      <c r="J1115" s="17"/>
      <c r="K1115" s="11"/>
      <c r="L1115" s="11"/>
      <c r="M1115" s="11"/>
      <c r="N1115" s="11"/>
      <c r="O1115" s="11"/>
      <c r="P1115" s="11"/>
      <c r="Q1115" s="11"/>
      <c r="R1115" s="11"/>
      <c r="S1115" s="11"/>
      <c r="T1115" s="11"/>
      <c r="U1115" s="11"/>
      <c r="V1115" s="11"/>
      <c r="W1115" s="11"/>
      <c r="X1115" s="11"/>
      <c r="Y1115" s="11"/>
      <c r="Z1115" s="11"/>
      <c r="AA1115" s="11"/>
      <c r="AB1115" s="11"/>
      <c r="AC1115" s="11"/>
      <c r="AD1115" s="11"/>
      <c r="AE1115" s="11"/>
      <c r="AF1115" s="11"/>
      <c r="AG1115" s="11"/>
      <c r="AH1115" s="11"/>
      <c r="AI1115" s="11"/>
      <c r="AJ1115" s="11"/>
      <c r="AK1115" s="11"/>
      <c r="AL1115" s="11"/>
      <c r="AM1115" s="11"/>
      <c r="AN1115" s="11"/>
    </row>
    <row r="1116" spans="1:40" s="32" customFormat="1">
      <c r="A1116" s="102" t="s">
        <v>1993</v>
      </c>
      <c r="B1116" s="19" t="s">
        <v>844</v>
      </c>
      <c r="C1116" s="20">
        <v>7.99</v>
      </c>
      <c r="D1116" s="21">
        <v>0.62329999999999997</v>
      </c>
      <c r="E1116" s="21">
        <f t="shared" si="17"/>
        <v>0.83430000000000004</v>
      </c>
      <c r="F1116" s="43">
        <v>1</v>
      </c>
      <c r="G1116" s="44">
        <v>1.3</v>
      </c>
      <c r="H1116" s="22" t="s">
        <v>95</v>
      </c>
      <c r="I1116" s="23" t="s">
        <v>95</v>
      </c>
      <c r="J1116" s="17"/>
      <c r="K1116" s="11"/>
      <c r="L1116" s="11"/>
      <c r="M1116" s="11"/>
      <c r="N1116" s="11"/>
      <c r="O1116" s="11"/>
      <c r="P1116" s="11"/>
      <c r="Q1116" s="11"/>
      <c r="R1116" s="11"/>
      <c r="S1116" s="11"/>
      <c r="T1116" s="11"/>
      <c r="U1116" s="11"/>
      <c r="V1116" s="11"/>
      <c r="W1116" s="11"/>
      <c r="X1116" s="11"/>
      <c r="Y1116" s="11"/>
      <c r="Z1116" s="11"/>
      <c r="AA1116" s="11"/>
      <c r="AB1116" s="11"/>
      <c r="AC1116" s="11"/>
      <c r="AD1116" s="11"/>
      <c r="AE1116" s="11"/>
      <c r="AF1116" s="11"/>
      <c r="AG1116" s="11"/>
      <c r="AH1116" s="11"/>
      <c r="AI1116" s="11"/>
      <c r="AJ1116" s="11"/>
      <c r="AK1116" s="11"/>
      <c r="AL1116" s="11"/>
      <c r="AM1116" s="11"/>
      <c r="AN1116" s="11"/>
    </row>
    <row r="1117" spans="1:40" s="32" customFormat="1">
      <c r="A1117" s="103" t="s">
        <v>1994</v>
      </c>
      <c r="B1117" s="24" t="s">
        <v>844</v>
      </c>
      <c r="C1117" s="25">
        <v>9</v>
      </c>
      <c r="D1117" s="26">
        <v>0.9405</v>
      </c>
      <c r="E1117" s="26">
        <f t="shared" si="17"/>
        <v>1.2588999999999999</v>
      </c>
      <c r="F1117" s="45">
        <v>1</v>
      </c>
      <c r="G1117" s="46">
        <v>1.3</v>
      </c>
      <c r="H1117" s="27" t="s">
        <v>95</v>
      </c>
      <c r="I1117" s="28" t="s">
        <v>95</v>
      </c>
      <c r="J1117" s="17"/>
      <c r="K1117" s="11"/>
      <c r="L1117" s="11"/>
      <c r="M1117" s="11"/>
      <c r="N1117" s="11"/>
      <c r="O1117" s="11"/>
      <c r="P1117" s="11"/>
      <c r="Q1117" s="11"/>
      <c r="R1117" s="11"/>
      <c r="S1117" s="11"/>
      <c r="T1117" s="11"/>
      <c r="U1117" s="11"/>
      <c r="V1117" s="11"/>
      <c r="W1117" s="11"/>
      <c r="X1117" s="11"/>
      <c r="Y1117" s="11"/>
      <c r="Z1117" s="11"/>
      <c r="AA1117" s="11"/>
      <c r="AB1117" s="11"/>
      <c r="AC1117" s="11"/>
      <c r="AD1117" s="11"/>
      <c r="AE1117" s="11"/>
      <c r="AF1117" s="11"/>
      <c r="AG1117" s="11"/>
      <c r="AH1117" s="11"/>
      <c r="AI1117" s="11"/>
      <c r="AJ1117" s="11"/>
      <c r="AK1117" s="11"/>
      <c r="AL1117" s="11"/>
      <c r="AM1117" s="11"/>
      <c r="AN1117" s="11"/>
    </row>
    <row r="1118" spans="1:40" s="32" customFormat="1">
      <c r="A1118" s="102" t="s">
        <v>1995</v>
      </c>
      <c r="B1118" s="19" t="s">
        <v>845</v>
      </c>
      <c r="C1118" s="20">
        <v>2.89</v>
      </c>
      <c r="D1118" s="21">
        <v>0.40429999999999999</v>
      </c>
      <c r="E1118" s="21">
        <f t="shared" si="17"/>
        <v>0.54120000000000001</v>
      </c>
      <c r="F1118" s="43">
        <v>1</v>
      </c>
      <c r="G1118" s="44">
        <v>1</v>
      </c>
      <c r="H1118" s="30" t="s">
        <v>95</v>
      </c>
      <c r="I1118" s="31" t="s">
        <v>95</v>
      </c>
      <c r="J1118" s="17"/>
      <c r="K1118" s="11"/>
      <c r="L1118" s="11"/>
      <c r="M1118" s="11"/>
      <c r="N1118" s="11"/>
      <c r="O1118" s="11"/>
      <c r="P1118" s="11"/>
      <c r="Q1118" s="11"/>
      <c r="R1118" s="11"/>
      <c r="S1118" s="11"/>
      <c r="T1118" s="11"/>
      <c r="U1118" s="11"/>
      <c r="V1118" s="11"/>
      <c r="W1118" s="11"/>
      <c r="X1118" s="11"/>
      <c r="Y1118" s="11"/>
      <c r="Z1118" s="11"/>
      <c r="AA1118" s="11"/>
      <c r="AB1118" s="11"/>
      <c r="AC1118" s="11"/>
      <c r="AD1118" s="11"/>
      <c r="AE1118" s="11"/>
      <c r="AF1118" s="11"/>
      <c r="AG1118" s="11"/>
      <c r="AH1118" s="11"/>
      <c r="AI1118" s="11"/>
      <c r="AJ1118" s="11"/>
      <c r="AK1118" s="11"/>
      <c r="AL1118" s="11"/>
      <c r="AM1118" s="11"/>
      <c r="AN1118" s="11"/>
    </row>
    <row r="1119" spans="1:40" s="32" customFormat="1">
      <c r="A1119" s="102" t="s">
        <v>1996</v>
      </c>
      <c r="B1119" s="19" t="s">
        <v>845</v>
      </c>
      <c r="C1119" s="20">
        <v>3.38</v>
      </c>
      <c r="D1119" s="21">
        <v>0.51149999999999995</v>
      </c>
      <c r="E1119" s="21">
        <f t="shared" si="17"/>
        <v>0.68459999999999999</v>
      </c>
      <c r="F1119" s="43">
        <v>1</v>
      </c>
      <c r="G1119" s="44">
        <v>1</v>
      </c>
      <c r="H1119" s="22" t="s">
        <v>95</v>
      </c>
      <c r="I1119" s="23" t="s">
        <v>95</v>
      </c>
      <c r="J1119" s="17"/>
      <c r="K1119" s="11"/>
      <c r="L1119" s="11"/>
      <c r="M1119" s="11"/>
      <c r="N1119" s="11"/>
      <c r="O1119" s="11"/>
      <c r="P1119" s="11"/>
      <c r="Q1119" s="11"/>
      <c r="R1119" s="11"/>
      <c r="S1119" s="11"/>
      <c r="T1119" s="11"/>
      <c r="U1119" s="11"/>
      <c r="V1119" s="11"/>
      <c r="W1119" s="11"/>
      <c r="X1119" s="11"/>
      <c r="Y1119" s="11"/>
      <c r="Z1119" s="11"/>
      <c r="AA1119" s="11"/>
      <c r="AB1119" s="11"/>
      <c r="AC1119" s="11"/>
      <c r="AD1119" s="11"/>
      <c r="AE1119" s="11"/>
      <c r="AF1119" s="11"/>
      <c r="AG1119" s="11"/>
      <c r="AH1119" s="11"/>
      <c r="AI1119" s="11"/>
      <c r="AJ1119" s="11"/>
      <c r="AK1119" s="11"/>
      <c r="AL1119" s="11"/>
      <c r="AM1119" s="11"/>
      <c r="AN1119" s="11"/>
    </row>
    <row r="1120" spans="1:40" s="32" customFormat="1">
      <c r="A1120" s="102" t="s">
        <v>1997</v>
      </c>
      <c r="B1120" s="19" t="s">
        <v>845</v>
      </c>
      <c r="C1120" s="20">
        <v>4</v>
      </c>
      <c r="D1120" s="21">
        <v>0.64029999999999998</v>
      </c>
      <c r="E1120" s="21">
        <f t="shared" si="17"/>
        <v>0.85699999999999998</v>
      </c>
      <c r="F1120" s="43">
        <v>1</v>
      </c>
      <c r="G1120" s="44">
        <v>1.3</v>
      </c>
      <c r="H1120" s="22" t="s">
        <v>95</v>
      </c>
      <c r="I1120" s="23" t="s">
        <v>95</v>
      </c>
      <c r="J1120" s="17"/>
      <c r="K1120" s="11"/>
      <c r="L1120" s="11"/>
      <c r="M1120" s="11"/>
      <c r="N1120" s="11"/>
      <c r="O1120" s="11"/>
      <c r="P1120" s="11"/>
      <c r="Q1120" s="11"/>
      <c r="R1120" s="11"/>
      <c r="S1120" s="11"/>
      <c r="T1120" s="11"/>
      <c r="U1120" s="11"/>
      <c r="V1120" s="11"/>
      <c r="W1120" s="11"/>
      <c r="X1120" s="11"/>
      <c r="Y1120" s="11"/>
      <c r="Z1120" s="11"/>
      <c r="AA1120" s="11"/>
      <c r="AB1120" s="11"/>
      <c r="AC1120" s="11"/>
      <c r="AD1120" s="11"/>
      <c r="AE1120" s="11"/>
      <c r="AF1120" s="11"/>
      <c r="AG1120" s="11"/>
      <c r="AH1120" s="11"/>
      <c r="AI1120" s="11"/>
      <c r="AJ1120" s="11"/>
      <c r="AK1120" s="11"/>
      <c r="AL1120" s="11"/>
      <c r="AM1120" s="11"/>
      <c r="AN1120" s="11"/>
    </row>
    <row r="1121" spans="1:40" s="32" customFormat="1">
      <c r="A1121" s="103" t="s">
        <v>1998</v>
      </c>
      <c r="B1121" s="24" t="s">
        <v>845</v>
      </c>
      <c r="C1121" s="25">
        <v>6.9</v>
      </c>
      <c r="D1121" s="26">
        <v>1.4755</v>
      </c>
      <c r="E1121" s="26">
        <f t="shared" si="17"/>
        <v>1.9749000000000001</v>
      </c>
      <c r="F1121" s="45">
        <v>1</v>
      </c>
      <c r="G1121" s="46">
        <v>1.3</v>
      </c>
      <c r="H1121" s="27" t="s">
        <v>95</v>
      </c>
      <c r="I1121" s="28" t="s">
        <v>95</v>
      </c>
      <c r="J1121" s="17"/>
      <c r="K1121" s="11"/>
      <c r="L1121" s="11"/>
      <c r="M1121" s="11"/>
      <c r="N1121" s="11"/>
      <c r="O1121" s="11"/>
      <c r="P1121" s="11"/>
      <c r="Q1121" s="11"/>
      <c r="R1121" s="11"/>
      <c r="S1121" s="11"/>
      <c r="T1121" s="11"/>
      <c r="U1121" s="11"/>
      <c r="V1121" s="11"/>
      <c r="W1121" s="11"/>
      <c r="X1121" s="11"/>
      <c r="Y1121" s="11"/>
      <c r="Z1121" s="11"/>
      <c r="AA1121" s="11"/>
      <c r="AB1121" s="11"/>
      <c r="AC1121" s="11"/>
      <c r="AD1121" s="11"/>
      <c r="AE1121" s="11"/>
      <c r="AF1121" s="11"/>
      <c r="AG1121" s="11"/>
      <c r="AH1121" s="11"/>
      <c r="AI1121" s="11"/>
      <c r="AJ1121" s="11"/>
      <c r="AK1121" s="11"/>
      <c r="AL1121" s="11"/>
      <c r="AM1121" s="11"/>
      <c r="AN1121" s="11"/>
    </row>
    <row r="1122" spans="1:40" s="32" customFormat="1">
      <c r="A1122" s="102" t="s">
        <v>1999</v>
      </c>
      <c r="B1122" s="19" t="s">
        <v>846</v>
      </c>
      <c r="C1122" s="20">
        <v>7.25</v>
      </c>
      <c r="D1122" s="21">
        <v>0.57440000000000002</v>
      </c>
      <c r="E1122" s="21">
        <f t="shared" si="17"/>
        <v>0.76880000000000004</v>
      </c>
      <c r="F1122" s="43">
        <v>1</v>
      </c>
      <c r="G1122" s="44">
        <v>1</v>
      </c>
      <c r="H1122" s="30" t="s">
        <v>95</v>
      </c>
      <c r="I1122" s="31" t="s">
        <v>95</v>
      </c>
      <c r="J1122" s="17"/>
      <c r="K1122" s="11"/>
      <c r="L1122" s="11"/>
      <c r="M1122" s="11"/>
      <c r="N1122" s="11"/>
      <c r="O1122" s="11"/>
      <c r="P1122" s="11"/>
      <c r="Q1122" s="11"/>
      <c r="R1122" s="11"/>
      <c r="S1122" s="11"/>
      <c r="T1122" s="11"/>
      <c r="U1122" s="11"/>
      <c r="V1122" s="11"/>
      <c r="W1122" s="11"/>
      <c r="X1122" s="11"/>
      <c r="Y1122" s="11"/>
      <c r="Z1122" s="11"/>
      <c r="AA1122" s="11"/>
      <c r="AB1122" s="11"/>
      <c r="AC1122" s="11"/>
      <c r="AD1122" s="11"/>
      <c r="AE1122" s="11"/>
      <c r="AF1122" s="11"/>
      <c r="AG1122" s="11"/>
      <c r="AH1122" s="11"/>
      <c r="AI1122" s="11"/>
      <c r="AJ1122" s="11"/>
      <c r="AK1122" s="11"/>
      <c r="AL1122" s="11"/>
      <c r="AM1122" s="11"/>
      <c r="AN1122" s="11"/>
    </row>
    <row r="1123" spans="1:40" s="32" customFormat="1">
      <c r="A1123" s="102" t="s">
        <v>2000</v>
      </c>
      <c r="B1123" s="19" t="s">
        <v>846</v>
      </c>
      <c r="C1123" s="20">
        <v>7.95</v>
      </c>
      <c r="D1123" s="21">
        <v>0.64400000000000002</v>
      </c>
      <c r="E1123" s="21">
        <f t="shared" si="17"/>
        <v>0.86199999999999999</v>
      </c>
      <c r="F1123" s="43">
        <v>1</v>
      </c>
      <c r="G1123" s="44">
        <v>1</v>
      </c>
      <c r="H1123" s="22" t="s">
        <v>95</v>
      </c>
      <c r="I1123" s="23" t="s">
        <v>95</v>
      </c>
      <c r="J1123" s="17"/>
      <c r="K1123" s="11"/>
      <c r="L1123" s="11"/>
      <c r="M1123" s="11"/>
      <c r="N1123" s="11"/>
      <c r="O1123" s="11"/>
      <c r="P1123" s="11"/>
      <c r="Q1123" s="11"/>
      <c r="R1123" s="11"/>
      <c r="S1123" s="11"/>
      <c r="T1123" s="11"/>
      <c r="U1123" s="11"/>
      <c r="V1123" s="11"/>
      <c r="W1123" s="11"/>
      <c r="X1123" s="11"/>
      <c r="Y1123" s="11"/>
      <c r="Z1123" s="11"/>
      <c r="AA1123" s="11"/>
      <c r="AB1123" s="11"/>
      <c r="AC1123" s="11"/>
      <c r="AD1123" s="11"/>
      <c r="AE1123" s="11"/>
      <c r="AF1123" s="11"/>
      <c r="AG1123" s="11"/>
      <c r="AH1123" s="11"/>
      <c r="AI1123" s="11"/>
      <c r="AJ1123" s="11"/>
      <c r="AK1123" s="11"/>
      <c r="AL1123" s="11"/>
      <c r="AM1123" s="11"/>
      <c r="AN1123" s="11"/>
    </row>
    <row r="1124" spans="1:40" s="32" customFormat="1">
      <c r="A1124" s="102" t="s">
        <v>2001</v>
      </c>
      <c r="B1124" s="19" t="s">
        <v>846</v>
      </c>
      <c r="C1124" s="20">
        <v>8.8800000000000008</v>
      </c>
      <c r="D1124" s="21">
        <v>0.83699999999999997</v>
      </c>
      <c r="E1124" s="21">
        <f t="shared" si="17"/>
        <v>1.1203000000000001</v>
      </c>
      <c r="F1124" s="43">
        <v>1</v>
      </c>
      <c r="G1124" s="44">
        <v>1.3</v>
      </c>
      <c r="H1124" s="22" t="s">
        <v>95</v>
      </c>
      <c r="I1124" s="23" t="s">
        <v>95</v>
      </c>
      <c r="J1124" s="17"/>
      <c r="K1124" s="11"/>
      <c r="L1124" s="11"/>
      <c r="M1124" s="11"/>
      <c r="N1124" s="11"/>
      <c r="O1124" s="11"/>
      <c r="P1124" s="11"/>
      <c r="Q1124" s="11"/>
      <c r="R1124" s="11"/>
      <c r="S1124" s="11"/>
      <c r="T1124" s="11"/>
      <c r="U1124" s="11"/>
      <c r="V1124" s="11"/>
      <c r="W1124" s="11"/>
      <c r="X1124" s="11"/>
      <c r="Y1124" s="11"/>
      <c r="Z1124" s="11"/>
      <c r="AA1124" s="11"/>
      <c r="AB1124" s="11"/>
      <c r="AC1124" s="11"/>
      <c r="AD1124" s="11"/>
      <c r="AE1124" s="11"/>
      <c r="AF1124" s="11"/>
      <c r="AG1124" s="11"/>
      <c r="AH1124" s="11"/>
      <c r="AI1124" s="11"/>
      <c r="AJ1124" s="11"/>
      <c r="AK1124" s="11"/>
      <c r="AL1124" s="11"/>
      <c r="AM1124" s="11"/>
      <c r="AN1124" s="11"/>
    </row>
    <row r="1125" spans="1:40" s="32" customFormat="1">
      <c r="A1125" s="103" t="s">
        <v>2002</v>
      </c>
      <c r="B1125" s="24" t="s">
        <v>846</v>
      </c>
      <c r="C1125" s="25">
        <v>12.86</v>
      </c>
      <c r="D1125" s="26">
        <v>1.5749</v>
      </c>
      <c r="E1125" s="26">
        <f t="shared" si="17"/>
        <v>2.1080000000000001</v>
      </c>
      <c r="F1125" s="45">
        <v>1</v>
      </c>
      <c r="G1125" s="46">
        <v>1.3</v>
      </c>
      <c r="H1125" s="27" t="s">
        <v>95</v>
      </c>
      <c r="I1125" s="28" t="s">
        <v>95</v>
      </c>
      <c r="J1125" s="17"/>
      <c r="K1125" s="11"/>
      <c r="L1125" s="11"/>
      <c r="M1125" s="11"/>
      <c r="N1125" s="11"/>
      <c r="O1125" s="11"/>
      <c r="P1125" s="11"/>
      <c r="Q1125" s="11"/>
      <c r="R1125" s="11"/>
      <c r="S1125" s="11"/>
      <c r="T1125" s="11"/>
      <c r="U1125" s="11"/>
      <c r="V1125" s="11"/>
      <c r="W1125" s="11"/>
      <c r="X1125" s="11"/>
      <c r="Y1125" s="11"/>
      <c r="Z1125" s="11"/>
      <c r="AA1125" s="11"/>
      <c r="AB1125" s="11"/>
      <c r="AC1125" s="11"/>
      <c r="AD1125" s="11"/>
      <c r="AE1125" s="11"/>
      <c r="AF1125" s="11"/>
      <c r="AG1125" s="11"/>
      <c r="AH1125" s="11"/>
      <c r="AI1125" s="11"/>
      <c r="AJ1125" s="11"/>
      <c r="AK1125" s="11"/>
      <c r="AL1125" s="11"/>
      <c r="AM1125" s="11"/>
      <c r="AN1125" s="11"/>
    </row>
    <row r="1126" spans="1:40" s="32" customFormat="1">
      <c r="A1126" s="102" t="s">
        <v>2003</v>
      </c>
      <c r="B1126" s="19" t="s">
        <v>847</v>
      </c>
      <c r="C1126" s="20">
        <v>5.92</v>
      </c>
      <c r="D1126" s="21">
        <v>0.43090000000000001</v>
      </c>
      <c r="E1126" s="21">
        <f t="shared" si="17"/>
        <v>0.57679999999999998</v>
      </c>
      <c r="F1126" s="43">
        <v>1</v>
      </c>
      <c r="G1126" s="44">
        <v>1</v>
      </c>
      <c r="H1126" s="30" t="s">
        <v>95</v>
      </c>
      <c r="I1126" s="31" t="s">
        <v>95</v>
      </c>
      <c r="J1126" s="17"/>
      <c r="K1126" s="11"/>
      <c r="L1126" s="11"/>
      <c r="M1126" s="11"/>
      <c r="N1126" s="11"/>
      <c r="O1126" s="11"/>
      <c r="P1126" s="11"/>
      <c r="Q1126" s="11"/>
      <c r="R1126" s="11"/>
      <c r="S1126" s="11"/>
      <c r="T1126" s="11"/>
      <c r="U1126" s="11"/>
      <c r="V1126" s="11"/>
      <c r="W1126" s="11"/>
      <c r="X1126" s="11"/>
      <c r="Y1126" s="11"/>
      <c r="Z1126" s="11"/>
      <c r="AA1126" s="11"/>
      <c r="AB1126" s="11"/>
      <c r="AC1126" s="11"/>
      <c r="AD1126" s="11"/>
      <c r="AE1126" s="11"/>
      <c r="AF1126" s="11"/>
      <c r="AG1126" s="11"/>
      <c r="AH1126" s="11"/>
      <c r="AI1126" s="11"/>
      <c r="AJ1126" s="11"/>
      <c r="AK1126" s="11"/>
      <c r="AL1126" s="11"/>
      <c r="AM1126" s="11"/>
      <c r="AN1126" s="11"/>
    </row>
    <row r="1127" spans="1:40" s="32" customFormat="1">
      <c r="A1127" s="102" t="s">
        <v>2004</v>
      </c>
      <c r="B1127" s="19" t="s">
        <v>847</v>
      </c>
      <c r="C1127" s="20">
        <v>7.93</v>
      </c>
      <c r="D1127" s="21">
        <v>0.55249999999999999</v>
      </c>
      <c r="E1127" s="21">
        <f t="shared" si="17"/>
        <v>0.73950000000000005</v>
      </c>
      <c r="F1127" s="43">
        <v>1</v>
      </c>
      <c r="G1127" s="44">
        <v>1</v>
      </c>
      <c r="H1127" s="22" t="s">
        <v>95</v>
      </c>
      <c r="I1127" s="23" t="s">
        <v>95</v>
      </c>
      <c r="J1127" s="17"/>
      <c r="K1127" s="11"/>
      <c r="L1127" s="11"/>
      <c r="M1127" s="11"/>
      <c r="N1127" s="11"/>
      <c r="O1127" s="11"/>
      <c r="P1127" s="11"/>
      <c r="Q1127" s="11"/>
      <c r="R1127" s="11"/>
      <c r="S1127" s="11"/>
      <c r="T1127" s="11"/>
      <c r="U1127" s="11"/>
      <c r="V1127" s="11"/>
      <c r="W1127" s="11"/>
      <c r="X1127" s="11"/>
      <c r="Y1127" s="11"/>
      <c r="Z1127" s="11"/>
      <c r="AA1127" s="11"/>
      <c r="AB1127" s="11"/>
      <c r="AC1127" s="11"/>
      <c r="AD1127" s="11"/>
      <c r="AE1127" s="11"/>
      <c r="AF1127" s="11"/>
      <c r="AG1127" s="11"/>
      <c r="AH1127" s="11"/>
      <c r="AI1127" s="11"/>
      <c r="AJ1127" s="11"/>
      <c r="AK1127" s="11"/>
      <c r="AL1127" s="11"/>
      <c r="AM1127" s="11"/>
      <c r="AN1127" s="11"/>
    </row>
    <row r="1128" spans="1:40" s="32" customFormat="1">
      <c r="A1128" s="102" t="s">
        <v>2005</v>
      </c>
      <c r="B1128" s="19" t="s">
        <v>847</v>
      </c>
      <c r="C1128" s="20">
        <v>11.01</v>
      </c>
      <c r="D1128" s="21">
        <v>0.79669999999999996</v>
      </c>
      <c r="E1128" s="21">
        <f t="shared" si="17"/>
        <v>1.0664</v>
      </c>
      <c r="F1128" s="43">
        <v>1</v>
      </c>
      <c r="G1128" s="44">
        <v>1.3</v>
      </c>
      <c r="H1128" s="22" t="s">
        <v>95</v>
      </c>
      <c r="I1128" s="23" t="s">
        <v>95</v>
      </c>
      <c r="J1128" s="17"/>
      <c r="K1128" s="11"/>
      <c r="L1128" s="11"/>
      <c r="M1128" s="11"/>
      <c r="N1128" s="11"/>
      <c r="O1128" s="11"/>
      <c r="P1128" s="11"/>
      <c r="Q1128" s="11"/>
      <c r="R1128" s="11"/>
      <c r="S1128" s="11"/>
      <c r="T1128" s="11"/>
      <c r="U1128" s="11"/>
      <c r="V1128" s="11"/>
      <c r="W1128" s="11"/>
      <c r="X1128" s="11"/>
      <c r="Y1128" s="11"/>
      <c r="Z1128" s="11"/>
      <c r="AA1128" s="11"/>
      <c r="AB1128" s="11"/>
      <c r="AC1128" s="11"/>
      <c r="AD1128" s="11"/>
      <c r="AE1128" s="11"/>
      <c r="AF1128" s="11"/>
      <c r="AG1128" s="11"/>
      <c r="AH1128" s="11"/>
      <c r="AI1128" s="11"/>
      <c r="AJ1128" s="11"/>
      <c r="AK1128" s="11"/>
      <c r="AL1128" s="11"/>
      <c r="AM1128" s="11"/>
      <c r="AN1128" s="11"/>
    </row>
    <row r="1129" spans="1:40" s="32" customFormat="1">
      <c r="A1129" s="103" t="s">
        <v>2006</v>
      </c>
      <c r="B1129" s="24" t="s">
        <v>847</v>
      </c>
      <c r="C1129" s="25">
        <v>11</v>
      </c>
      <c r="D1129" s="26">
        <v>1.0528999999999999</v>
      </c>
      <c r="E1129" s="26">
        <f t="shared" si="17"/>
        <v>1.4093</v>
      </c>
      <c r="F1129" s="45">
        <v>1</v>
      </c>
      <c r="G1129" s="46">
        <v>1.3</v>
      </c>
      <c r="H1129" s="27" t="s">
        <v>95</v>
      </c>
      <c r="I1129" s="28" t="s">
        <v>95</v>
      </c>
      <c r="J1129" s="17"/>
      <c r="K1129" s="11"/>
      <c r="L1129" s="11"/>
      <c r="M1129" s="11"/>
      <c r="N1129" s="11"/>
      <c r="O1129" s="11"/>
      <c r="P1129" s="11"/>
      <c r="Q1129" s="11"/>
      <c r="R1129" s="11"/>
      <c r="S1129" s="11"/>
      <c r="T1129" s="11"/>
      <c r="U1129" s="11"/>
      <c r="V1129" s="11"/>
      <c r="W1129" s="11"/>
      <c r="X1129" s="11"/>
      <c r="Y1129" s="11"/>
      <c r="Z1129" s="11"/>
      <c r="AA1129" s="11"/>
      <c r="AB1129" s="11"/>
      <c r="AC1129" s="11"/>
      <c r="AD1129" s="11"/>
      <c r="AE1129" s="11"/>
      <c r="AF1129" s="11"/>
      <c r="AG1129" s="11"/>
      <c r="AH1129" s="11"/>
      <c r="AI1129" s="11"/>
      <c r="AJ1129" s="11"/>
      <c r="AK1129" s="11"/>
      <c r="AL1129" s="11"/>
      <c r="AM1129" s="11"/>
      <c r="AN1129" s="11"/>
    </row>
    <row r="1130" spans="1:40" s="32" customFormat="1">
      <c r="A1130" s="102" t="s">
        <v>2007</v>
      </c>
      <c r="B1130" s="19" t="s">
        <v>848</v>
      </c>
      <c r="C1130" s="20">
        <v>12.43</v>
      </c>
      <c r="D1130" s="21">
        <v>0.82479999999999998</v>
      </c>
      <c r="E1130" s="21">
        <f t="shared" si="17"/>
        <v>1.1040000000000001</v>
      </c>
      <c r="F1130" s="43">
        <v>1</v>
      </c>
      <c r="G1130" s="44">
        <v>1</v>
      </c>
      <c r="H1130" s="30" t="s">
        <v>95</v>
      </c>
      <c r="I1130" s="31" t="s">
        <v>95</v>
      </c>
      <c r="J1130" s="17"/>
      <c r="K1130" s="11"/>
      <c r="L1130" s="11"/>
      <c r="M1130" s="11"/>
      <c r="N1130" s="11"/>
      <c r="O1130" s="11"/>
      <c r="P1130" s="11"/>
      <c r="Q1130" s="11"/>
      <c r="R1130" s="11"/>
      <c r="S1130" s="11"/>
      <c r="T1130" s="11"/>
      <c r="U1130" s="11"/>
      <c r="V1130" s="11"/>
      <c r="W1130" s="11"/>
      <c r="X1130" s="11"/>
      <c r="Y1130" s="11"/>
      <c r="Z1130" s="11"/>
      <c r="AA1130" s="11"/>
      <c r="AB1130" s="11"/>
      <c r="AC1130" s="11"/>
      <c r="AD1130" s="11"/>
      <c r="AE1130" s="11"/>
      <c r="AF1130" s="11"/>
      <c r="AG1130" s="11"/>
      <c r="AH1130" s="11"/>
      <c r="AI1130" s="11"/>
      <c r="AJ1130" s="11"/>
      <c r="AK1130" s="11"/>
      <c r="AL1130" s="11"/>
      <c r="AM1130" s="11"/>
      <c r="AN1130" s="11"/>
    </row>
    <row r="1131" spans="1:40" s="32" customFormat="1">
      <c r="A1131" s="102" t="s">
        <v>2008</v>
      </c>
      <c r="B1131" s="19" t="s">
        <v>848</v>
      </c>
      <c r="C1131" s="20">
        <v>10.9</v>
      </c>
      <c r="D1131" s="21">
        <v>0.87490000000000001</v>
      </c>
      <c r="E1131" s="21">
        <f t="shared" si="17"/>
        <v>1.171</v>
      </c>
      <c r="F1131" s="43">
        <v>1</v>
      </c>
      <c r="G1131" s="44">
        <v>1</v>
      </c>
      <c r="H1131" s="22" t="s">
        <v>95</v>
      </c>
      <c r="I1131" s="23" t="s">
        <v>95</v>
      </c>
      <c r="J1131" s="17"/>
      <c r="K1131" s="11"/>
      <c r="L1131" s="11"/>
      <c r="M1131" s="11"/>
      <c r="N1131" s="11"/>
      <c r="O1131" s="11"/>
      <c r="P1131" s="11"/>
      <c r="Q1131" s="11"/>
      <c r="R1131" s="11"/>
      <c r="S1131" s="11"/>
      <c r="T1131" s="11"/>
      <c r="U1131" s="11"/>
      <c r="V1131" s="11"/>
      <c r="W1131" s="11"/>
      <c r="X1131" s="11"/>
      <c r="Y1131" s="11"/>
      <c r="Z1131" s="11"/>
      <c r="AA1131" s="11"/>
      <c r="AB1131" s="11"/>
      <c r="AC1131" s="11"/>
      <c r="AD1131" s="11"/>
      <c r="AE1131" s="11"/>
      <c r="AF1131" s="11"/>
      <c r="AG1131" s="11"/>
      <c r="AH1131" s="11"/>
      <c r="AI1131" s="11"/>
      <c r="AJ1131" s="11"/>
      <c r="AK1131" s="11"/>
      <c r="AL1131" s="11"/>
      <c r="AM1131" s="11"/>
      <c r="AN1131" s="11"/>
    </row>
    <row r="1132" spans="1:40" s="32" customFormat="1">
      <c r="A1132" s="102" t="s">
        <v>2009</v>
      </c>
      <c r="B1132" s="19" t="s">
        <v>848</v>
      </c>
      <c r="C1132" s="20">
        <v>12.44</v>
      </c>
      <c r="D1132" s="21">
        <v>1.2330000000000001</v>
      </c>
      <c r="E1132" s="21">
        <f t="shared" si="17"/>
        <v>1.6504000000000001</v>
      </c>
      <c r="F1132" s="43">
        <v>1</v>
      </c>
      <c r="G1132" s="44">
        <v>1.3</v>
      </c>
      <c r="H1132" s="22" t="s">
        <v>95</v>
      </c>
      <c r="I1132" s="23" t="s">
        <v>95</v>
      </c>
      <c r="J1132" s="17"/>
      <c r="K1132" s="11"/>
      <c r="L1132" s="11"/>
      <c r="M1132" s="11"/>
      <c r="N1132" s="11"/>
      <c r="O1132" s="11"/>
      <c r="P1132" s="11"/>
      <c r="Q1132" s="11"/>
      <c r="R1132" s="11"/>
      <c r="S1132" s="11"/>
      <c r="T1132" s="11"/>
      <c r="U1132" s="11"/>
      <c r="V1132" s="11"/>
      <c r="W1132" s="11"/>
      <c r="X1132" s="11"/>
      <c r="Y1132" s="11"/>
      <c r="Z1132" s="11"/>
      <c r="AA1132" s="11"/>
      <c r="AB1132" s="11"/>
      <c r="AC1132" s="11"/>
      <c r="AD1132" s="11"/>
      <c r="AE1132" s="11"/>
      <c r="AF1132" s="11"/>
      <c r="AG1132" s="11"/>
      <c r="AH1132" s="11"/>
      <c r="AI1132" s="11"/>
      <c r="AJ1132" s="11"/>
      <c r="AK1132" s="11"/>
      <c r="AL1132" s="11"/>
      <c r="AM1132" s="11"/>
      <c r="AN1132" s="11"/>
    </row>
    <row r="1133" spans="1:40" s="32" customFormat="1">
      <c r="A1133" s="103" t="s">
        <v>2010</v>
      </c>
      <c r="B1133" s="24" t="s">
        <v>848</v>
      </c>
      <c r="C1133" s="25">
        <v>18.420000000000002</v>
      </c>
      <c r="D1133" s="26">
        <v>2.1021000000000001</v>
      </c>
      <c r="E1133" s="26">
        <f t="shared" si="17"/>
        <v>2.8136000000000001</v>
      </c>
      <c r="F1133" s="45">
        <v>1</v>
      </c>
      <c r="G1133" s="46">
        <v>1.3</v>
      </c>
      <c r="H1133" s="27" t="s">
        <v>95</v>
      </c>
      <c r="I1133" s="28" t="s">
        <v>95</v>
      </c>
      <c r="J1133" s="17"/>
      <c r="K1133" s="11"/>
      <c r="L1133" s="11"/>
      <c r="M1133" s="11"/>
      <c r="N1133" s="11"/>
      <c r="O1133" s="11"/>
      <c r="P1133" s="11"/>
      <c r="Q1133" s="11"/>
      <c r="R1133" s="11"/>
      <c r="S1133" s="11"/>
      <c r="T1133" s="11"/>
      <c r="U1133" s="11"/>
      <c r="V1133" s="11"/>
      <c r="W1133" s="11"/>
      <c r="X1133" s="11"/>
      <c r="Y1133" s="11"/>
      <c r="Z1133" s="11"/>
      <c r="AA1133" s="11"/>
      <c r="AB1133" s="11"/>
      <c r="AC1133" s="11"/>
      <c r="AD1133" s="11"/>
      <c r="AE1133" s="11"/>
      <c r="AF1133" s="11"/>
      <c r="AG1133" s="11"/>
      <c r="AH1133" s="11"/>
      <c r="AI1133" s="11"/>
      <c r="AJ1133" s="11"/>
      <c r="AK1133" s="11"/>
      <c r="AL1133" s="11"/>
      <c r="AM1133" s="11"/>
      <c r="AN1133" s="11"/>
    </row>
    <row r="1134" spans="1:40" s="32" customFormat="1">
      <c r="A1134" s="102" t="s">
        <v>2011</v>
      </c>
      <c r="B1134" s="19" t="s">
        <v>849</v>
      </c>
      <c r="C1134" s="20">
        <v>6.04</v>
      </c>
      <c r="D1134" s="21">
        <v>0.54330000000000001</v>
      </c>
      <c r="E1134" s="21">
        <f t="shared" si="17"/>
        <v>0.72719999999999996</v>
      </c>
      <c r="F1134" s="43">
        <v>1</v>
      </c>
      <c r="G1134" s="44">
        <v>1</v>
      </c>
      <c r="H1134" s="30" t="s">
        <v>95</v>
      </c>
      <c r="I1134" s="31" t="s">
        <v>95</v>
      </c>
      <c r="J1134" s="17"/>
      <c r="K1134" s="11"/>
      <c r="L1134" s="11"/>
      <c r="M1134" s="11"/>
      <c r="N1134" s="11"/>
      <c r="O1134" s="11"/>
      <c r="P1134" s="11"/>
      <c r="Q1134" s="11"/>
      <c r="R1134" s="11"/>
      <c r="S1134" s="11"/>
      <c r="T1134" s="11"/>
      <c r="U1134" s="11"/>
      <c r="V1134" s="11"/>
      <c r="W1134" s="11"/>
      <c r="X1134" s="11"/>
      <c r="Y1134" s="11"/>
      <c r="Z1134" s="11"/>
      <c r="AA1134" s="11"/>
      <c r="AB1134" s="11"/>
      <c r="AC1134" s="11"/>
      <c r="AD1134" s="11"/>
      <c r="AE1134" s="11"/>
      <c r="AF1134" s="11"/>
      <c r="AG1134" s="11"/>
      <c r="AH1134" s="11"/>
      <c r="AI1134" s="11"/>
      <c r="AJ1134" s="11"/>
      <c r="AK1134" s="11"/>
      <c r="AL1134" s="11"/>
      <c r="AM1134" s="11"/>
      <c r="AN1134" s="11"/>
    </row>
    <row r="1135" spans="1:40" s="32" customFormat="1">
      <c r="A1135" s="102" t="s">
        <v>2012</v>
      </c>
      <c r="B1135" s="19" t="s">
        <v>849</v>
      </c>
      <c r="C1135" s="20">
        <v>6.56</v>
      </c>
      <c r="D1135" s="21">
        <v>0.64100000000000001</v>
      </c>
      <c r="E1135" s="21">
        <f t="shared" si="17"/>
        <v>0.85799999999999998</v>
      </c>
      <c r="F1135" s="43">
        <v>1</v>
      </c>
      <c r="G1135" s="44">
        <v>1</v>
      </c>
      <c r="H1135" s="22" t="s">
        <v>95</v>
      </c>
      <c r="I1135" s="23" t="s">
        <v>95</v>
      </c>
      <c r="J1135" s="17"/>
      <c r="K1135" s="11"/>
      <c r="L1135" s="11"/>
      <c r="M1135" s="11"/>
      <c r="N1135" s="11"/>
      <c r="O1135" s="11"/>
      <c r="P1135" s="11"/>
      <c r="Q1135" s="11"/>
      <c r="R1135" s="11"/>
      <c r="S1135" s="11"/>
      <c r="T1135" s="11"/>
      <c r="U1135" s="11"/>
      <c r="V1135" s="11"/>
      <c r="W1135" s="11"/>
      <c r="X1135" s="11"/>
      <c r="Y1135" s="11"/>
      <c r="Z1135" s="11"/>
      <c r="AA1135" s="11"/>
      <c r="AB1135" s="11"/>
      <c r="AC1135" s="11"/>
      <c r="AD1135" s="11"/>
      <c r="AE1135" s="11"/>
      <c r="AF1135" s="11"/>
      <c r="AG1135" s="11"/>
      <c r="AH1135" s="11"/>
      <c r="AI1135" s="11"/>
      <c r="AJ1135" s="11"/>
      <c r="AK1135" s="11"/>
      <c r="AL1135" s="11"/>
      <c r="AM1135" s="11"/>
      <c r="AN1135" s="11"/>
    </row>
    <row r="1136" spans="1:40" s="32" customFormat="1">
      <c r="A1136" s="102" t="s">
        <v>2013</v>
      </c>
      <c r="B1136" s="19" t="s">
        <v>849</v>
      </c>
      <c r="C1136" s="20">
        <v>7.45</v>
      </c>
      <c r="D1136" s="21">
        <v>0.83560000000000001</v>
      </c>
      <c r="E1136" s="21">
        <f t="shared" si="17"/>
        <v>1.1184000000000001</v>
      </c>
      <c r="F1136" s="43">
        <v>1</v>
      </c>
      <c r="G1136" s="44">
        <v>1.3</v>
      </c>
      <c r="H1136" s="22" t="s">
        <v>95</v>
      </c>
      <c r="I1136" s="23" t="s">
        <v>95</v>
      </c>
      <c r="J1136" s="17"/>
      <c r="K1136" s="11"/>
      <c r="L1136" s="11"/>
      <c r="M1136" s="11"/>
      <c r="N1136" s="11"/>
      <c r="O1136" s="11"/>
      <c r="P1136" s="11"/>
      <c r="Q1136" s="11"/>
      <c r="R1136" s="11"/>
      <c r="S1136" s="11"/>
      <c r="T1136" s="11"/>
      <c r="U1136" s="11"/>
      <c r="V1136" s="11"/>
      <c r="W1136" s="11"/>
      <c r="X1136" s="11"/>
      <c r="Y1136" s="11"/>
      <c r="Z1136" s="11"/>
      <c r="AA1136" s="11"/>
      <c r="AB1136" s="11"/>
      <c r="AC1136" s="11"/>
      <c r="AD1136" s="11"/>
      <c r="AE1136" s="11"/>
      <c r="AF1136" s="11"/>
      <c r="AG1136" s="11"/>
      <c r="AH1136" s="11"/>
      <c r="AI1136" s="11"/>
      <c r="AJ1136" s="11"/>
      <c r="AK1136" s="11"/>
      <c r="AL1136" s="11"/>
      <c r="AM1136" s="11"/>
      <c r="AN1136" s="11"/>
    </row>
    <row r="1137" spans="1:40" s="32" customFormat="1">
      <c r="A1137" s="103" t="s">
        <v>2014</v>
      </c>
      <c r="B1137" s="24" t="s">
        <v>849</v>
      </c>
      <c r="C1137" s="25">
        <v>9.33</v>
      </c>
      <c r="D1137" s="26">
        <v>1.4312</v>
      </c>
      <c r="E1137" s="26">
        <f t="shared" si="17"/>
        <v>1.9157</v>
      </c>
      <c r="F1137" s="45">
        <v>1</v>
      </c>
      <c r="G1137" s="46">
        <v>1.3</v>
      </c>
      <c r="H1137" s="27" t="s">
        <v>95</v>
      </c>
      <c r="I1137" s="28" t="s">
        <v>95</v>
      </c>
      <c r="J1137" s="17"/>
      <c r="K1137" s="11"/>
      <c r="L1137" s="11"/>
      <c r="M1137" s="11"/>
      <c r="N1137" s="11"/>
      <c r="O1137" s="11"/>
      <c r="P1137" s="11"/>
      <c r="Q1137" s="11"/>
      <c r="R1137" s="11"/>
      <c r="S1137" s="11"/>
      <c r="T1137" s="11"/>
      <c r="U1137" s="11"/>
      <c r="V1137" s="11"/>
      <c r="W1137" s="11"/>
      <c r="X1137" s="11"/>
      <c r="Y1137" s="11"/>
      <c r="Z1137" s="11"/>
      <c r="AA1137" s="11"/>
      <c r="AB1137" s="11"/>
      <c r="AC1137" s="11"/>
      <c r="AD1137" s="11"/>
      <c r="AE1137" s="11"/>
      <c r="AF1137" s="11"/>
      <c r="AG1137" s="11"/>
      <c r="AH1137" s="11"/>
      <c r="AI1137" s="11"/>
      <c r="AJ1137" s="11"/>
      <c r="AK1137" s="11"/>
      <c r="AL1137" s="11"/>
      <c r="AM1137" s="11"/>
      <c r="AN1137" s="11"/>
    </row>
    <row r="1138" spans="1:40" s="32" customFormat="1">
      <c r="A1138" s="102" t="s">
        <v>2015</v>
      </c>
      <c r="B1138" s="19" t="s">
        <v>850</v>
      </c>
      <c r="C1138" s="20">
        <v>2.1</v>
      </c>
      <c r="D1138" s="21">
        <v>0.21540000000000001</v>
      </c>
      <c r="E1138" s="21">
        <f t="shared" si="17"/>
        <v>0.2883</v>
      </c>
      <c r="F1138" s="43">
        <v>1</v>
      </c>
      <c r="G1138" s="44">
        <v>1</v>
      </c>
      <c r="H1138" s="30" t="s">
        <v>15</v>
      </c>
      <c r="I1138" s="31" t="s">
        <v>41</v>
      </c>
      <c r="J1138" s="17"/>
      <c r="K1138" s="11"/>
      <c r="L1138" s="11"/>
      <c r="M1138" s="11"/>
      <c r="N1138" s="11"/>
      <c r="O1138" s="11"/>
      <c r="P1138" s="11"/>
      <c r="Q1138" s="11"/>
      <c r="R1138" s="11"/>
      <c r="S1138" s="11"/>
      <c r="T1138" s="11"/>
      <c r="U1138" s="11"/>
      <c r="V1138" s="11"/>
      <c r="W1138" s="11"/>
      <c r="X1138" s="11"/>
      <c r="Y1138" s="11"/>
      <c r="Z1138" s="11"/>
      <c r="AA1138" s="11"/>
      <c r="AB1138" s="11"/>
      <c r="AC1138" s="11"/>
      <c r="AD1138" s="11"/>
      <c r="AE1138" s="11"/>
      <c r="AF1138" s="11"/>
      <c r="AG1138" s="11"/>
      <c r="AH1138" s="11"/>
      <c r="AI1138" s="11"/>
      <c r="AJ1138" s="11"/>
      <c r="AK1138" s="11"/>
      <c r="AL1138" s="11"/>
      <c r="AM1138" s="11"/>
      <c r="AN1138" s="11"/>
    </row>
    <row r="1139" spans="1:40" s="32" customFormat="1">
      <c r="A1139" s="102" t="s">
        <v>2016</v>
      </c>
      <c r="B1139" s="19" t="s">
        <v>850</v>
      </c>
      <c r="C1139" s="20">
        <v>2.21</v>
      </c>
      <c r="D1139" s="21">
        <v>0.25940000000000002</v>
      </c>
      <c r="E1139" s="21">
        <f t="shared" si="17"/>
        <v>0.34720000000000001</v>
      </c>
      <c r="F1139" s="43">
        <v>1</v>
      </c>
      <c r="G1139" s="44">
        <v>1</v>
      </c>
      <c r="H1139" s="22" t="s">
        <v>15</v>
      </c>
      <c r="I1139" s="23" t="s">
        <v>41</v>
      </c>
      <c r="J1139" s="17"/>
      <c r="K1139" s="11"/>
      <c r="L1139" s="11"/>
      <c r="M1139" s="11"/>
      <c r="N1139" s="11"/>
      <c r="O1139" s="11"/>
      <c r="P1139" s="11"/>
      <c r="Q1139" s="11"/>
      <c r="R1139" s="11"/>
      <c r="S1139" s="11"/>
      <c r="T1139" s="11"/>
      <c r="U1139" s="11"/>
      <c r="V1139" s="11"/>
      <c r="W1139" s="11"/>
      <c r="X1139" s="11"/>
      <c r="Y1139" s="11"/>
      <c r="Z1139" s="11"/>
      <c r="AA1139" s="11"/>
      <c r="AB1139" s="11"/>
      <c r="AC1139" s="11"/>
      <c r="AD1139" s="11"/>
      <c r="AE1139" s="11"/>
      <c r="AF1139" s="11"/>
      <c r="AG1139" s="11"/>
      <c r="AH1139" s="11"/>
      <c r="AI1139" s="11"/>
      <c r="AJ1139" s="11"/>
      <c r="AK1139" s="11"/>
      <c r="AL1139" s="11"/>
      <c r="AM1139" s="11"/>
      <c r="AN1139" s="11"/>
    </row>
    <row r="1140" spans="1:40" s="32" customFormat="1">
      <c r="A1140" s="102" t="s">
        <v>2017</v>
      </c>
      <c r="B1140" s="19" t="s">
        <v>850</v>
      </c>
      <c r="C1140" s="20">
        <v>3</v>
      </c>
      <c r="D1140" s="21">
        <v>0.59089999999999998</v>
      </c>
      <c r="E1140" s="21">
        <f t="shared" si="17"/>
        <v>0.79090000000000005</v>
      </c>
      <c r="F1140" s="43">
        <v>1</v>
      </c>
      <c r="G1140" s="44">
        <v>1.3</v>
      </c>
      <c r="H1140" s="22" t="s">
        <v>15</v>
      </c>
      <c r="I1140" s="23" t="s">
        <v>41</v>
      </c>
      <c r="J1140" s="17"/>
      <c r="K1140" s="11"/>
      <c r="L1140" s="11"/>
      <c r="M1140" s="11"/>
      <c r="N1140" s="11"/>
      <c r="O1140" s="11"/>
      <c r="P1140" s="11"/>
      <c r="Q1140" s="11"/>
      <c r="R1140" s="11"/>
      <c r="S1140" s="11"/>
      <c r="T1140" s="11"/>
      <c r="U1140" s="11"/>
      <c r="V1140" s="11"/>
      <c r="W1140" s="11"/>
      <c r="X1140" s="11"/>
      <c r="Y1140" s="11"/>
      <c r="Z1140" s="11"/>
      <c r="AA1140" s="11"/>
      <c r="AB1140" s="11"/>
      <c r="AC1140" s="11"/>
      <c r="AD1140" s="11"/>
      <c r="AE1140" s="11"/>
      <c r="AF1140" s="11"/>
      <c r="AG1140" s="11"/>
      <c r="AH1140" s="11"/>
      <c r="AI1140" s="11"/>
      <c r="AJ1140" s="11"/>
      <c r="AK1140" s="11"/>
      <c r="AL1140" s="11"/>
      <c r="AM1140" s="11"/>
      <c r="AN1140" s="11"/>
    </row>
    <row r="1141" spans="1:40" s="32" customFormat="1">
      <c r="A1141" s="103" t="s">
        <v>2018</v>
      </c>
      <c r="B1141" s="24" t="s">
        <v>850</v>
      </c>
      <c r="C1141" s="25">
        <v>7.3</v>
      </c>
      <c r="D1141" s="26">
        <v>2.1709000000000001</v>
      </c>
      <c r="E1141" s="26">
        <f t="shared" si="17"/>
        <v>2.9056999999999999</v>
      </c>
      <c r="F1141" s="45">
        <v>1</v>
      </c>
      <c r="G1141" s="46">
        <v>1.3</v>
      </c>
      <c r="H1141" s="27" t="s">
        <v>15</v>
      </c>
      <c r="I1141" s="28" t="s">
        <v>41</v>
      </c>
      <c r="J1141" s="17"/>
      <c r="K1141" s="11"/>
      <c r="L1141" s="11"/>
      <c r="M1141" s="11"/>
      <c r="N1141" s="11"/>
      <c r="O1141" s="11"/>
      <c r="P1141" s="11"/>
      <c r="Q1141" s="11"/>
      <c r="R1141" s="11"/>
      <c r="S1141" s="11"/>
      <c r="T1141" s="11"/>
      <c r="U1141" s="11"/>
      <c r="V1141" s="11"/>
      <c r="W1141" s="11"/>
      <c r="X1141" s="11"/>
      <c r="Y1141" s="11"/>
      <c r="Z1141" s="11"/>
      <c r="AA1141" s="11"/>
      <c r="AB1141" s="11"/>
      <c r="AC1141" s="11"/>
      <c r="AD1141" s="11"/>
      <c r="AE1141" s="11"/>
      <c r="AF1141" s="11"/>
      <c r="AG1141" s="11"/>
      <c r="AH1141" s="11"/>
      <c r="AI1141" s="11"/>
      <c r="AJ1141" s="11"/>
      <c r="AK1141" s="11"/>
      <c r="AL1141" s="11"/>
      <c r="AM1141" s="11"/>
      <c r="AN1141" s="11"/>
    </row>
    <row r="1142" spans="1:40" s="32" customFormat="1">
      <c r="A1142" s="102" t="s">
        <v>2019</v>
      </c>
      <c r="B1142" s="19" t="s">
        <v>851</v>
      </c>
      <c r="C1142" s="20">
        <v>13.51</v>
      </c>
      <c r="D1142" s="21">
        <v>0.60450000000000004</v>
      </c>
      <c r="E1142" s="21">
        <f t="shared" si="17"/>
        <v>0.80910000000000004</v>
      </c>
      <c r="F1142" s="43">
        <v>1</v>
      </c>
      <c r="G1142" s="44">
        <v>1</v>
      </c>
      <c r="H1142" s="30" t="s">
        <v>15</v>
      </c>
      <c r="I1142" s="31" t="s">
        <v>41</v>
      </c>
      <c r="J1142" s="17"/>
      <c r="K1142" s="11"/>
      <c r="L1142" s="11"/>
      <c r="M1142" s="11"/>
      <c r="N1142" s="11"/>
      <c r="O1142" s="11"/>
      <c r="P1142" s="11"/>
      <c r="Q1142" s="11"/>
      <c r="R1142" s="11"/>
      <c r="S1142" s="11"/>
      <c r="T1142" s="11"/>
      <c r="U1142" s="11"/>
      <c r="V1142" s="11"/>
      <c r="W1142" s="11"/>
      <c r="X1142" s="11"/>
      <c r="Y1142" s="11"/>
      <c r="Z1142" s="11"/>
      <c r="AA1142" s="11"/>
      <c r="AB1142" s="11"/>
      <c r="AC1142" s="11"/>
      <c r="AD1142" s="11"/>
      <c r="AE1142" s="11"/>
      <c r="AF1142" s="11"/>
      <c r="AG1142" s="11"/>
      <c r="AH1142" s="11"/>
      <c r="AI1142" s="11"/>
      <c r="AJ1142" s="11"/>
      <c r="AK1142" s="11"/>
      <c r="AL1142" s="11"/>
      <c r="AM1142" s="11"/>
      <c r="AN1142" s="11"/>
    </row>
    <row r="1143" spans="1:40" s="32" customFormat="1">
      <c r="A1143" s="102" t="s">
        <v>2020</v>
      </c>
      <c r="B1143" s="19" t="s">
        <v>851</v>
      </c>
      <c r="C1143" s="20">
        <v>14.48</v>
      </c>
      <c r="D1143" s="21">
        <v>0.70140000000000002</v>
      </c>
      <c r="E1143" s="21">
        <f t="shared" si="17"/>
        <v>0.93879999999999997</v>
      </c>
      <c r="F1143" s="43">
        <v>1</v>
      </c>
      <c r="G1143" s="44">
        <v>1</v>
      </c>
      <c r="H1143" s="22" t="s">
        <v>15</v>
      </c>
      <c r="I1143" s="23" t="s">
        <v>41</v>
      </c>
      <c r="J1143" s="17"/>
      <c r="K1143" s="11"/>
      <c r="L1143" s="11"/>
      <c r="M1143" s="11"/>
      <c r="N1143" s="11"/>
      <c r="O1143" s="11"/>
      <c r="P1143" s="11"/>
      <c r="Q1143" s="11"/>
      <c r="R1143" s="11"/>
      <c r="S1143" s="11"/>
      <c r="T1143" s="11"/>
      <c r="U1143" s="11"/>
      <c r="V1143" s="11"/>
      <c r="W1143" s="11"/>
      <c r="X1143" s="11"/>
      <c r="Y1143" s="11"/>
      <c r="Z1143" s="11"/>
      <c r="AA1143" s="11"/>
      <c r="AB1143" s="11"/>
      <c r="AC1143" s="11"/>
      <c r="AD1143" s="11"/>
      <c r="AE1143" s="11"/>
      <c r="AF1143" s="11"/>
      <c r="AG1143" s="11"/>
      <c r="AH1143" s="11"/>
      <c r="AI1143" s="11"/>
      <c r="AJ1143" s="11"/>
      <c r="AK1143" s="11"/>
      <c r="AL1143" s="11"/>
      <c r="AM1143" s="11"/>
      <c r="AN1143" s="11"/>
    </row>
    <row r="1144" spans="1:40" s="32" customFormat="1">
      <c r="A1144" s="102" t="s">
        <v>2021</v>
      </c>
      <c r="B1144" s="19" t="s">
        <v>851</v>
      </c>
      <c r="C1144" s="20">
        <v>11.72</v>
      </c>
      <c r="D1144" s="21">
        <v>0.7319</v>
      </c>
      <c r="E1144" s="21">
        <f t="shared" si="17"/>
        <v>0.97960000000000003</v>
      </c>
      <c r="F1144" s="43">
        <v>1</v>
      </c>
      <c r="G1144" s="44">
        <v>1.3</v>
      </c>
      <c r="H1144" s="22" t="s">
        <v>15</v>
      </c>
      <c r="I1144" s="23" t="s">
        <v>41</v>
      </c>
      <c r="J1144" s="17"/>
      <c r="K1144" s="11"/>
      <c r="L1144" s="11"/>
      <c r="M1144" s="11"/>
      <c r="N1144" s="11"/>
      <c r="O1144" s="11"/>
      <c r="P1144" s="11"/>
      <c r="Q1144" s="11"/>
      <c r="R1144" s="11"/>
      <c r="S1144" s="11"/>
      <c r="T1144" s="11"/>
      <c r="U1144" s="11"/>
      <c r="V1144" s="11"/>
      <c r="W1144" s="11"/>
      <c r="X1144" s="11"/>
      <c r="Y1144" s="11"/>
      <c r="Z1144" s="11"/>
      <c r="AA1144" s="11"/>
      <c r="AB1144" s="11"/>
      <c r="AC1144" s="11"/>
      <c r="AD1144" s="11"/>
      <c r="AE1144" s="11"/>
      <c r="AF1144" s="11"/>
      <c r="AG1144" s="11"/>
      <c r="AH1144" s="11"/>
      <c r="AI1144" s="11"/>
      <c r="AJ1144" s="11"/>
      <c r="AK1144" s="11"/>
      <c r="AL1144" s="11"/>
      <c r="AM1144" s="11"/>
      <c r="AN1144" s="11"/>
    </row>
    <row r="1145" spans="1:40" s="32" customFormat="1">
      <c r="A1145" s="103" t="s">
        <v>2022</v>
      </c>
      <c r="B1145" s="24" t="s">
        <v>851</v>
      </c>
      <c r="C1145" s="25">
        <v>21.08</v>
      </c>
      <c r="D1145" s="26">
        <v>2.5200999999999998</v>
      </c>
      <c r="E1145" s="26">
        <f t="shared" si="17"/>
        <v>3.3731</v>
      </c>
      <c r="F1145" s="45">
        <v>1</v>
      </c>
      <c r="G1145" s="46">
        <v>1.3</v>
      </c>
      <c r="H1145" s="27" t="s">
        <v>15</v>
      </c>
      <c r="I1145" s="28" t="s">
        <v>41</v>
      </c>
      <c r="J1145" s="17"/>
      <c r="K1145" s="11"/>
      <c r="L1145" s="11"/>
      <c r="M1145" s="11"/>
      <c r="N1145" s="11"/>
      <c r="O1145" s="11"/>
      <c r="P1145" s="11"/>
      <c r="Q1145" s="11"/>
      <c r="R1145" s="11"/>
      <c r="S1145" s="11"/>
      <c r="T1145" s="11"/>
      <c r="U1145" s="11"/>
      <c r="V1145" s="11"/>
      <c r="W1145" s="11"/>
      <c r="X1145" s="11"/>
      <c r="Y1145" s="11"/>
      <c r="Z1145" s="11"/>
      <c r="AA1145" s="11"/>
      <c r="AB1145" s="11"/>
      <c r="AC1145" s="11"/>
      <c r="AD1145" s="11"/>
      <c r="AE1145" s="11"/>
      <c r="AF1145" s="11"/>
      <c r="AG1145" s="11"/>
      <c r="AH1145" s="11"/>
      <c r="AI1145" s="11"/>
      <c r="AJ1145" s="11"/>
      <c r="AK1145" s="11"/>
      <c r="AL1145" s="11"/>
      <c r="AM1145" s="11"/>
      <c r="AN1145" s="11"/>
    </row>
    <row r="1146" spans="1:40" s="32" customFormat="1">
      <c r="A1146" s="102" t="s">
        <v>2023</v>
      </c>
      <c r="B1146" s="19" t="s">
        <v>852</v>
      </c>
      <c r="C1146" s="20">
        <v>3.18</v>
      </c>
      <c r="D1146" s="21">
        <v>0.24540000000000001</v>
      </c>
      <c r="E1146" s="21">
        <f t="shared" si="17"/>
        <v>0.32850000000000001</v>
      </c>
      <c r="F1146" s="43">
        <v>1</v>
      </c>
      <c r="G1146" s="44">
        <v>1</v>
      </c>
      <c r="H1146" s="30" t="s">
        <v>15</v>
      </c>
      <c r="I1146" s="31" t="s">
        <v>41</v>
      </c>
      <c r="J1146" s="17"/>
      <c r="K1146" s="11"/>
      <c r="L1146" s="11"/>
      <c r="M1146" s="11"/>
      <c r="N1146" s="11"/>
      <c r="O1146" s="11"/>
      <c r="P1146" s="11"/>
      <c r="Q1146" s="11"/>
      <c r="R1146" s="11"/>
      <c r="S1146" s="11"/>
      <c r="T1146" s="11"/>
      <c r="U1146" s="11"/>
      <c r="V1146" s="11"/>
      <c r="W1146" s="11"/>
      <c r="X1146" s="11"/>
      <c r="Y1146" s="11"/>
      <c r="Z1146" s="11"/>
      <c r="AA1146" s="11"/>
      <c r="AB1146" s="11"/>
      <c r="AC1146" s="11"/>
      <c r="AD1146" s="11"/>
      <c r="AE1146" s="11"/>
      <c r="AF1146" s="11"/>
      <c r="AG1146" s="11"/>
      <c r="AH1146" s="11"/>
      <c r="AI1146" s="11"/>
      <c r="AJ1146" s="11"/>
      <c r="AK1146" s="11"/>
      <c r="AL1146" s="11"/>
      <c r="AM1146" s="11"/>
      <c r="AN1146" s="11"/>
    </row>
    <row r="1147" spans="1:40" s="32" customFormat="1">
      <c r="A1147" s="102" t="s">
        <v>2024</v>
      </c>
      <c r="B1147" s="19" t="s">
        <v>852</v>
      </c>
      <c r="C1147" s="20">
        <v>3.89</v>
      </c>
      <c r="D1147" s="21">
        <v>0.31409999999999999</v>
      </c>
      <c r="E1147" s="21">
        <f t="shared" si="17"/>
        <v>0.4204</v>
      </c>
      <c r="F1147" s="43">
        <v>1</v>
      </c>
      <c r="G1147" s="44">
        <v>1</v>
      </c>
      <c r="H1147" s="22" t="s">
        <v>15</v>
      </c>
      <c r="I1147" s="23" t="s">
        <v>41</v>
      </c>
      <c r="J1147" s="17"/>
      <c r="K1147" s="11"/>
      <c r="L1147" s="11"/>
      <c r="M1147" s="11"/>
      <c r="N1147" s="11"/>
      <c r="O1147" s="11"/>
      <c r="P1147" s="11"/>
      <c r="Q1147" s="11"/>
      <c r="R1147" s="11"/>
      <c r="S1147" s="11"/>
      <c r="T1147" s="11"/>
      <c r="U1147" s="11"/>
      <c r="V1147" s="11"/>
      <c r="W1147" s="11"/>
      <c r="X1147" s="11"/>
      <c r="Y1147" s="11"/>
      <c r="Z1147" s="11"/>
      <c r="AA1147" s="11"/>
      <c r="AB1147" s="11"/>
      <c r="AC1147" s="11"/>
      <c r="AD1147" s="11"/>
      <c r="AE1147" s="11"/>
      <c r="AF1147" s="11"/>
      <c r="AG1147" s="11"/>
      <c r="AH1147" s="11"/>
      <c r="AI1147" s="11"/>
      <c r="AJ1147" s="11"/>
      <c r="AK1147" s="11"/>
      <c r="AL1147" s="11"/>
      <c r="AM1147" s="11"/>
      <c r="AN1147" s="11"/>
    </row>
    <row r="1148" spans="1:40" s="32" customFormat="1">
      <c r="A1148" s="102" t="s">
        <v>2025</v>
      </c>
      <c r="B1148" s="19" t="s">
        <v>852</v>
      </c>
      <c r="C1148" s="20">
        <v>4.6500000000000004</v>
      </c>
      <c r="D1148" s="21">
        <v>0.62560000000000004</v>
      </c>
      <c r="E1148" s="21">
        <f t="shared" si="17"/>
        <v>0.83740000000000003</v>
      </c>
      <c r="F1148" s="43">
        <v>1</v>
      </c>
      <c r="G1148" s="44">
        <v>1.3</v>
      </c>
      <c r="H1148" s="22" t="s">
        <v>15</v>
      </c>
      <c r="I1148" s="23" t="s">
        <v>41</v>
      </c>
      <c r="J1148" s="17"/>
      <c r="K1148" s="11"/>
      <c r="L1148" s="11"/>
      <c r="M1148" s="11"/>
      <c r="N1148" s="11"/>
      <c r="O1148" s="11"/>
      <c r="P1148" s="11"/>
      <c r="Q1148" s="11"/>
      <c r="R1148" s="11"/>
      <c r="S1148" s="11"/>
      <c r="T1148" s="11"/>
      <c r="U1148" s="11"/>
      <c r="V1148" s="11"/>
      <c r="W1148" s="11"/>
      <c r="X1148" s="11"/>
      <c r="Y1148" s="11"/>
      <c r="Z1148" s="11"/>
      <c r="AA1148" s="11"/>
      <c r="AB1148" s="11"/>
      <c r="AC1148" s="11"/>
      <c r="AD1148" s="11"/>
      <c r="AE1148" s="11"/>
      <c r="AF1148" s="11"/>
      <c r="AG1148" s="11"/>
      <c r="AH1148" s="11"/>
      <c r="AI1148" s="11"/>
      <c r="AJ1148" s="11"/>
      <c r="AK1148" s="11"/>
      <c r="AL1148" s="11"/>
      <c r="AM1148" s="11"/>
      <c r="AN1148" s="11"/>
    </row>
    <row r="1149" spans="1:40" s="32" customFormat="1">
      <c r="A1149" s="103" t="s">
        <v>2026</v>
      </c>
      <c r="B1149" s="24" t="s">
        <v>852</v>
      </c>
      <c r="C1149" s="25">
        <v>8.94</v>
      </c>
      <c r="D1149" s="26">
        <v>1.8411999999999999</v>
      </c>
      <c r="E1149" s="26">
        <f t="shared" si="17"/>
        <v>2.4643999999999999</v>
      </c>
      <c r="F1149" s="45">
        <v>1</v>
      </c>
      <c r="G1149" s="46">
        <v>1.3</v>
      </c>
      <c r="H1149" s="27" t="s">
        <v>15</v>
      </c>
      <c r="I1149" s="28" t="s">
        <v>41</v>
      </c>
      <c r="J1149" s="17"/>
      <c r="K1149" s="11"/>
      <c r="L1149" s="11"/>
      <c r="M1149" s="11"/>
      <c r="N1149" s="11"/>
      <c r="O1149" s="11"/>
      <c r="P1149" s="11"/>
      <c r="Q1149" s="11"/>
      <c r="R1149" s="11"/>
      <c r="S1149" s="11"/>
      <c r="T1149" s="11"/>
      <c r="U1149" s="11"/>
      <c r="V1149" s="11"/>
      <c r="W1149" s="11"/>
      <c r="X1149" s="11"/>
      <c r="Y1149" s="11"/>
      <c r="Z1149" s="11"/>
      <c r="AA1149" s="11"/>
      <c r="AB1149" s="11"/>
      <c r="AC1149" s="11"/>
      <c r="AD1149" s="11"/>
      <c r="AE1149" s="11"/>
      <c r="AF1149" s="11"/>
      <c r="AG1149" s="11"/>
      <c r="AH1149" s="11"/>
      <c r="AI1149" s="11"/>
      <c r="AJ1149" s="11"/>
      <c r="AK1149" s="11"/>
      <c r="AL1149" s="11"/>
      <c r="AM1149" s="11"/>
      <c r="AN1149" s="11"/>
    </row>
    <row r="1150" spans="1:40" s="32" customFormat="1">
      <c r="A1150" s="102" t="s">
        <v>2027</v>
      </c>
      <c r="B1150" s="19" t="s">
        <v>853</v>
      </c>
      <c r="C1150" s="20">
        <v>3.15</v>
      </c>
      <c r="D1150" s="21">
        <v>0.31979999999999997</v>
      </c>
      <c r="E1150" s="21">
        <f t="shared" si="17"/>
        <v>0.42809999999999998</v>
      </c>
      <c r="F1150" s="43">
        <v>1</v>
      </c>
      <c r="G1150" s="44">
        <v>1</v>
      </c>
      <c r="H1150" s="30" t="s">
        <v>15</v>
      </c>
      <c r="I1150" s="31" t="s">
        <v>41</v>
      </c>
      <c r="J1150" s="17"/>
      <c r="K1150" s="11"/>
      <c r="L1150" s="11"/>
      <c r="M1150" s="11"/>
      <c r="N1150" s="11"/>
      <c r="O1150" s="11"/>
      <c r="P1150" s="11"/>
      <c r="Q1150" s="11"/>
      <c r="R1150" s="11"/>
      <c r="S1150" s="11"/>
      <c r="T1150" s="11"/>
      <c r="U1150" s="11"/>
      <c r="V1150" s="11"/>
      <c r="W1150" s="11"/>
      <c r="X1150" s="11"/>
      <c r="Y1150" s="11"/>
      <c r="Z1150" s="11"/>
      <c r="AA1150" s="11"/>
      <c r="AB1150" s="11"/>
      <c r="AC1150" s="11"/>
      <c r="AD1150" s="11"/>
      <c r="AE1150" s="11"/>
      <c r="AF1150" s="11"/>
      <c r="AG1150" s="11"/>
      <c r="AH1150" s="11"/>
      <c r="AI1150" s="11"/>
      <c r="AJ1150" s="11"/>
      <c r="AK1150" s="11"/>
      <c r="AL1150" s="11"/>
      <c r="AM1150" s="11"/>
      <c r="AN1150" s="11"/>
    </row>
    <row r="1151" spans="1:40" s="32" customFormat="1">
      <c r="A1151" s="102" t="s">
        <v>2028</v>
      </c>
      <c r="B1151" s="19" t="s">
        <v>853</v>
      </c>
      <c r="C1151" s="20">
        <v>3.82</v>
      </c>
      <c r="D1151" s="21">
        <v>0.33500000000000002</v>
      </c>
      <c r="E1151" s="21">
        <f t="shared" si="17"/>
        <v>0.44840000000000002</v>
      </c>
      <c r="F1151" s="43">
        <v>1</v>
      </c>
      <c r="G1151" s="44">
        <v>1</v>
      </c>
      <c r="H1151" s="22" t="s">
        <v>15</v>
      </c>
      <c r="I1151" s="23" t="s">
        <v>41</v>
      </c>
      <c r="J1151" s="17"/>
      <c r="K1151" s="11"/>
      <c r="L1151" s="11"/>
      <c r="M1151" s="11"/>
      <c r="N1151" s="11"/>
      <c r="O1151" s="11"/>
      <c r="P1151" s="11"/>
      <c r="Q1151" s="11"/>
      <c r="R1151" s="11"/>
      <c r="S1151" s="11"/>
      <c r="T1151" s="11"/>
      <c r="U1151" s="11"/>
      <c r="V1151" s="11"/>
      <c r="W1151" s="11"/>
      <c r="X1151" s="11"/>
      <c r="Y1151" s="11"/>
      <c r="Z1151" s="11"/>
      <c r="AA1151" s="11"/>
      <c r="AB1151" s="11"/>
      <c r="AC1151" s="11"/>
      <c r="AD1151" s="11"/>
      <c r="AE1151" s="11"/>
      <c r="AF1151" s="11"/>
      <c r="AG1151" s="11"/>
      <c r="AH1151" s="11"/>
      <c r="AI1151" s="11"/>
      <c r="AJ1151" s="11"/>
      <c r="AK1151" s="11"/>
      <c r="AL1151" s="11"/>
      <c r="AM1151" s="11"/>
      <c r="AN1151" s="11"/>
    </row>
    <row r="1152" spans="1:40" s="32" customFormat="1">
      <c r="A1152" s="102" t="s">
        <v>2029</v>
      </c>
      <c r="B1152" s="19" t="s">
        <v>853</v>
      </c>
      <c r="C1152" s="20">
        <v>4.32</v>
      </c>
      <c r="D1152" s="21">
        <v>0.6663</v>
      </c>
      <c r="E1152" s="21">
        <f t="shared" si="17"/>
        <v>0.89180000000000004</v>
      </c>
      <c r="F1152" s="43">
        <v>1</v>
      </c>
      <c r="G1152" s="44">
        <v>1.3</v>
      </c>
      <c r="H1152" s="22" t="s">
        <v>15</v>
      </c>
      <c r="I1152" s="23" t="s">
        <v>41</v>
      </c>
      <c r="J1152" s="17"/>
      <c r="K1152" s="11"/>
      <c r="L1152" s="11"/>
      <c r="M1152" s="11"/>
      <c r="N1152" s="11"/>
      <c r="O1152" s="11"/>
      <c r="P1152" s="11"/>
      <c r="Q1152" s="11"/>
      <c r="R1152" s="11"/>
      <c r="S1152" s="11"/>
      <c r="T1152" s="11"/>
      <c r="U1152" s="11"/>
      <c r="V1152" s="11"/>
      <c r="W1152" s="11"/>
      <c r="X1152" s="11"/>
      <c r="Y1152" s="11"/>
      <c r="Z1152" s="11"/>
      <c r="AA1152" s="11"/>
      <c r="AB1152" s="11"/>
      <c r="AC1152" s="11"/>
      <c r="AD1152" s="11"/>
      <c r="AE1152" s="11"/>
      <c r="AF1152" s="11"/>
      <c r="AG1152" s="11"/>
      <c r="AH1152" s="11"/>
      <c r="AI1152" s="11"/>
      <c r="AJ1152" s="11"/>
      <c r="AK1152" s="11"/>
      <c r="AL1152" s="11"/>
      <c r="AM1152" s="11"/>
      <c r="AN1152" s="11"/>
    </row>
    <row r="1153" spans="1:40" s="32" customFormat="1">
      <c r="A1153" s="103" t="s">
        <v>2030</v>
      </c>
      <c r="B1153" s="24" t="s">
        <v>853</v>
      </c>
      <c r="C1153" s="25">
        <v>10.01</v>
      </c>
      <c r="D1153" s="26">
        <v>2.2839</v>
      </c>
      <c r="E1153" s="26">
        <f t="shared" si="17"/>
        <v>3.0569999999999999</v>
      </c>
      <c r="F1153" s="45">
        <v>1</v>
      </c>
      <c r="G1153" s="46">
        <v>1.3</v>
      </c>
      <c r="H1153" s="27" t="s">
        <v>15</v>
      </c>
      <c r="I1153" s="28" t="s">
        <v>41</v>
      </c>
      <c r="J1153" s="17"/>
      <c r="K1153" s="11"/>
      <c r="L1153" s="11"/>
      <c r="M1153" s="11"/>
      <c r="N1153" s="11"/>
      <c r="O1153" s="11"/>
      <c r="P1153" s="11"/>
      <c r="Q1153" s="11"/>
      <c r="R1153" s="11"/>
      <c r="S1153" s="11"/>
      <c r="T1153" s="11"/>
      <c r="U1153" s="11"/>
      <c r="V1153" s="11"/>
      <c r="W1153" s="11"/>
      <c r="X1153" s="11"/>
      <c r="Y1153" s="11"/>
      <c r="Z1153" s="11"/>
      <c r="AA1153" s="11"/>
      <c r="AB1153" s="11"/>
      <c r="AC1153" s="11"/>
      <c r="AD1153" s="11"/>
      <c r="AE1153" s="11"/>
      <c r="AF1153" s="11"/>
      <c r="AG1153" s="11"/>
      <c r="AH1153" s="11"/>
      <c r="AI1153" s="11"/>
      <c r="AJ1153" s="11"/>
      <c r="AK1153" s="11"/>
      <c r="AL1153" s="11"/>
      <c r="AM1153" s="11"/>
      <c r="AN1153" s="11"/>
    </row>
    <row r="1154" spans="1:40" s="32" customFormat="1">
      <c r="A1154" s="102" t="s">
        <v>2031</v>
      </c>
      <c r="B1154" s="19" t="s">
        <v>854</v>
      </c>
      <c r="C1154" s="20">
        <v>2.97</v>
      </c>
      <c r="D1154" s="21">
        <v>0.30520000000000003</v>
      </c>
      <c r="E1154" s="21">
        <f t="shared" si="17"/>
        <v>0.40849999999999997</v>
      </c>
      <c r="F1154" s="43">
        <v>1</v>
      </c>
      <c r="G1154" s="44">
        <v>1</v>
      </c>
      <c r="H1154" s="30" t="s">
        <v>15</v>
      </c>
      <c r="I1154" s="31" t="s">
        <v>41</v>
      </c>
      <c r="J1154" s="17"/>
      <c r="K1154" s="11"/>
      <c r="L1154" s="11"/>
      <c r="M1154" s="11"/>
      <c r="N1154" s="11"/>
      <c r="O1154" s="11"/>
      <c r="P1154" s="11"/>
      <c r="Q1154" s="11"/>
      <c r="R1154" s="11"/>
      <c r="S1154" s="11"/>
      <c r="T1154" s="11"/>
      <c r="U1154" s="11"/>
      <c r="V1154" s="11"/>
      <c r="W1154" s="11"/>
      <c r="X1154" s="11"/>
      <c r="Y1154" s="11"/>
      <c r="Z1154" s="11"/>
      <c r="AA1154" s="11"/>
      <c r="AB1154" s="11"/>
      <c r="AC1154" s="11"/>
      <c r="AD1154" s="11"/>
      <c r="AE1154" s="11"/>
      <c r="AF1154" s="11"/>
      <c r="AG1154" s="11"/>
      <c r="AH1154" s="11"/>
      <c r="AI1154" s="11"/>
      <c r="AJ1154" s="11"/>
      <c r="AK1154" s="11"/>
      <c r="AL1154" s="11"/>
      <c r="AM1154" s="11"/>
      <c r="AN1154" s="11"/>
    </row>
    <row r="1155" spans="1:40" s="32" customFormat="1">
      <c r="A1155" s="102" t="s">
        <v>2032</v>
      </c>
      <c r="B1155" s="19" t="s">
        <v>854</v>
      </c>
      <c r="C1155" s="20">
        <v>3.51</v>
      </c>
      <c r="D1155" s="21">
        <v>0.45610000000000001</v>
      </c>
      <c r="E1155" s="21">
        <f t="shared" si="17"/>
        <v>0.61050000000000004</v>
      </c>
      <c r="F1155" s="43">
        <v>1</v>
      </c>
      <c r="G1155" s="44">
        <v>1</v>
      </c>
      <c r="H1155" s="22" t="s">
        <v>15</v>
      </c>
      <c r="I1155" s="23" t="s">
        <v>41</v>
      </c>
      <c r="J1155" s="17"/>
      <c r="K1155" s="11"/>
      <c r="L1155" s="11"/>
      <c r="M1155" s="11"/>
      <c r="N1155" s="11"/>
      <c r="O1155" s="11"/>
      <c r="P1155" s="11"/>
      <c r="Q1155" s="11"/>
      <c r="R1155" s="11"/>
      <c r="S1155" s="11"/>
      <c r="T1155" s="11"/>
      <c r="U1155" s="11"/>
      <c r="V1155" s="11"/>
      <c r="W1155" s="11"/>
      <c r="X1155" s="11"/>
      <c r="Y1155" s="11"/>
      <c r="Z1155" s="11"/>
      <c r="AA1155" s="11"/>
      <c r="AB1155" s="11"/>
      <c r="AC1155" s="11"/>
      <c r="AD1155" s="11"/>
      <c r="AE1155" s="11"/>
      <c r="AF1155" s="11"/>
      <c r="AG1155" s="11"/>
      <c r="AH1155" s="11"/>
      <c r="AI1155" s="11"/>
      <c r="AJ1155" s="11"/>
      <c r="AK1155" s="11"/>
      <c r="AL1155" s="11"/>
      <c r="AM1155" s="11"/>
      <c r="AN1155" s="11"/>
    </row>
    <row r="1156" spans="1:40" s="32" customFormat="1">
      <c r="A1156" s="102" t="s">
        <v>2033</v>
      </c>
      <c r="B1156" s="19" t="s">
        <v>854</v>
      </c>
      <c r="C1156" s="20">
        <v>5.21</v>
      </c>
      <c r="D1156" s="21">
        <v>0.87839999999999996</v>
      </c>
      <c r="E1156" s="21">
        <f t="shared" si="17"/>
        <v>1.1757</v>
      </c>
      <c r="F1156" s="43">
        <v>1</v>
      </c>
      <c r="G1156" s="44">
        <v>1.3</v>
      </c>
      <c r="H1156" s="22" t="s">
        <v>15</v>
      </c>
      <c r="I1156" s="23" t="s">
        <v>41</v>
      </c>
      <c r="J1156" s="17"/>
      <c r="K1156" s="11"/>
      <c r="L1156" s="11"/>
      <c r="M1156" s="11"/>
      <c r="N1156" s="11"/>
      <c r="O1156" s="11"/>
      <c r="P1156" s="11"/>
      <c r="Q1156" s="11"/>
      <c r="R1156" s="11"/>
      <c r="S1156" s="11"/>
      <c r="T1156" s="11"/>
      <c r="U1156" s="11"/>
      <c r="V1156" s="11"/>
      <c r="W1156" s="11"/>
      <c r="X1156" s="11"/>
      <c r="Y1156" s="11"/>
      <c r="Z1156" s="11"/>
      <c r="AA1156" s="11"/>
      <c r="AB1156" s="11"/>
      <c r="AC1156" s="11"/>
      <c r="AD1156" s="11"/>
      <c r="AE1156" s="11"/>
      <c r="AF1156" s="11"/>
      <c r="AG1156" s="11"/>
      <c r="AH1156" s="11"/>
      <c r="AI1156" s="11"/>
      <c r="AJ1156" s="11"/>
      <c r="AK1156" s="11"/>
      <c r="AL1156" s="11"/>
      <c r="AM1156" s="11"/>
      <c r="AN1156" s="11"/>
    </row>
    <row r="1157" spans="1:40" s="32" customFormat="1">
      <c r="A1157" s="103" t="s">
        <v>2034</v>
      </c>
      <c r="B1157" s="24" t="s">
        <v>854</v>
      </c>
      <c r="C1157" s="25">
        <v>11.58</v>
      </c>
      <c r="D1157" s="26">
        <v>2.6084000000000001</v>
      </c>
      <c r="E1157" s="26">
        <f t="shared" si="17"/>
        <v>3.4912999999999998</v>
      </c>
      <c r="F1157" s="45">
        <v>1</v>
      </c>
      <c r="G1157" s="46">
        <v>1.3</v>
      </c>
      <c r="H1157" s="27" t="s">
        <v>15</v>
      </c>
      <c r="I1157" s="28" t="s">
        <v>41</v>
      </c>
      <c r="J1157" s="17"/>
      <c r="K1157" s="11"/>
      <c r="L1157" s="11"/>
      <c r="M1157" s="11"/>
      <c r="N1157" s="11"/>
      <c r="O1157" s="11"/>
      <c r="P1157" s="11"/>
      <c r="Q1157" s="11"/>
      <c r="R1157" s="11"/>
      <c r="S1157" s="11"/>
      <c r="T1157" s="11"/>
      <c r="U1157" s="11"/>
      <c r="V1157" s="11"/>
      <c r="W1157" s="11"/>
      <c r="X1157" s="11"/>
      <c r="Y1157" s="11"/>
      <c r="Z1157" s="11"/>
      <c r="AA1157" s="11"/>
      <c r="AB1157" s="11"/>
      <c r="AC1157" s="11"/>
      <c r="AD1157" s="11"/>
      <c r="AE1157" s="11"/>
      <c r="AF1157" s="11"/>
      <c r="AG1157" s="11"/>
      <c r="AH1157" s="11"/>
      <c r="AI1157" s="11"/>
      <c r="AJ1157" s="11"/>
      <c r="AK1157" s="11"/>
      <c r="AL1157" s="11"/>
      <c r="AM1157" s="11"/>
      <c r="AN1157" s="11"/>
    </row>
    <row r="1158" spans="1:40" s="32" customFormat="1">
      <c r="A1158" s="102" t="s">
        <v>2035</v>
      </c>
      <c r="B1158" s="19" t="s">
        <v>855</v>
      </c>
      <c r="C1158" s="20">
        <v>3.45</v>
      </c>
      <c r="D1158" s="21">
        <v>0.32390000000000002</v>
      </c>
      <c r="E1158" s="21">
        <f t="shared" si="17"/>
        <v>0.4335</v>
      </c>
      <c r="F1158" s="43">
        <v>1</v>
      </c>
      <c r="G1158" s="44">
        <v>1</v>
      </c>
      <c r="H1158" s="30" t="s">
        <v>15</v>
      </c>
      <c r="I1158" s="31" t="s">
        <v>41</v>
      </c>
      <c r="J1158" s="17"/>
      <c r="K1158" s="11"/>
      <c r="L1158" s="11"/>
      <c r="M1158" s="11"/>
      <c r="N1158" s="11"/>
      <c r="O1158" s="11"/>
      <c r="P1158" s="11"/>
      <c r="Q1158" s="11"/>
      <c r="R1158" s="11"/>
      <c r="S1158" s="11"/>
      <c r="T1158" s="11"/>
      <c r="U1158" s="11"/>
      <c r="V1158" s="11"/>
      <c r="W1158" s="11"/>
      <c r="X1158" s="11"/>
      <c r="Y1158" s="11"/>
      <c r="Z1158" s="11"/>
      <c r="AA1158" s="11"/>
      <c r="AB1158" s="11"/>
      <c r="AC1158" s="11"/>
      <c r="AD1158" s="11"/>
      <c r="AE1158" s="11"/>
      <c r="AF1158" s="11"/>
      <c r="AG1158" s="11"/>
      <c r="AH1158" s="11"/>
      <c r="AI1158" s="11"/>
      <c r="AJ1158" s="11"/>
      <c r="AK1158" s="11"/>
      <c r="AL1158" s="11"/>
      <c r="AM1158" s="11"/>
      <c r="AN1158" s="11"/>
    </row>
    <row r="1159" spans="1:40" s="32" customFormat="1">
      <c r="A1159" s="102" t="s">
        <v>2036</v>
      </c>
      <c r="B1159" s="19" t="s">
        <v>855</v>
      </c>
      <c r="C1159" s="20">
        <v>3.61</v>
      </c>
      <c r="D1159" s="21">
        <v>0.42930000000000001</v>
      </c>
      <c r="E1159" s="21">
        <f t="shared" si="17"/>
        <v>0.5746</v>
      </c>
      <c r="F1159" s="43">
        <v>1</v>
      </c>
      <c r="G1159" s="44">
        <v>1</v>
      </c>
      <c r="H1159" s="22" t="s">
        <v>15</v>
      </c>
      <c r="I1159" s="23" t="s">
        <v>41</v>
      </c>
      <c r="J1159" s="17"/>
      <c r="K1159" s="11"/>
      <c r="L1159" s="11"/>
      <c r="M1159" s="11"/>
      <c r="N1159" s="11"/>
      <c r="O1159" s="11"/>
      <c r="P1159" s="11"/>
      <c r="Q1159" s="11"/>
      <c r="R1159" s="11"/>
      <c r="S1159" s="11"/>
      <c r="T1159" s="11"/>
      <c r="U1159" s="11"/>
      <c r="V1159" s="11"/>
      <c r="W1159" s="11"/>
      <c r="X1159" s="11"/>
      <c r="Y1159" s="11"/>
      <c r="Z1159" s="11"/>
      <c r="AA1159" s="11"/>
      <c r="AB1159" s="11"/>
      <c r="AC1159" s="11"/>
      <c r="AD1159" s="11"/>
      <c r="AE1159" s="11"/>
      <c r="AF1159" s="11"/>
      <c r="AG1159" s="11"/>
      <c r="AH1159" s="11"/>
      <c r="AI1159" s="11"/>
      <c r="AJ1159" s="11"/>
      <c r="AK1159" s="11"/>
      <c r="AL1159" s="11"/>
      <c r="AM1159" s="11"/>
      <c r="AN1159" s="11"/>
    </row>
    <row r="1160" spans="1:40" s="32" customFormat="1">
      <c r="A1160" s="102" t="s">
        <v>2037</v>
      </c>
      <c r="B1160" s="19" t="s">
        <v>855</v>
      </c>
      <c r="C1160" s="20">
        <v>4.59</v>
      </c>
      <c r="D1160" s="21">
        <v>0.748</v>
      </c>
      <c r="E1160" s="21">
        <f t="shared" si="17"/>
        <v>1.0012000000000001</v>
      </c>
      <c r="F1160" s="43">
        <v>1</v>
      </c>
      <c r="G1160" s="44">
        <v>1.3</v>
      </c>
      <c r="H1160" s="22" t="s">
        <v>15</v>
      </c>
      <c r="I1160" s="23" t="s">
        <v>41</v>
      </c>
      <c r="J1160" s="17"/>
      <c r="K1160" s="11"/>
      <c r="L1160" s="11"/>
      <c r="M1160" s="11"/>
      <c r="N1160" s="11"/>
      <c r="O1160" s="11"/>
      <c r="P1160" s="11"/>
      <c r="Q1160" s="11"/>
      <c r="R1160" s="11"/>
      <c r="S1160" s="11"/>
      <c r="T1160" s="11"/>
      <c r="U1160" s="11"/>
      <c r="V1160" s="11"/>
      <c r="W1160" s="11"/>
      <c r="X1160" s="11"/>
      <c r="Y1160" s="11"/>
      <c r="Z1160" s="11"/>
      <c r="AA1160" s="11"/>
      <c r="AB1160" s="11"/>
      <c r="AC1160" s="11"/>
      <c r="AD1160" s="11"/>
      <c r="AE1160" s="11"/>
      <c r="AF1160" s="11"/>
      <c r="AG1160" s="11"/>
      <c r="AH1160" s="11"/>
      <c r="AI1160" s="11"/>
      <c r="AJ1160" s="11"/>
      <c r="AK1160" s="11"/>
      <c r="AL1160" s="11"/>
      <c r="AM1160" s="11"/>
      <c r="AN1160" s="11"/>
    </row>
    <row r="1161" spans="1:40" s="32" customFormat="1">
      <c r="A1161" s="103" t="s">
        <v>2038</v>
      </c>
      <c r="B1161" s="24" t="s">
        <v>855</v>
      </c>
      <c r="C1161" s="25">
        <v>8.31</v>
      </c>
      <c r="D1161" s="26">
        <v>1.7356</v>
      </c>
      <c r="E1161" s="26">
        <f t="shared" si="17"/>
        <v>2.3231000000000002</v>
      </c>
      <c r="F1161" s="45">
        <v>1</v>
      </c>
      <c r="G1161" s="46">
        <v>1.3</v>
      </c>
      <c r="H1161" s="27" t="s">
        <v>15</v>
      </c>
      <c r="I1161" s="28" t="s">
        <v>41</v>
      </c>
      <c r="J1161" s="17"/>
      <c r="K1161" s="11"/>
      <c r="L1161" s="11"/>
      <c r="M1161" s="11"/>
      <c r="N1161" s="11"/>
      <c r="O1161" s="11"/>
      <c r="P1161" s="11"/>
      <c r="Q1161" s="11"/>
      <c r="R1161" s="11"/>
      <c r="S1161" s="11"/>
      <c r="T1161" s="11"/>
      <c r="U1161" s="11"/>
      <c r="V1161" s="11"/>
      <c r="W1161" s="11"/>
      <c r="X1161" s="11"/>
      <c r="Y1161" s="11"/>
      <c r="Z1161" s="11"/>
      <c r="AA1161" s="11"/>
      <c r="AB1161" s="11"/>
      <c r="AC1161" s="11"/>
      <c r="AD1161" s="11"/>
      <c r="AE1161" s="11"/>
      <c r="AF1161" s="11"/>
      <c r="AG1161" s="11"/>
      <c r="AH1161" s="11"/>
      <c r="AI1161" s="11"/>
      <c r="AJ1161" s="11"/>
      <c r="AK1161" s="11"/>
      <c r="AL1161" s="11"/>
      <c r="AM1161" s="11"/>
      <c r="AN1161" s="11"/>
    </row>
    <row r="1162" spans="1:40" s="32" customFormat="1">
      <c r="A1162" s="102" t="s">
        <v>2039</v>
      </c>
      <c r="B1162" s="19" t="s">
        <v>856</v>
      </c>
      <c r="C1162" s="20">
        <v>2.9</v>
      </c>
      <c r="D1162" s="21">
        <v>0.90590000000000004</v>
      </c>
      <c r="E1162" s="21">
        <f t="shared" ref="E1162:E1225" si="18">ROUND((D1162/0.747108),4)</f>
        <v>1.2124999999999999</v>
      </c>
      <c r="F1162" s="43">
        <v>1</v>
      </c>
      <c r="G1162" s="44">
        <v>1</v>
      </c>
      <c r="H1162" s="30" t="s">
        <v>15</v>
      </c>
      <c r="I1162" s="31" t="s">
        <v>41</v>
      </c>
      <c r="J1162" s="17"/>
      <c r="K1162" s="11"/>
      <c r="L1162" s="11"/>
      <c r="M1162" s="11"/>
      <c r="N1162" s="11"/>
      <c r="O1162" s="11"/>
      <c r="P1162" s="11"/>
      <c r="Q1162" s="11"/>
      <c r="R1162" s="11"/>
      <c r="S1162" s="11"/>
      <c r="T1162" s="11"/>
      <c r="U1162" s="11"/>
      <c r="V1162" s="11"/>
      <c r="W1162" s="11"/>
      <c r="X1162" s="11"/>
      <c r="Y1162" s="11"/>
      <c r="Z1162" s="11"/>
      <c r="AA1162" s="11"/>
      <c r="AB1162" s="11"/>
      <c r="AC1162" s="11"/>
      <c r="AD1162" s="11"/>
      <c r="AE1162" s="11"/>
      <c r="AF1162" s="11"/>
      <c r="AG1162" s="11"/>
      <c r="AH1162" s="11"/>
      <c r="AI1162" s="11"/>
      <c r="AJ1162" s="11"/>
      <c r="AK1162" s="11"/>
      <c r="AL1162" s="11"/>
      <c r="AM1162" s="11"/>
      <c r="AN1162" s="11"/>
    </row>
    <row r="1163" spans="1:40" s="32" customFormat="1">
      <c r="A1163" s="102" t="s">
        <v>2040</v>
      </c>
      <c r="B1163" s="19" t="s">
        <v>856</v>
      </c>
      <c r="C1163" s="20">
        <v>4.68</v>
      </c>
      <c r="D1163" s="21">
        <v>1.3513999999999999</v>
      </c>
      <c r="E1163" s="21">
        <f t="shared" si="18"/>
        <v>1.8088</v>
      </c>
      <c r="F1163" s="43">
        <v>1</v>
      </c>
      <c r="G1163" s="44">
        <v>1</v>
      </c>
      <c r="H1163" s="22" t="s">
        <v>15</v>
      </c>
      <c r="I1163" s="23" t="s">
        <v>41</v>
      </c>
      <c r="J1163" s="17"/>
      <c r="K1163" s="11"/>
      <c r="L1163" s="11"/>
      <c r="M1163" s="11"/>
      <c r="N1163" s="11"/>
      <c r="O1163" s="11"/>
      <c r="P1163" s="11"/>
      <c r="Q1163" s="11"/>
      <c r="R1163" s="11"/>
      <c r="S1163" s="11"/>
      <c r="T1163" s="11"/>
      <c r="U1163" s="11"/>
      <c r="V1163" s="11"/>
      <c r="W1163" s="11"/>
      <c r="X1163" s="11"/>
      <c r="Y1163" s="11"/>
      <c r="Z1163" s="11"/>
      <c r="AA1163" s="11"/>
      <c r="AB1163" s="11"/>
      <c r="AC1163" s="11"/>
      <c r="AD1163" s="11"/>
      <c r="AE1163" s="11"/>
      <c r="AF1163" s="11"/>
      <c r="AG1163" s="11"/>
      <c r="AH1163" s="11"/>
      <c r="AI1163" s="11"/>
      <c r="AJ1163" s="11"/>
      <c r="AK1163" s="11"/>
      <c r="AL1163" s="11"/>
      <c r="AM1163" s="11"/>
      <c r="AN1163" s="11"/>
    </row>
    <row r="1164" spans="1:40" s="32" customFormat="1">
      <c r="A1164" s="102" t="s">
        <v>2041</v>
      </c>
      <c r="B1164" s="19" t="s">
        <v>856</v>
      </c>
      <c r="C1164" s="20">
        <v>8.86</v>
      </c>
      <c r="D1164" s="21">
        <v>2.3872</v>
      </c>
      <c r="E1164" s="21">
        <f t="shared" si="18"/>
        <v>3.1953</v>
      </c>
      <c r="F1164" s="43">
        <v>1</v>
      </c>
      <c r="G1164" s="44">
        <v>1.3</v>
      </c>
      <c r="H1164" s="22" t="s">
        <v>15</v>
      </c>
      <c r="I1164" s="23" t="s">
        <v>41</v>
      </c>
      <c r="J1164" s="17"/>
      <c r="K1164" s="11"/>
      <c r="L1164" s="11"/>
      <c r="M1164" s="11"/>
      <c r="N1164" s="11"/>
      <c r="O1164" s="11"/>
      <c r="P1164" s="11"/>
      <c r="Q1164" s="11"/>
      <c r="R1164" s="11"/>
      <c r="S1164" s="11"/>
      <c r="T1164" s="11"/>
      <c r="U1164" s="11"/>
      <c r="V1164" s="11"/>
      <c r="W1164" s="11"/>
      <c r="X1164" s="11"/>
      <c r="Y1164" s="11"/>
      <c r="Z1164" s="11"/>
      <c r="AA1164" s="11"/>
      <c r="AB1164" s="11"/>
      <c r="AC1164" s="11"/>
      <c r="AD1164" s="11"/>
      <c r="AE1164" s="11"/>
      <c r="AF1164" s="11"/>
      <c r="AG1164" s="11"/>
      <c r="AH1164" s="11"/>
      <c r="AI1164" s="11"/>
      <c r="AJ1164" s="11"/>
      <c r="AK1164" s="11"/>
      <c r="AL1164" s="11"/>
      <c r="AM1164" s="11"/>
      <c r="AN1164" s="11"/>
    </row>
    <row r="1165" spans="1:40" s="32" customFormat="1">
      <c r="A1165" s="103" t="s">
        <v>2042</v>
      </c>
      <c r="B1165" s="24" t="s">
        <v>856</v>
      </c>
      <c r="C1165" s="25">
        <v>18.809999999999999</v>
      </c>
      <c r="D1165" s="26">
        <v>5.6566000000000001</v>
      </c>
      <c r="E1165" s="26">
        <f t="shared" si="18"/>
        <v>7.5712999999999999</v>
      </c>
      <c r="F1165" s="45">
        <v>1</v>
      </c>
      <c r="G1165" s="46">
        <v>1.3</v>
      </c>
      <c r="H1165" s="27" t="s">
        <v>15</v>
      </c>
      <c r="I1165" s="28" t="s">
        <v>41</v>
      </c>
      <c r="J1165" s="17"/>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11"/>
      <c r="AG1165" s="11"/>
      <c r="AH1165" s="11"/>
      <c r="AI1165" s="11"/>
      <c r="AJ1165" s="11"/>
      <c r="AK1165" s="11"/>
      <c r="AL1165" s="11"/>
      <c r="AM1165" s="11"/>
      <c r="AN1165" s="11"/>
    </row>
    <row r="1166" spans="1:40" s="32" customFormat="1">
      <c r="A1166" s="102" t="s">
        <v>2043</v>
      </c>
      <c r="B1166" s="19" t="s">
        <v>857</v>
      </c>
      <c r="C1166" s="20">
        <v>1.47</v>
      </c>
      <c r="D1166" s="21">
        <v>0.28289999999999998</v>
      </c>
      <c r="E1166" s="21">
        <f t="shared" si="18"/>
        <v>0.37869999999999998</v>
      </c>
      <c r="F1166" s="43">
        <v>1</v>
      </c>
      <c r="G1166" s="44">
        <v>1</v>
      </c>
      <c r="H1166" s="30" t="s">
        <v>15</v>
      </c>
      <c r="I1166" s="31" t="s">
        <v>41</v>
      </c>
      <c r="J1166" s="17"/>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11"/>
      <c r="AG1166" s="11"/>
      <c r="AH1166" s="11"/>
      <c r="AI1166" s="11"/>
      <c r="AJ1166" s="11"/>
      <c r="AK1166" s="11"/>
      <c r="AL1166" s="11"/>
      <c r="AM1166" s="11"/>
      <c r="AN1166" s="11"/>
    </row>
    <row r="1167" spans="1:40" s="32" customFormat="1">
      <c r="A1167" s="102" t="s">
        <v>2044</v>
      </c>
      <c r="B1167" s="19" t="s">
        <v>857</v>
      </c>
      <c r="C1167" s="20">
        <v>1.91</v>
      </c>
      <c r="D1167" s="21">
        <v>0.39429999999999998</v>
      </c>
      <c r="E1167" s="21">
        <f t="shared" si="18"/>
        <v>0.52780000000000005</v>
      </c>
      <c r="F1167" s="43">
        <v>1</v>
      </c>
      <c r="G1167" s="44">
        <v>1</v>
      </c>
      <c r="H1167" s="22" t="s">
        <v>15</v>
      </c>
      <c r="I1167" s="23" t="s">
        <v>41</v>
      </c>
      <c r="J1167" s="17"/>
      <c r="K1167" s="11"/>
      <c r="L1167" s="11"/>
      <c r="M1167" s="11"/>
      <c r="N1167" s="11"/>
      <c r="O1167" s="11"/>
      <c r="P1167" s="11"/>
      <c r="Q1167" s="11"/>
      <c r="R1167" s="11"/>
      <c r="S1167" s="11"/>
      <c r="T1167" s="11"/>
      <c r="U1167" s="11"/>
      <c r="V1167" s="11"/>
      <c r="W1167" s="11"/>
      <c r="X1167" s="11"/>
      <c r="Y1167" s="11"/>
      <c r="Z1167" s="11"/>
      <c r="AA1167" s="11"/>
      <c r="AB1167" s="11"/>
      <c r="AC1167" s="11"/>
      <c r="AD1167" s="11"/>
      <c r="AE1167" s="11"/>
      <c r="AF1167" s="11"/>
      <c r="AG1167" s="11"/>
      <c r="AH1167" s="11"/>
      <c r="AI1167" s="11"/>
      <c r="AJ1167" s="11"/>
      <c r="AK1167" s="11"/>
      <c r="AL1167" s="11"/>
      <c r="AM1167" s="11"/>
      <c r="AN1167" s="11"/>
    </row>
    <row r="1168" spans="1:40" s="32" customFormat="1">
      <c r="A1168" s="102" t="s">
        <v>2045</v>
      </c>
      <c r="B1168" s="19" t="s">
        <v>857</v>
      </c>
      <c r="C1168" s="20">
        <v>3.69</v>
      </c>
      <c r="D1168" s="21">
        <v>0.87390000000000001</v>
      </c>
      <c r="E1168" s="21">
        <f t="shared" si="18"/>
        <v>1.1697</v>
      </c>
      <c r="F1168" s="43">
        <v>1</v>
      </c>
      <c r="G1168" s="44">
        <v>1.3</v>
      </c>
      <c r="H1168" s="22" t="s">
        <v>15</v>
      </c>
      <c r="I1168" s="23" t="s">
        <v>41</v>
      </c>
      <c r="J1168" s="17"/>
      <c r="K1168" s="11"/>
      <c r="L1168" s="11"/>
      <c r="M1168" s="11"/>
      <c r="N1168" s="11"/>
      <c r="O1168" s="11"/>
      <c r="P1168" s="11"/>
      <c r="Q1168" s="11"/>
      <c r="R1168" s="11"/>
      <c r="S1168" s="11"/>
      <c r="T1168" s="11"/>
      <c r="U1168" s="11"/>
      <c r="V1168" s="11"/>
      <c r="W1168" s="11"/>
      <c r="X1168" s="11"/>
      <c r="Y1168" s="11"/>
      <c r="Z1168" s="11"/>
      <c r="AA1168" s="11"/>
      <c r="AB1168" s="11"/>
      <c r="AC1168" s="11"/>
      <c r="AD1168" s="11"/>
      <c r="AE1168" s="11"/>
      <c r="AF1168" s="11"/>
      <c r="AG1168" s="11"/>
      <c r="AH1168" s="11"/>
      <c r="AI1168" s="11"/>
      <c r="AJ1168" s="11"/>
      <c r="AK1168" s="11"/>
      <c r="AL1168" s="11"/>
      <c r="AM1168" s="11"/>
      <c r="AN1168" s="11"/>
    </row>
    <row r="1169" spans="1:40" s="32" customFormat="1">
      <c r="A1169" s="103" t="s">
        <v>2046</v>
      </c>
      <c r="B1169" s="24" t="s">
        <v>857</v>
      </c>
      <c r="C1169" s="25">
        <v>8.7200000000000006</v>
      </c>
      <c r="D1169" s="26">
        <v>2.4773000000000001</v>
      </c>
      <c r="E1169" s="26">
        <f t="shared" si="18"/>
        <v>3.3159000000000001</v>
      </c>
      <c r="F1169" s="45">
        <v>1</v>
      </c>
      <c r="G1169" s="46">
        <v>1.3</v>
      </c>
      <c r="H1169" s="27" t="s">
        <v>15</v>
      </c>
      <c r="I1169" s="28" t="s">
        <v>41</v>
      </c>
      <c r="J1169" s="17"/>
      <c r="K1169" s="11"/>
      <c r="L1169" s="11"/>
      <c r="M1169" s="11"/>
      <c r="N1169" s="11"/>
      <c r="O1169" s="11"/>
      <c r="P1169" s="11"/>
      <c r="Q1169" s="11"/>
      <c r="R1169" s="11"/>
      <c r="S1169" s="11"/>
      <c r="T1169" s="11"/>
      <c r="U1169" s="11"/>
      <c r="V1169" s="11"/>
      <c r="W1169" s="11"/>
      <c r="X1169" s="11"/>
      <c r="Y1169" s="11"/>
      <c r="Z1169" s="11"/>
      <c r="AA1169" s="11"/>
      <c r="AB1169" s="11"/>
      <c r="AC1169" s="11"/>
      <c r="AD1169" s="11"/>
      <c r="AE1169" s="11"/>
      <c r="AF1169" s="11"/>
      <c r="AG1169" s="11"/>
      <c r="AH1169" s="11"/>
      <c r="AI1169" s="11"/>
      <c r="AJ1169" s="11"/>
      <c r="AK1169" s="11"/>
      <c r="AL1169" s="11"/>
      <c r="AM1169" s="11"/>
      <c r="AN1169" s="11"/>
    </row>
    <row r="1170" spans="1:40" s="32" customFormat="1">
      <c r="A1170" s="102" t="s">
        <v>2047</v>
      </c>
      <c r="B1170" s="19" t="s">
        <v>858</v>
      </c>
      <c r="C1170" s="20">
        <v>1.54</v>
      </c>
      <c r="D1170" s="21">
        <v>0.32800000000000001</v>
      </c>
      <c r="E1170" s="21">
        <f t="shared" si="18"/>
        <v>0.439</v>
      </c>
      <c r="F1170" s="43">
        <v>1</v>
      </c>
      <c r="G1170" s="44">
        <v>1</v>
      </c>
      <c r="H1170" s="30" t="s">
        <v>15</v>
      </c>
      <c r="I1170" s="31" t="s">
        <v>41</v>
      </c>
      <c r="J1170" s="17"/>
      <c r="K1170" s="11"/>
      <c r="L1170" s="11"/>
      <c r="M1170" s="11"/>
      <c r="N1170" s="11"/>
      <c r="O1170" s="11"/>
      <c r="P1170" s="11"/>
      <c r="Q1170" s="11"/>
      <c r="R1170" s="11"/>
      <c r="S1170" s="11"/>
      <c r="T1170" s="11"/>
      <c r="U1170" s="11"/>
      <c r="V1170" s="11"/>
      <c r="W1170" s="11"/>
      <c r="X1170" s="11"/>
      <c r="Y1170" s="11"/>
      <c r="Z1170" s="11"/>
      <c r="AA1170" s="11"/>
      <c r="AB1170" s="11"/>
      <c r="AC1170" s="11"/>
      <c r="AD1170" s="11"/>
      <c r="AE1170" s="11"/>
      <c r="AF1170" s="11"/>
      <c r="AG1170" s="11"/>
      <c r="AH1170" s="11"/>
      <c r="AI1170" s="11"/>
      <c r="AJ1170" s="11"/>
      <c r="AK1170" s="11"/>
      <c r="AL1170" s="11"/>
      <c r="AM1170" s="11"/>
      <c r="AN1170" s="11"/>
    </row>
    <row r="1171" spans="1:40" s="32" customFormat="1">
      <c r="A1171" s="102" t="s">
        <v>2048</v>
      </c>
      <c r="B1171" s="19" t="s">
        <v>858</v>
      </c>
      <c r="C1171" s="20">
        <v>2.09</v>
      </c>
      <c r="D1171" s="21">
        <v>0.41260000000000002</v>
      </c>
      <c r="E1171" s="21">
        <f t="shared" si="18"/>
        <v>0.55230000000000001</v>
      </c>
      <c r="F1171" s="43">
        <v>1</v>
      </c>
      <c r="G1171" s="44">
        <v>1</v>
      </c>
      <c r="H1171" s="22" t="s">
        <v>15</v>
      </c>
      <c r="I1171" s="23" t="s">
        <v>41</v>
      </c>
      <c r="J1171" s="17"/>
      <c r="K1171" s="11"/>
      <c r="L1171" s="11"/>
      <c r="M1171" s="11"/>
      <c r="N1171" s="11"/>
      <c r="O1171" s="11"/>
      <c r="P1171" s="11"/>
      <c r="Q1171" s="11"/>
      <c r="R1171" s="11"/>
      <c r="S1171" s="11"/>
      <c r="T1171" s="11"/>
      <c r="U1171" s="11"/>
      <c r="V1171" s="11"/>
      <c r="W1171" s="11"/>
      <c r="X1171" s="11"/>
      <c r="Y1171" s="11"/>
      <c r="Z1171" s="11"/>
      <c r="AA1171" s="11"/>
      <c r="AB1171" s="11"/>
      <c r="AC1171" s="11"/>
      <c r="AD1171" s="11"/>
      <c r="AE1171" s="11"/>
      <c r="AF1171" s="11"/>
      <c r="AG1171" s="11"/>
      <c r="AH1171" s="11"/>
      <c r="AI1171" s="11"/>
      <c r="AJ1171" s="11"/>
      <c r="AK1171" s="11"/>
      <c r="AL1171" s="11"/>
      <c r="AM1171" s="11"/>
      <c r="AN1171" s="11"/>
    </row>
    <row r="1172" spans="1:40" s="32" customFormat="1">
      <c r="A1172" s="102" t="s">
        <v>2049</v>
      </c>
      <c r="B1172" s="19" t="s">
        <v>858</v>
      </c>
      <c r="C1172" s="20">
        <v>3.22</v>
      </c>
      <c r="D1172" s="21">
        <v>0.75829999999999997</v>
      </c>
      <c r="E1172" s="21">
        <f t="shared" si="18"/>
        <v>1.0149999999999999</v>
      </c>
      <c r="F1172" s="43">
        <v>1</v>
      </c>
      <c r="G1172" s="44">
        <v>1.3</v>
      </c>
      <c r="H1172" s="22" t="s">
        <v>15</v>
      </c>
      <c r="I1172" s="23" t="s">
        <v>41</v>
      </c>
      <c r="J1172" s="17"/>
      <c r="K1172" s="11"/>
      <c r="L1172" s="11"/>
      <c r="M1172" s="11"/>
      <c r="N1172" s="11"/>
      <c r="O1172" s="11"/>
      <c r="P1172" s="11"/>
      <c r="Q1172" s="11"/>
      <c r="R1172" s="11"/>
      <c r="S1172" s="11"/>
      <c r="T1172" s="11"/>
      <c r="U1172" s="11"/>
      <c r="V1172" s="11"/>
      <c r="W1172" s="11"/>
      <c r="X1172" s="11"/>
      <c r="Y1172" s="11"/>
      <c r="Z1172" s="11"/>
      <c r="AA1172" s="11"/>
      <c r="AB1172" s="11"/>
      <c r="AC1172" s="11"/>
      <c r="AD1172" s="11"/>
      <c r="AE1172" s="11"/>
      <c r="AF1172" s="11"/>
      <c r="AG1172" s="11"/>
      <c r="AH1172" s="11"/>
      <c r="AI1172" s="11"/>
      <c r="AJ1172" s="11"/>
      <c r="AK1172" s="11"/>
      <c r="AL1172" s="11"/>
      <c r="AM1172" s="11"/>
      <c r="AN1172" s="11"/>
    </row>
    <row r="1173" spans="1:40" s="32" customFormat="1">
      <c r="A1173" s="103" t="s">
        <v>2050</v>
      </c>
      <c r="B1173" s="24" t="s">
        <v>858</v>
      </c>
      <c r="C1173" s="25">
        <v>6.45</v>
      </c>
      <c r="D1173" s="26">
        <v>1.8935999999999999</v>
      </c>
      <c r="E1173" s="26">
        <f t="shared" si="18"/>
        <v>2.5346000000000002</v>
      </c>
      <c r="F1173" s="45">
        <v>1</v>
      </c>
      <c r="G1173" s="46">
        <v>1.3</v>
      </c>
      <c r="H1173" s="27" t="s">
        <v>15</v>
      </c>
      <c r="I1173" s="28" t="s">
        <v>41</v>
      </c>
      <c r="J1173" s="17"/>
      <c r="K1173" s="11"/>
      <c r="L1173" s="11"/>
      <c r="M1173" s="11"/>
      <c r="N1173" s="11"/>
      <c r="O1173" s="11"/>
      <c r="P1173" s="11"/>
      <c r="Q1173" s="11"/>
      <c r="R1173" s="11"/>
      <c r="S1173" s="11"/>
      <c r="T1173" s="11"/>
      <c r="U1173" s="11"/>
      <c r="V1173" s="11"/>
      <c r="W1173" s="11"/>
      <c r="X1173" s="11"/>
      <c r="Y1173" s="11"/>
      <c r="Z1173" s="11"/>
      <c r="AA1173" s="11"/>
      <c r="AB1173" s="11"/>
      <c r="AC1173" s="11"/>
      <c r="AD1173" s="11"/>
      <c r="AE1173" s="11"/>
      <c r="AF1173" s="11"/>
      <c r="AG1173" s="11"/>
      <c r="AH1173" s="11"/>
      <c r="AI1173" s="11"/>
      <c r="AJ1173" s="11"/>
      <c r="AK1173" s="11"/>
      <c r="AL1173" s="11"/>
      <c r="AM1173" s="11"/>
      <c r="AN1173" s="11"/>
    </row>
    <row r="1174" spans="1:40" s="32" customFormat="1">
      <c r="A1174" s="102" t="s">
        <v>2051</v>
      </c>
      <c r="B1174" s="19" t="s">
        <v>859</v>
      </c>
      <c r="C1174" s="20">
        <v>2.37</v>
      </c>
      <c r="D1174" s="21">
        <v>0.46879999999999999</v>
      </c>
      <c r="E1174" s="21">
        <f t="shared" si="18"/>
        <v>0.62749999999999995</v>
      </c>
      <c r="F1174" s="43">
        <v>1</v>
      </c>
      <c r="G1174" s="44">
        <v>1</v>
      </c>
      <c r="H1174" s="30" t="s">
        <v>15</v>
      </c>
      <c r="I1174" s="31" t="s">
        <v>41</v>
      </c>
      <c r="J1174" s="17"/>
      <c r="K1174" s="11"/>
      <c r="L1174" s="11"/>
      <c r="M1174" s="11"/>
      <c r="N1174" s="11"/>
      <c r="O1174" s="11"/>
      <c r="P1174" s="11"/>
      <c r="Q1174" s="11"/>
      <c r="R1174" s="11"/>
      <c r="S1174" s="11"/>
      <c r="T1174" s="11"/>
      <c r="U1174" s="11"/>
      <c r="V1174" s="11"/>
      <c r="W1174" s="11"/>
      <c r="X1174" s="11"/>
      <c r="Y1174" s="11"/>
      <c r="Z1174" s="11"/>
      <c r="AA1174" s="11"/>
      <c r="AB1174" s="11"/>
      <c r="AC1174" s="11"/>
      <c r="AD1174" s="11"/>
      <c r="AE1174" s="11"/>
      <c r="AF1174" s="11"/>
      <c r="AG1174" s="11"/>
      <c r="AH1174" s="11"/>
      <c r="AI1174" s="11"/>
      <c r="AJ1174" s="11"/>
      <c r="AK1174" s="11"/>
      <c r="AL1174" s="11"/>
      <c r="AM1174" s="11"/>
      <c r="AN1174" s="11"/>
    </row>
    <row r="1175" spans="1:40" s="32" customFormat="1">
      <c r="A1175" s="102" t="s">
        <v>2052</v>
      </c>
      <c r="B1175" s="19" t="s">
        <v>859</v>
      </c>
      <c r="C1175" s="20">
        <v>3.12</v>
      </c>
      <c r="D1175" s="21">
        <v>0.63080000000000003</v>
      </c>
      <c r="E1175" s="21">
        <f t="shared" si="18"/>
        <v>0.84430000000000005</v>
      </c>
      <c r="F1175" s="43">
        <v>1</v>
      </c>
      <c r="G1175" s="44">
        <v>1</v>
      </c>
      <c r="H1175" s="22" t="s">
        <v>15</v>
      </c>
      <c r="I1175" s="23" t="s">
        <v>41</v>
      </c>
      <c r="J1175" s="17"/>
      <c r="K1175" s="11"/>
      <c r="L1175" s="11"/>
      <c r="M1175" s="11"/>
      <c r="N1175" s="11"/>
      <c r="O1175" s="11"/>
      <c r="P1175" s="11"/>
      <c r="Q1175" s="11"/>
      <c r="R1175" s="11"/>
      <c r="S1175" s="11"/>
      <c r="T1175" s="11"/>
      <c r="U1175" s="11"/>
      <c r="V1175" s="11"/>
      <c r="W1175" s="11"/>
      <c r="X1175" s="11"/>
      <c r="Y1175" s="11"/>
      <c r="Z1175" s="11"/>
      <c r="AA1175" s="11"/>
      <c r="AB1175" s="11"/>
      <c r="AC1175" s="11"/>
      <c r="AD1175" s="11"/>
      <c r="AE1175" s="11"/>
      <c r="AF1175" s="11"/>
      <c r="AG1175" s="11"/>
      <c r="AH1175" s="11"/>
      <c r="AI1175" s="11"/>
      <c r="AJ1175" s="11"/>
      <c r="AK1175" s="11"/>
      <c r="AL1175" s="11"/>
      <c r="AM1175" s="11"/>
      <c r="AN1175" s="11"/>
    </row>
    <row r="1176" spans="1:40" s="32" customFormat="1">
      <c r="A1176" s="102" t="s">
        <v>2053</v>
      </c>
      <c r="B1176" s="19" t="s">
        <v>859</v>
      </c>
      <c r="C1176" s="20">
        <v>5.05</v>
      </c>
      <c r="D1176" s="21">
        <v>1.0576000000000001</v>
      </c>
      <c r="E1176" s="21">
        <f t="shared" si="18"/>
        <v>1.4156</v>
      </c>
      <c r="F1176" s="43">
        <v>1</v>
      </c>
      <c r="G1176" s="44">
        <v>1.3</v>
      </c>
      <c r="H1176" s="22" t="s">
        <v>15</v>
      </c>
      <c r="I1176" s="23" t="s">
        <v>41</v>
      </c>
      <c r="J1176" s="17"/>
      <c r="K1176" s="11"/>
      <c r="L1176" s="11"/>
      <c r="M1176" s="11"/>
      <c r="N1176" s="11"/>
      <c r="O1176" s="11"/>
      <c r="P1176" s="11"/>
      <c r="Q1176" s="11"/>
      <c r="R1176" s="11"/>
      <c r="S1176" s="11"/>
      <c r="T1176" s="11"/>
      <c r="U1176" s="11"/>
      <c r="V1176" s="11"/>
      <c r="W1176" s="11"/>
      <c r="X1176" s="11"/>
      <c r="Y1176" s="11"/>
      <c r="Z1176" s="11"/>
      <c r="AA1176" s="11"/>
      <c r="AB1176" s="11"/>
      <c r="AC1176" s="11"/>
      <c r="AD1176" s="11"/>
      <c r="AE1176" s="11"/>
      <c r="AF1176" s="11"/>
      <c r="AG1176" s="11"/>
      <c r="AH1176" s="11"/>
      <c r="AI1176" s="11"/>
      <c r="AJ1176" s="11"/>
      <c r="AK1176" s="11"/>
      <c r="AL1176" s="11"/>
      <c r="AM1176" s="11"/>
      <c r="AN1176" s="11"/>
    </row>
    <row r="1177" spans="1:40" s="32" customFormat="1">
      <c r="A1177" s="103" t="s">
        <v>2054</v>
      </c>
      <c r="B1177" s="24" t="s">
        <v>859</v>
      </c>
      <c r="C1177" s="25">
        <v>10.71</v>
      </c>
      <c r="D1177" s="26">
        <v>2.46</v>
      </c>
      <c r="E1177" s="26">
        <f t="shared" si="18"/>
        <v>3.2927</v>
      </c>
      <c r="F1177" s="45">
        <v>1</v>
      </c>
      <c r="G1177" s="46">
        <v>1.3</v>
      </c>
      <c r="H1177" s="27" t="s">
        <v>15</v>
      </c>
      <c r="I1177" s="28" t="s">
        <v>41</v>
      </c>
      <c r="J1177" s="17"/>
      <c r="K1177" s="11"/>
      <c r="L1177" s="11"/>
      <c r="M1177" s="11"/>
      <c r="N1177" s="11"/>
      <c r="O1177" s="11"/>
      <c r="P1177" s="11"/>
      <c r="Q1177" s="11"/>
      <c r="R1177" s="11"/>
      <c r="S1177" s="11"/>
      <c r="T1177" s="11"/>
      <c r="U1177" s="11"/>
      <c r="V1177" s="11"/>
      <c r="W1177" s="11"/>
      <c r="X1177" s="11"/>
      <c r="Y1177" s="11"/>
      <c r="Z1177" s="11"/>
      <c r="AA1177" s="11"/>
      <c r="AB1177" s="11"/>
      <c r="AC1177" s="11"/>
      <c r="AD1177" s="11"/>
      <c r="AE1177" s="11"/>
      <c r="AF1177" s="11"/>
      <c r="AG1177" s="11"/>
      <c r="AH1177" s="11"/>
      <c r="AI1177" s="11"/>
      <c r="AJ1177" s="11"/>
      <c r="AK1177" s="11"/>
      <c r="AL1177" s="11"/>
      <c r="AM1177" s="11"/>
      <c r="AN1177" s="11"/>
    </row>
    <row r="1178" spans="1:40" s="32" customFormat="1">
      <c r="A1178" s="102" t="s">
        <v>2055</v>
      </c>
      <c r="B1178" s="19" t="s">
        <v>860</v>
      </c>
      <c r="C1178" s="20">
        <v>1.52</v>
      </c>
      <c r="D1178" s="21">
        <v>0.46100000000000002</v>
      </c>
      <c r="E1178" s="21">
        <f t="shared" si="18"/>
        <v>0.61699999999999999</v>
      </c>
      <c r="F1178" s="43">
        <v>1</v>
      </c>
      <c r="G1178" s="44">
        <v>1</v>
      </c>
      <c r="H1178" s="30" t="s">
        <v>15</v>
      </c>
      <c r="I1178" s="31" t="s">
        <v>41</v>
      </c>
      <c r="J1178" s="17"/>
      <c r="K1178" s="11"/>
      <c r="L1178" s="11"/>
      <c r="M1178" s="11"/>
      <c r="N1178" s="11"/>
      <c r="O1178" s="11"/>
      <c r="P1178" s="11"/>
      <c r="Q1178" s="11"/>
      <c r="R1178" s="11"/>
      <c r="S1178" s="11"/>
      <c r="T1178" s="11"/>
      <c r="U1178" s="11"/>
      <c r="V1178" s="11"/>
      <c r="W1178" s="11"/>
      <c r="X1178" s="11"/>
      <c r="Y1178" s="11"/>
      <c r="Z1178" s="11"/>
      <c r="AA1178" s="11"/>
      <c r="AB1178" s="11"/>
      <c r="AC1178" s="11"/>
      <c r="AD1178" s="11"/>
      <c r="AE1178" s="11"/>
      <c r="AF1178" s="11"/>
      <c r="AG1178" s="11"/>
      <c r="AH1178" s="11"/>
      <c r="AI1178" s="11"/>
      <c r="AJ1178" s="11"/>
      <c r="AK1178" s="11"/>
      <c r="AL1178" s="11"/>
      <c r="AM1178" s="11"/>
      <c r="AN1178" s="11"/>
    </row>
    <row r="1179" spans="1:40" s="32" customFormat="1">
      <c r="A1179" s="102" t="s">
        <v>2056</v>
      </c>
      <c r="B1179" s="19" t="s">
        <v>860</v>
      </c>
      <c r="C1179" s="20">
        <v>2.4700000000000002</v>
      </c>
      <c r="D1179" s="21">
        <v>0.50439999999999996</v>
      </c>
      <c r="E1179" s="21">
        <f t="shared" si="18"/>
        <v>0.67510000000000003</v>
      </c>
      <c r="F1179" s="43">
        <v>1</v>
      </c>
      <c r="G1179" s="44">
        <v>1</v>
      </c>
      <c r="H1179" s="22" t="s">
        <v>15</v>
      </c>
      <c r="I1179" s="23" t="s">
        <v>41</v>
      </c>
      <c r="J1179" s="17"/>
      <c r="K1179" s="11"/>
      <c r="L1179" s="11"/>
      <c r="M1179" s="11"/>
      <c r="N1179" s="11"/>
      <c r="O1179" s="11"/>
      <c r="P1179" s="11"/>
      <c r="Q1179" s="11"/>
      <c r="R1179" s="11"/>
      <c r="S1179" s="11"/>
      <c r="T1179" s="11"/>
      <c r="U1179" s="11"/>
      <c r="V1179" s="11"/>
      <c r="W1179" s="11"/>
      <c r="X1179" s="11"/>
      <c r="Y1179" s="11"/>
      <c r="Z1179" s="11"/>
      <c r="AA1179" s="11"/>
      <c r="AB1179" s="11"/>
      <c r="AC1179" s="11"/>
      <c r="AD1179" s="11"/>
      <c r="AE1179" s="11"/>
      <c r="AF1179" s="11"/>
      <c r="AG1179" s="11"/>
      <c r="AH1179" s="11"/>
      <c r="AI1179" s="11"/>
      <c r="AJ1179" s="11"/>
      <c r="AK1179" s="11"/>
      <c r="AL1179" s="11"/>
      <c r="AM1179" s="11"/>
      <c r="AN1179" s="11"/>
    </row>
    <row r="1180" spans="1:40" s="32" customFormat="1">
      <c r="A1180" s="102" t="s">
        <v>2057</v>
      </c>
      <c r="B1180" s="19" t="s">
        <v>860</v>
      </c>
      <c r="C1180" s="20">
        <v>3.88</v>
      </c>
      <c r="D1180" s="21">
        <v>0.87119999999999997</v>
      </c>
      <c r="E1180" s="21">
        <f t="shared" si="18"/>
        <v>1.1660999999999999</v>
      </c>
      <c r="F1180" s="43">
        <v>1</v>
      </c>
      <c r="G1180" s="44">
        <v>1.3</v>
      </c>
      <c r="H1180" s="22" t="s">
        <v>15</v>
      </c>
      <c r="I1180" s="23" t="s">
        <v>41</v>
      </c>
      <c r="J1180" s="17"/>
      <c r="K1180" s="11"/>
      <c r="L1180" s="11"/>
      <c r="M1180" s="11"/>
      <c r="N1180" s="11"/>
      <c r="O1180" s="11"/>
      <c r="P1180" s="11"/>
      <c r="Q1180" s="11"/>
      <c r="R1180" s="11"/>
      <c r="S1180" s="11"/>
      <c r="T1180" s="11"/>
      <c r="U1180" s="11"/>
      <c r="V1180" s="11"/>
      <c r="W1180" s="11"/>
      <c r="X1180" s="11"/>
      <c r="Y1180" s="11"/>
      <c r="Z1180" s="11"/>
      <c r="AA1180" s="11"/>
      <c r="AB1180" s="11"/>
      <c r="AC1180" s="11"/>
      <c r="AD1180" s="11"/>
      <c r="AE1180" s="11"/>
      <c r="AF1180" s="11"/>
      <c r="AG1180" s="11"/>
      <c r="AH1180" s="11"/>
      <c r="AI1180" s="11"/>
      <c r="AJ1180" s="11"/>
      <c r="AK1180" s="11"/>
      <c r="AL1180" s="11"/>
      <c r="AM1180" s="11"/>
      <c r="AN1180" s="11"/>
    </row>
    <row r="1181" spans="1:40" s="32" customFormat="1">
      <c r="A1181" s="103" t="s">
        <v>2058</v>
      </c>
      <c r="B1181" s="24" t="s">
        <v>860</v>
      </c>
      <c r="C1181" s="25">
        <v>7.86</v>
      </c>
      <c r="D1181" s="26">
        <v>2.5646</v>
      </c>
      <c r="E1181" s="26">
        <f t="shared" si="18"/>
        <v>3.4327000000000001</v>
      </c>
      <c r="F1181" s="45">
        <v>1</v>
      </c>
      <c r="G1181" s="46">
        <v>1.3</v>
      </c>
      <c r="H1181" s="27" t="s">
        <v>15</v>
      </c>
      <c r="I1181" s="28" t="s">
        <v>41</v>
      </c>
      <c r="J1181" s="17"/>
      <c r="K1181" s="11"/>
      <c r="L1181" s="11"/>
      <c r="M1181" s="11"/>
      <c r="N1181" s="11"/>
      <c r="O1181" s="11"/>
      <c r="P1181" s="11"/>
      <c r="Q1181" s="11"/>
      <c r="R1181" s="11"/>
      <c r="S1181" s="11"/>
      <c r="T1181" s="11"/>
      <c r="U1181" s="11"/>
      <c r="V1181" s="11"/>
      <c r="W1181" s="11"/>
      <c r="X1181" s="11"/>
      <c r="Y1181" s="11"/>
      <c r="Z1181" s="11"/>
      <c r="AA1181" s="11"/>
      <c r="AB1181" s="11"/>
      <c r="AC1181" s="11"/>
      <c r="AD1181" s="11"/>
      <c r="AE1181" s="11"/>
      <c r="AF1181" s="11"/>
      <c r="AG1181" s="11"/>
      <c r="AH1181" s="11"/>
      <c r="AI1181" s="11"/>
      <c r="AJ1181" s="11"/>
      <c r="AK1181" s="11"/>
      <c r="AL1181" s="11"/>
      <c r="AM1181" s="11"/>
      <c r="AN1181" s="11"/>
    </row>
    <row r="1182" spans="1:40" s="32" customFormat="1">
      <c r="A1182" s="102" t="s">
        <v>2059</v>
      </c>
      <c r="B1182" s="19" t="s">
        <v>861</v>
      </c>
      <c r="C1182" s="20">
        <v>1.59</v>
      </c>
      <c r="D1182" s="21">
        <v>0.53939999999999999</v>
      </c>
      <c r="E1182" s="21">
        <f t="shared" si="18"/>
        <v>0.72199999999999998</v>
      </c>
      <c r="F1182" s="43">
        <v>1</v>
      </c>
      <c r="G1182" s="44">
        <v>1</v>
      </c>
      <c r="H1182" s="30" t="s">
        <v>15</v>
      </c>
      <c r="I1182" s="31" t="s">
        <v>41</v>
      </c>
      <c r="J1182" s="17"/>
      <c r="K1182" s="11"/>
      <c r="L1182" s="11"/>
      <c r="M1182" s="11"/>
      <c r="N1182" s="11"/>
      <c r="O1182" s="11"/>
      <c r="P1182" s="11"/>
      <c r="Q1182" s="11"/>
      <c r="R1182" s="11"/>
      <c r="S1182" s="11"/>
      <c r="T1182" s="11"/>
      <c r="U1182" s="11"/>
      <c r="V1182" s="11"/>
      <c r="W1182" s="11"/>
      <c r="X1182" s="11"/>
      <c r="Y1182" s="11"/>
      <c r="Z1182" s="11"/>
      <c r="AA1182" s="11"/>
      <c r="AB1182" s="11"/>
      <c r="AC1182" s="11"/>
      <c r="AD1182" s="11"/>
      <c r="AE1182" s="11"/>
      <c r="AF1182" s="11"/>
      <c r="AG1182" s="11"/>
      <c r="AH1182" s="11"/>
      <c r="AI1182" s="11"/>
      <c r="AJ1182" s="11"/>
      <c r="AK1182" s="11"/>
      <c r="AL1182" s="11"/>
      <c r="AM1182" s="11"/>
      <c r="AN1182" s="11"/>
    </row>
    <row r="1183" spans="1:40" s="32" customFormat="1">
      <c r="A1183" s="102" t="s">
        <v>2060</v>
      </c>
      <c r="B1183" s="19" t="s">
        <v>861</v>
      </c>
      <c r="C1183" s="20">
        <v>2.23</v>
      </c>
      <c r="D1183" s="21">
        <v>0.59330000000000005</v>
      </c>
      <c r="E1183" s="21">
        <f t="shared" si="18"/>
        <v>0.79410000000000003</v>
      </c>
      <c r="F1183" s="43">
        <v>1</v>
      </c>
      <c r="G1183" s="44">
        <v>1</v>
      </c>
      <c r="H1183" s="22" t="s">
        <v>15</v>
      </c>
      <c r="I1183" s="23" t="s">
        <v>41</v>
      </c>
      <c r="J1183" s="17"/>
      <c r="K1183" s="11"/>
      <c r="L1183" s="11"/>
      <c r="M1183" s="11"/>
      <c r="N1183" s="11"/>
      <c r="O1183" s="11"/>
      <c r="P1183" s="11"/>
      <c r="Q1183" s="11"/>
      <c r="R1183" s="11"/>
      <c r="S1183" s="11"/>
      <c r="T1183" s="11"/>
      <c r="U1183" s="11"/>
      <c r="V1183" s="11"/>
      <c r="W1183" s="11"/>
      <c r="X1183" s="11"/>
      <c r="Y1183" s="11"/>
      <c r="Z1183" s="11"/>
      <c r="AA1183" s="11"/>
      <c r="AB1183" s="11"/>
      <c r="AC1183" s="11"/>
      <c r="AD1183" s="11"/>
      <c r="AE1183" s="11"/>
      <c r="AF1183" s="11"/>
      <c r="AG1183" s="11"/>
      <c r="AH1183" s="11"/>
      <c r="AI1183" s="11"/>
      <c r="AJ1183" s="11"/>
      <c r="AK1183" s="11"/>
      <c r="AL1183" s="11"/>
      <c r="AM1183" s="11"/>
      <c r="AN1183" s="11"/>
    </row>
    <row r="1184" spans="1:40" s="32" customFormat="1">
      <c r="A1184" s="102" t="s">
        <v>2061</v>
      </c>
      <c r="B1184" s="19" t="s">
        <v>861</v>
      </c>
      <c r="C1184" s="20">
        <v>3.19</v>
      </c>
      <c r="D1184" s="21">
        <v>0.82010000000000005</v>
      </c>
      <c r="E1184" s="21">
        <f t="shared" si="18"/>
        <v>1.0976999999999999</v>
      </c>
      <c r="F1184" s="43">
        <v>1</v>
      </c>
      <c r="G1184" s="44">
        <v>1.3</v>
      </c>
      <c r="H1184" s="22" t="s">
        <v>15</v>
      </c>
      <c r="I1184" s="23" t="s">
        <v>41</v>
      </c>
      <c r="J1184" s="17"/>
      <c r="K1184" s="11"/>
      <c r="L1184" s="11"/>
      <c r="M1184" s="11"/>
      <c r="N1184" s="11"/>
      <c r="O1184" s="11"/>
      <c r="P1184" s="11"/>
      <c r="Q1184" s="11"/>
      <c r="R1184" s="11"/>
      <c r="S1184" s="11"/>
      <c r="T1184" s="11"/>
      <c r="U1184" s="11"/>
      <c r="V1184" s="11"/>
      <c r="W1184" s="11"/>
      <c r="X1184" s="11"/>
      <c r="Y1184" s="11"/>
      <c r="Z1184" s="11"/>
      <c r="AA1184" s="11"/>
      <c r="AB1184" s="11"/>
      <c r="AC1184" s="11"/>
      <c r="AD1184" s="11"/>
      <c r="AE1184" s="11"/>
      <c r="AF1184" s="11"/>
      <c r="AG1184" s="11"/>
      <c r="AH1184" s="11"/>
      <c r="AI1184" s="11"/>
      <c r="AJ1184" s="11"/>
      <c r="AK1184" s="11"/>
      <c r="AL1184" s="11"/>
      <c r="AM1184" s="11"/>
      <c r="AN1184" s="11"/>
    </row>
    <row r="1185" spans="1:40" s="32" customFormat="1">
      <c r="A1185" s="103" t="s">
        <v>2062</v>
      </c>
      <c r="B1185" s="24" t="s">
        <v>861</v>
      </c>
      <c r="C1185" s="25">
        <v>6.68</v>
      </c>
      <c r="D1185" s="26">
        <v>2.0335000000000001</v>
      </c>
      <c r="E1185" s="26">
        <f t="shared" si="18"/>
        <v>2.7218</v>
      </c>
      <c r="F1185" s="45">
        <v>1</v>
      </c>
      <c r="G1185" s="46">
        <v>1.3</v>
      </c>
      <c r="H1185" s="27" t="s">
        <v>15</v>
      </c>
      <c r="I1185" s="28" t="s">
        <v>41</v>
      </c>
      <c r="J1185" s="17"/>
      <c r="K1185" s="11"/>
      <c r="L1185" s="11"/>
      <c r="M1185" s="11"/>
      <c r="N1185" s="11"/>
      <c r="O1185" s="11"/>
      <c r="P1185" s="11"/>
      <c r="Q1185" s="11"/>
      <c r="R1185" s="11"/>
      <c r="S1185" s="11"/>
      <c r="T1185" s="11"/>
      <c r="U1185" s="11"/>
      <c r="V1185" s="11"/>
      <c r="W1185" s="11"/>
      <c r="X1185" s="11"/>
      <c r="Y1185" s="11"/>
      <c r="Z1185" s="11"/>
      <c r="AA1185" s="11"/>
      <c r="AB1185" s="11"/>
      <c r="AC1185" s="11"/>
      <c r="AD1185" s="11"/>
      <c r="AE1185" s="11"/>
      <c r="AF1185" s="11"/>
      <c r="AG1185" s="11"/>
      <c r="AH1185" s="11"/>
      <c r="AI1185" s="11"/>
      <c r="AJ1185" s="11"/>
      <c r="AK1185" s="11"/>
      <c r="AL1185" s="11"/>
      <c r="AM1185" s="11"/>
      <c r="AN1185" s="11"/>
    </row>
    <row r="1186" spans="1:40" s="32" customFormat="1">
      <c r="A1186" s="102" t="s">
        <v>2063</v>
      </c>
      <c r="B1186" s="19" t="s">
        <v>862</v>
      </c>
      <c r="C1186" s="20">
        <v>22</v>
      </c>
      <c r="D1186" s="21">
        <v>4.3865999999999996</v>
      </c>
      <c r="E1186" s="21">
        <f t="shared" si="18"/>
        <v>5.8714000000000004</v>
      </c>
      <c r="F1186" s="43">
        <v>1</v>
      </c>
      <c r="G1186" s="44">
        <v>1</v>
      </c>
      <c r="H1186" s="30" t="s">
        <v>15</v>
      </c>
      <c r="I1186" s="31" t="s">
        <v>41</v>
      </c>
      <c r="J1186" s="17"/>
      <c r="K1186" s="11"/>
      <c r="L1186" s="11"/>
      <c r="M1186" s="11"/>
      <c r="N1186" s="11"/>
      <c r="O1186" s="11"/>
      <c r="P1186" s="11"/>
      <c r="Q1186" s="11"/>
      <c r="R1186" s="11"/>
      <c r="S1186" s="11"/>
      <c r="T1186" s="11"/>
      <c r="U1186" s="11"/>
      <c r="V1186" s="11"/>
      <c r="W1186" s="11"/>
      <c r="X1186" s="11"/>
      <c r="Y1186" s="11"/>
      <c r="Z1186" s="11"/>
      <c r="AA1186" s="11"/>
      <c r="AB1186" s="11"/>
      <c r="AC1186" s="11"/>
      <c r="AD1186" s="11"/>
      <c r="AE1186" s="11"/>
      <c r="AF1186" s="11"/>
      <c r="AG1186" s="11"/>
      <c r="AH1186" s="11"/>
      <c r="AI1186" s="11"/>
      <c r="AJ1186" s="11"/>
      <c r="AK1186" s="11"/>
      <c r="AL1186" s="11"/>
      <c r="AM1186" s="11"/>
      <c r="AN1186" s="11"/>
    </row>
    <row r="1187" spans="1:40" s="32" customFormat="1">
      <c r="A1187" s="102" t="s">
        <v>2064</v>
      </c>
      <c r="B1187" s="19" t="s">
        <v>862</v>
      </c>
      <c r="C1187" s="20">
        <v>9.67</v>
      </c>
      <c r="D1187" s="21">
        <v>4.4611000000000001</v>
      </c>
      <c r="E1187" s="21">
        <f t="shared" si="18"/>
        <v>5.9711999999999996</v>
      </c>
      <c r="F1187" s="43">
        <v>1</v>
      </c>
      <c r="G1187" s="44">
        <v>1</v>
      </c>
      <c r="H1187" s="22" t="s">
        <v>15</v>
      </c>
      <c r="I1187" s="23" t="s">
        <v>41</v>
      </c>
      <c r="J1187" s="17"/>
      <c r="K1187" s="11"/>
      <c r="L1187" s="11"/>
      <c r="M1187" s="11"/>
      <c r="N1187" s="11"/>
      <c r="O1187" s="11"/>
      <c r="P1187" s="11"/>
      <c r="Q1187" s="11"/>
      <c r="R1187" s="11"/>
      <c r="S1187" s="11"/>
      <c r="T1187" s="11"/>
      <c r="U1187" s="11"/>
      <c r="V1187" s="11"/>
      <c r="W1187" s="11"/>
      <c r="X1187" s="11"/>
      <c r="Y1187" s="11"/>
      <c r="Z1187" s="11"/>
      <c r="AA1187" s="11"/>
      <c r="AB1187" s="11"/>
      <c r="AC1187" s="11"/>
      <c r="AD1187" s="11"/>
      <c r="AE1187" s="11"/>
      <c r="AF1187" s="11"/>
      <c r="AG1187" s="11"/>
      <c r="AH1187" s="11"/>
      <c r="AI1187" s="11"/>
      <c r="AJ1187" s="11"/>
      <c r="AK1187" s="11"/>
      <c r="AL1187" s="11"/>
      <c r="AM1187" s="11"/>
      <c r="AN1187" s="11"/>
    </row>
    <row r="1188" spans="1:40" s="32" customFormat="1">
      <c r="A1188" s="102" t="s">
        <v>2065</v>
      </c>
      <c r="B1188" s="19" t="s">
        <v>862</v>
      </c>
      <c r="C1188" s="20">
        <v>22.44</v>
      </c>
      <c r="D1188" s="21">
        <v>6.0232000000000001</v>
      </c>
      <c r="E1188" s="21">
        <f t="shared" si="18"/>
        <v>8.0619999999999994</v>
      </c>
      <c r="F1188" s="43">
        <v>1</v>
      </c>
      <c r="G1188" s="44">
        <v>1.3</v>
      </c>
      <c r="H1188" s="22" t="s">
        <v>15</v>
      </c>
      <c r="I1188" s="23" t="s">
        <v>41</v>
      </c>
      <c r="J1188" s="17"/>
      <c r="K1188" s="11"/>
      <c r="L1188" s="11"/>
      <c r="M1188" s="11"/>
      <c r="N1188" s="11"/>
      <c r="O1188" s="11"/>
      <c r="P1188" s="11"/>
      <c r="Q1188" s="11"/>
      <c r="R1188" s="11"/>
      <c r="S1188" s="11"/>
      <c r="T1188" s="11"/>
      <c r="U1188" s="11"/>
      <c r="V1188" s="11"/>
      <c r="W1188" s="11"/>
      <c r="X1188" s="11"/>
      <c r="Y1188" s="11"/>
      <c r="Z1188" s="11"/>
      <c r="AA1188" s="11"/>
      <c r="AB1188" s="11"/>
      <c r="AC1188" s="11"/>
      <c r="AD1188" s="11"/>
      <c r="AE1188" s="11"/>
      <c r="AF1188" s="11"/>
      <c r="AG1188" s="11"/>
      <c r="AH1188" s="11"/>
      <c r="AI1188" s="11"/>
      <c r="AJ1188" s="11"/>
      <c r="AK1188" s="11"/>
      <c r="AL1188" s="11"/>
      <c r="AM1188" s="11"/>
      <c r="AN1188" s="11"/>
    </row>
    <row r="1189" spans="1:40" s="32" customFormat="1">
      <c r="A1189" s="103" t="s">
        <v>2066</v>
      </c>
      <c r="B1189" s="24" t="s">
        <v>862</v>
      </c>
      <c r="C1189" s="25">
        <v>41.36</v>
      </c>
      <c r="D1189" s="26">
        <v>17.8643</v>
      </c>
      <c r="E1189" s="26">
        <f t="shared" si="18"/>
        <v>23.911300000000001</v>
      </c>
      <c r="F1189" s="45">
        <v>1</v>
      </c>
      <c r="G1189" s="46">
        <v>1.3</v>
      </c>
      <c r="H1189" s="27" t="s">
        <v>15</v>
      </c>
      <c r="I1189" s="28" t="s">
        <v>41</v>
      </c>
      <c r="J1189" s="17"/>
      <c r="K1189" s="11"/>
      <c r="L1189" s="11"/>
      <c r="M1189" s="11"/>
      <c r="N1189" s="11"/>
      <c r="O1189" s="11"/>
      <c r="P1189" s="11"/>
      <c r="Q1189" s="11"/>
      <c r="R1189" s="11"/>
      <c r="S1189" s="11"/>
      <c r="T1189" s="11"/>
      <c r="U1189" s="11"/>
      <c r="V1189" s="11"/>
      <c r="W1189" s="11"/>
      <c r="X1189" s="11"/>
      <c r="Y1189" s="11"/>
      <c r="Z1189" s="11"/>
      <c r="AA1189" s="11"/>
      <c r="AB1189" s="11"/>
      <c r="AC1189" s="11"/>
      <c r="AD1189" s="11"/>
      <c r="AE1189" s="11"/>
      <c r="AF1189" s="11"/>
      <c r="AG1189" s="11"/>
      <c r="AH1189" s="11"/>
      <c r="AI1189" s="11"/>
      <c r="AJ1189" s="11"/>
      <c r="AK1189" s="11"/>
      <c r="AL1189" s="11"/>
      <c r="AM1189" s="11"/>
      <c r="AN1189" s="11"/>
    </row>
    <row r="1190" spans="1:40" s="32" customFormat="1">
      <c r="A1190" s="102" t="s">
        <v>2067</v>
      </c>
      <c r="B1190" s="19" t="s">
        <v>863</v>
      </c>
      <c r="C1190" s="20">
        <v>7.05</v>
      </c>
      <c r="D1190" s="21">
        <v>1.4507000000000001</v>
      </c>
      <c r="E1190" s="21">
        <f t="shared" si="18"/>
        <v>1.9418</v>
      </c>
      <c r="F1190" s="43">
        <v>1</v>
      </c>
      <c r="G1190" s="44">
        <v>1</v>
      </c>
      <c r="H1190" s="30" t="s">
        <v>15</v>
      </c>
      <c r="I1190" s="31" t="s">
        <v>41</v>
      </c>
      <c r="J1190" s="17"/>
      <c r="K1190" s="11"/>
      <c r="L1190" s="11"/>
      <c r="M1190" s="11"/>
      <c r="N1190" s="11"/>
      <c r="O1190" s="11"/>
      <c r="P1190" s="11"/>
      <c r="Q1190" s="11"/>
      <c r="R1190" s="11"/>
      <c r="S1190" s="11"/>
      <c r="T1190" s="11"/>
      <c r="U1190" s="11"/>
      <c r="V1190" s="11"/>
      <c r="W1190" s="11"/>
      <c r="X1190" s="11"/>
      <c r="Y1190" s="11"/>
      <c r="Z1190" s="11"/>
      <c r="AA1190" s="11"/>
      <c r="AB1190" s="11"/>
      <c r="AC1190" s="11"/>
      <c r="AD1190" s="11"/>
      <c r="AE1190" s="11"/>
      <c r="AF1190" s="11"/>
      <c r="AG1190" s="11"/>
      <c r="AH1190" s="11"/>
      <c r="AI1190" s="11"/>
      <c r="AJ1190" s="11"/>
      <c r="AK1190" s="11"/>
      <c r="AL1190" s="11"/>
      <c r="AM1190" s="11"/>
      <c r="AN1190" s="11"/>
    </row>
    <row r="1191" spans="1:40" s="32" customFormat="1">
      <c r="A1191" s="102" t="s">
        <v>2068</v>
      </c>
      <c r="B1191" s="19" t="s">
        <v>863</v>
      </c>
      <c r="C1191" s="20">
        <v>10.1</v>
      </c>
      <c r="D1191" s="21">
        <v>2.1387999999999998</v>
      </c>
      <c r="E1191" s="21">
        <f t="shared" si="18"/>
        <v>2.8628</v>
      </c>
      <c r="F1191" s="43">
        <v>1</v>
      </c>
      <c r="G1191" s="44">
        <v>1</v>
      </c>
      <c r="H1191" s="22" t="s">
        <v>15</v>
      </c>
      <c r="I1191" s="23" t="s">
        <v>41</v>
      </c>
      <c r="J1191" s="17"/>
      <c r="K1191" s="11"/>
      <c r="L1191" s="11"/>
      <c r="M1191" s="11"/>
      <c r="N1191" s="11"/>
      <c r="O1191" s="11"/>
      <c r="P1191" s="11"/>
      <c r="Q1191" s="11"/>
      <c r="R1191" s="11"/>
      <c r="S1191" s="11"/>
      <c r="T1191" s="11"/>
      <c r="U1191" s="11"/>
      <c r="V1191" s="11"/>
      <c r="W1191" s="11"/>
      <c r="X1191" s="11"/>
      <c r="Y1191" s="11"/>
      <c r="Z1191" s="11"/>
      <c r="AA1191" s="11"/>
      <c r="AB1191" s="11"/>
      <c r="AC1191" s="11"/>
      <c r="AD1191" s="11"/>
      <c r="AE1191" s="11"/>
      <c r="AF1191" s="11"/>
      <c r="AG1191" s="11"/>
      <c r="AH1191" s="11"/>
      <c r="AI1191" s="11"/>
      <c r="AJ1191" s="11"/>
      <c r="AK1191" s="11"/>
      <c r="AL1191" s="11"/>
      <c r="AM1191" s="11"/>
      <c r="AN1191" s="11"/>
    </row>
    <row r="1192" spans="1:40" s="32" customFormat="1">
      <c r="A1192" s="102" t="s">
        <v>2069</v>
      </c>
      <c r="B1192" s="19" t="s">
        <v>863</v>
      </c>
      <c r="C1192" s="20">
        <v>16.37</v>
      </c>
      <c r="D1192" s="21">
        <v>3.9838</v>
      </c>
      <c r="E1192" s="21">
        <f t="shared" si="18"/>
        <v>5.3323</v>
      </c>
      <c r="F1192" s="43">
        <v>1</v>
      </c>
      <c r="G1192" s="44">
        <v>1.3</v>
      </c>
      <c r="H1192" s="22" t="s">
        <v>15</v>
      </c>
      <c r="I1192" s="23" t="s">
        <v>41</v>
      </c>
      <c r="J1192" s="17"/>
      <c r="K1192" s="11"/>
      <c r="L1192" s="11"/>
      <c r="M1192" s="11"/>
      <c r="N1192" s="11"/>
      <c r="O1192" s="11"/>
      <c r="P1192" s="11"/>
      <c r="Q1192" s="11"/>
      <c r="R1192" s="11"/>
      <c r="S1192" s="11"/>
      <c r="T1192" s="11"/>
      <c r="U1192" s="11"/>
      <c r="V1192" s="11"/>
      <c r="W1192" s="11"/>
      <c r="X1192" s="11"/>
      <c r="Y1192" s="11"/>
      <c r="Z1192" s="11"/>
      <c r="AA1192" s="11"/>
      <c r="AB1192" s="11"/>
      <c r="AC1192" s="11"/>
      <c r="AD1192" s="11"/>
      <c r="AE1192" s="11"/>
      <c r="AF1192" s="11"/>
      <c r="AG1192" s="11"/>
      <c r="AH1192" s="11"/>
      <c r="AI1192" s="11"/>
      <c r="AJ1192" s="11"/>
      <c r="AK1192" s="11"/>
      <c r="AL1192" s="11"/>
      <c r="AM1192" s="11"/>
      <c r="AN1192" s="11"/>
    </row>
    <row r="1193" spans="1:40" s="32" customFormat="1">
      <c r="A1193" s="103" t="s">
        <v>2070</v>
      </c>
      <c r="B1193" s="24" t="s">
        <v>863</v>
      </c>
      <c r="C1193" s="25">
        <v>28.12</v>
      </c>
      <c r="D1193" s="26">
        <v>9.86</v>
      </c>
      <c r="E1193" s="26">
        <f t="shared" si="18"/>
        <v>13.1976</v>
      </c>
      <c r="F1193" s="45">
        <v>1</v>
      </c>
      <c r="G1193" s="46">
        <v>1.3</v>
      </c>
      <c r="H1193" s="27" t="s">
        <v>15</v>
      </c>
      <c r="I1193" s="28" t="s">
        <v>41</v>
      </c>
      <c r="J1193" s="17"/>
      <c r="K1193" s="11"/>
      <c r="L1193" s="11"/>
      <c r="M1193" s="11"/>
      <c r="N1193" s="11"/>
      <c r="O1193" s="11"/>
      <c r="P1193" s="11"/>
      <c r="Q1193" s="11"/>
      <c r="R1193" s="11"/>
      <c r="S1193" s="11"/>
      <c r="T1193" s="11"/>
      <c r="U1193" s="11"/>
      <c r="V1193" s="11"/>
      <c r="W1193" s="11"/>
      <c r="X1193" s="11"/>
      <c r="Y1193" s="11"/>
      <c r="Z1193" s="11"/>
      <c r="AA1193" s="11"/>
      <c r="AB1193" s="11"/>
      <c r="AC1193" s="11"/>
      <c r="AD1193" s="11"/>
      <c r="AE1193" s="11"/>
      <c r="AF1193" s="11"/>
      <c r="AG1193" s="11"/>
      <c r="AH1193" s="11"/>
      <c r="AI1193" s="11"/>
      <c r="AJ1193" s="11"/>
      <c r="AK1193" s="11"/>
      <c r="AL1193" s="11"/>
      <c r="AM1193" s="11"/>
      <c r="AN1193" s="11"/>
    </row>
    <row r="1194" spans="1:40" s="32" customFormat="1">
      <c r="A1194" s="102" t="s">
        <v>2071</v>
      </c>
      <c r="B1194" s="19" t="s">
        <v>864</v>
      </c>
      <c r="C1194" s="20">
        <v>3.1</v>
      </c>
      <c r="D1194" s="21">
        <v>0.55110000000000003</v>
      </c>
      <c r="E1194" s="21">
        <f t="shared" si="18"/>
        <v>0.73760000000000003</v>
      </c>
      <c r="F1194" s="43">
        <v>1</v>
      </c>
      <c r="G1194" s="44">
        <v>1</v>
      </c>
      <c r="H1194" s="30" t="s">
        <v>15</v>
      </c>
      <c r="I1194" s="31" t="s">
        <v>41</v>
      </c>
      <c r="J1194" s="17"/>
      <c r="K1194" s="11"/>
      <c r="L1194" s="11"/>
      <c r="M1194" s="11"/>
      <c r="N1194" s="11"/>
      <c r="O1194" s="11"/>
      <c r="P1194" s="11"/>
      <c r="Q1194" s="11"/>
      <c r="R1194" s="11"/>
      <c r="S1194" s="11"/>
      <c r="T1194" s="11"/>
      <c r="U1194" s="11"/>
      <c r="V1194" s="11"/>
      <c r="W1194" s="11"/>
      <c r="X1194" s="11"/>
      <c r="Y1194" s="11"/>
      <c r="Z1194" s="11"/>
      <c r="AA1194" s="11"/>
      <c r="AB1194" s="11"/>
      <c r="AC1194" s="11"/>
      <c r="AD1194" s="11"/>
      <c r="AE1194" s="11"/>
      <c r="AF1194" s="11"/>
      <c r="AG1194" s="11"/>
      <c r="AH1194" s="11"/>
      <c r="AI1194" s="11"/>
      <c r="AJ1194" s="11"/>
      <c r="AK1194" s="11"/>
      <c r="AL1194" s="11"/>
      <c r="AM1194" s="11"/>
      <c r="AN1194" s="11"/>
    </row>
    <row r="1195" spans="1:40" s="32" customFormat="1">
      <c r="A1195" s="102" t="s">
        <v>2072</v>
      </c>
      <c r="B1195" s="19" t="s">
        <v>864</v>
      </c>
      <c r="C1195" s="20">
        <v>4.33</v>
      </c>
      <c r="D1195" s="21">
        <v>0.76029999999999998</v>
      </c>
      <c r="E1195" s="21">
        <f t="shared" si="18"/>
        <v>1.0177</v>
      </c>
      <c r="F1195" s="43">
        <v>1</v>
      </c>
      <c r="G1195" s="44">
        <v>1</v>
      </c>
      <c r="H1195" s="22" t="s">
        <v>15</v>
      </c>
      <c r="I1195" s="23" t="s">
        <v>41</v>
      </c>
      <c r="J1195" s="17"/>
      <c r="K1195" s="11"/>
      <c r="L1195" s="11"/>
      <c r="M1195" s="11"/>
      <c r="N1195" s="11"/>
      <c r="O1195" s="11"/>
      <c r="P1195" s="11"/>
      <c r="Q1195" s="11"/>
      <c r="R1195" s="11"/>
      <c r="S1195" s="11"/>
      <c r="T1195" s="11"/>
      <c r="U1195" s="11"/>
      <c r="V1195" s="11"/>
      <c r="W1195" s="11"/>
      <c r="X1195" s="11"/>
      <c r="Y1195" s="11"/>
      <c r="Z1195" s="11"/>
      <c r="AA1195" s="11"/>
      <c r="AB1195" s="11"/>
      <c r="AC1195" s="11"/>
      <c r="AD1195" s="11"/>
      <c r="AE1195" s="11"/>
      <c r="AF1195" s="11"/>
      <c r="AG1195" s="11"/>
      <c r="AH1195" s="11"/>
      <c r="AI1195" s="11"/>
      <c r="AJ1195" s="11"/>
      <c r="AK1195" s="11"/>
      <c r="AL1195" s="11"/>
      <c r="AM1195" s="11"/>
      <c r="AN1195" s="11"/>
    </row>
    <row r="1196" spans="1:40" s="32" customFormat="1">
      <c r="A1196" s="102" t="s">
        <v>2073</v>
      </c>
      <c r="B1196" s="19" t="s">
        <v>864</v>
      </c>
      <c r="C1196" s="20">
        <v>6.5</v>
      </c>
      <c r="D1196" s="21">
        <v>1.3885000000000001</v>
      </c>
      <c r="E1196" s="21">
        <f t="shared" si="18"/>
        <v>1.8585</v>
      </c>
      <c r="F1196" s="43">
        <v>1</v>
      </c>
      <c r="G1196" s="44">
        <v>1.3</v>
      </c>
      <c r="H1196" s="22" t="s">
        <v>15</v>
      </c>
      <c r="I1196" s="23" t="s">
        <v>41</v>
      </c>
      <c r="J1196" s="17"/>
      <c r="K1196" s="11"/>
      <c r="L1196" s="11"/>
      <c r="M1196" s="11"/>
      <c r="N1196" s="11"/>
      <c r="O1196" s="11"/>
      <c r="P1196" s="11"/>
      <c r="Q1196" s="11"/>
      <c r="R1196" s="11"/>
      <c r="S1196" s="11"/>
      <c r="T1196" s="11"/>
      <c r="U1196" s="11"/>
      <c r="V1196" s="11"/>
      <c r="W1196" s="11"/>
      <c r="X1196" s="11"/>
      <c r="Y1196" s="11"/>
      <c r="Z1196" s="11"/>
      <c r="AA1196" s="11"/>
      <c r="AB1196" s="11"/>
      <c r="AC1196" s="11"/>
      <c r="AD1196" s="11"/>
      <c r="AE1196" s="11"/>
      <c r="AF1196" s="11"/>
      <c r="AG1196" s="11"/>
      <c r="AH1196" s="11"/>
      <c r="AI1196" s="11"/>
      <c r="AJ1196" s="11"/>
      <c r="AK1196" s="11"/>
      <c r="AL1196" s="11"/>
      <c r="AM1196" s="11"/>
      <c r="AN1196" s="11"/>
    </row>
    <row r="1197" spans="1:40" s="32" customFormat="1">
      <c r="A1197" s="103" t="s">
        <v>2074</v>
      </c>
      <c r="B1197" s="24" t="s">
        <v>864</v>
      </c>
      <c r="C1197" s="25">
        <v>9</v>
      </c>
      <c r="D1197" s="26">
        <v>3.7458999999999998</v>
      </c>
      <c r="E1197" s="26">
        <f t="shared" si="18"/>
        <v>5.0138999999999996</v>
      </c>
      <c r="F1197" s="45">
        <v>1</v>
      </c>
      <c r="G1197" s="46">
        <v>1.3</v>
      </c>
      <c r="H1197" s="27" t="s">
        <v>15</v>
      </c>
      <c r="I1197" s="28" t="s">
        <v>41</v>
      </c>
      <c r="J1197" s="17"/>
      <c r="K1197" s="11"/>
      <c r="L1197" s="11"/>
      <c r="M1197" s="11"/>
      <c r="N1197" s="11"/>
      <c r="O1197" s="11"/>
      <c r="P1197" s="11"/>
      <c r="Q1197" s="11"/>
      <c r="R1197" s="11"/>
      <c r="S1197" s="11"/>
      <c r="T1197" s="11"/>
      <c r="U1197" s="11"/>
      <c r="V1197" s="11"/>
      <c r="W1197" s="11"/>
      <c r="X1197" s="11"/>
      <c r="Y1197" s="11"/>
      <c r="Z1197" s="11"/>
      <c r="AA1197" s="11"/>
      <c r="AB1197" s="11"/>
      <c r="AC1197" s="11"/>
      <c r="AD1197" s="11"/>
      <c r="AE1197" s="11"/>
      <c r="AF1197" s="11"/>
      <c r="AG1197" s="11"/>
      <c r="AH1197" s="11"/>
      <c r="AI1197" s="11"/>
      <c r="AJ1197" s="11"/>
      <c r="AK1197" s="11"/>
      <c r="AL1197" s="11"/>
      <c r="AM1197" s="11"/>
      <c r="AN1197" s="11"/>
    </row>
    <row r="1198" spans="1:40" s="32" customFormat="1">
      <c r="A1198" s="102" t="s">
        <v>2075</v>
      </c>
      <c r="B1198" s="19" t="s">
        <v>865</v>
      </c>
      <c r="C1198" s="20">
        <v>2.81</v>
      </c>
      <c r="D1198" s="21">
        <v>0.51060000000000005</v>
      </c>
      <c r="E1198" s="21">
        <f t="shared" si="18"/>
        <v>0.68340000000000001</v>
      </c>
      <c r="F1198" s="43">
        <v>1</v>
      </c>
      <c r="G1198" s="44">
        <v>1</v>
      </c>
      <c r="H1198" s="30" t="s">
        <v>15</v>
      </c>
      <c r="I1198" s="31" t="s">
        <v>41</v>
      </c>
      <c r="J1198" s="17"/>
      <c r="K1198" s="11"/>
      <c r="L1198" s="11"/>
      <c r="M1198" s="11"/>
      <c r="N1198" s="11"/>
      <c r="O1198" s="11"/>
      <c r="P1198" s="11"/>
      <c r="Q1198" s="11"/>
      <c r="R1198" s="11"/>
      <c r="S1198" s="11"/>
      <c r="T1198" s="11"/>
      <c r="U1198" s="11"/>
      <c r="V1198" s="11"/>
      <c r="W1198" s="11"/>
      <c r="X1198" s="11"/>
      <c r="Y1198" s="11"/>
      <c r="Z1198" s="11"/>
      <c r="AA1198" s="11"/>
      <c r="AB1198" s="11"/>
      <c r="AC1198" s="11"/>
      <c r="AD1198" s="11"/>
      <c r="AE1198" s="11"/>
      <c r="AF1198" s="11"/>
      <c r="AG1198" s="11"/>
      <c r="AH1198" s="11"/>
      <c r="AI1198" s="11"/>
      <c r="AJ1198" s="11"/>
      <c r="AK1198" s="11"/>
      <c r="AL1198" s="11"/>
      <c r="AM1198" s="11"/>
      <c r="AN1198" s="11"/>
    </row>
    <row r="1199" spans="1:40" s="32" customFormat="1">
      <c r="A1199" s="102" t="s">
        <v>2076</v>
      </c>
      <c r="B1199" s="19" t="s">
        <v>865</v>
      </c>
      <c r="C1199" s="20">
        <v>4.55</v>
      </c>
      <c r="D1199" s="21">
        <v>0.83540000000000003</v>
      </c>
      <c r="E1199" s="21">
        <f t="shared" si="18"/>
        <v>1.1182000000000001</v>
      </c>
      <c r="F1199" s="43">
        <v>1</v>
      </c>
      <c r="G1199" s="44">
        <v>1</v>
      </c>
      <c r="H1199" s="22" t="s">
        <v>15</v>
      </c>
      <c r="I1199" s="23" t="s">
        <v>41</v>
      </c>
      <c r="J1199" s="17"/>
      <c r="K1199" s="11"/>
      <c r="L1199" s="11"/>
      <c r="M1199" s="11"/>
      <c r="N1199" s="11"/>
      <c r="O1199" s="11"/>
      <c r="P1199" s="11"/>
      <c r="Q1199" s="11"/>
      <c r="R1199" s="11"/>
      <c r="S1199" s="11"/>
      <c r="T1199" s="11"/>
      <c r="U1199" s="11"/>
      <c r="V1199" s="11"/>
      <c r="W1199" s="11"/>
      <c r="X1199" s="11"/>
      <c r="Y1199" s="11"/>
      <c r="Z1199" s="11"/>
      <c r="AA1199" s="11"/>
      <c r="AB1199" s="11"/>
      <c r="AC1199" s="11"/>
      <c r="AD1199" s="11"/>
      <c r="AE1199" s="11"/>
      <c r="AF1199" s="11"/>
      <c r="AG1199" s="11"/>
      <c r="AH1199" s="11"/>
      <c r="AI1199" s="11"/>
      <c r="AJ1199" s="11"/>
      <c r="AK1199" s="11"/>
      <c r="AL1199" s="11"/>
      <c r="AM1199" s="11"/>
      <c r="AN1199" s="11"/>
    </row>
    <row r="1200" spans="1:40" s="32" customFormat="1">
      <c r="A1200" s="102" t="s">
        <v>2077</v>
      </c>
      <c r="B1200" s="19" t="s">
        <v>865</v>
      </c>
      <c r="C1200" s="20">
        <v>7.04</v>
      </c>
      <c r="D1200" s="21">
        <v>1.4715</v>
      </c>
      <c r="E1200" s="21">
        <f t="shared" si="18"/>
        <v>1.9696</v>
      </c>
      <c r="F1200" s="43">
        <v>1</v>
      </c>
      <c r="G1200" s="44">
        <v>1.3</v>
      </c>
      <c r="H1200" s="22" t="s">
        <v>15</v>
      </c>
      <c r="I1200" s="23" t="s">
        <v>41</v>
      </c>
      <c r="J1200" s="17"/>
      <c r="K1200" s="11"/>
      <c r="L1200" s="11"/>
      <c r="M1200" s="11"/>
      <c r="N1200" s="11"/>
      <c r="O1200" s="11"/>
      <c r="P1200" s="11"/>
      <c r="Q1200" s="11"/>
      <c r="R1200" s="11"/>
      <c r="S1200" s="11"/>
      <c r="T1200" s="11"/>
      <c r="U1200" s="11"/>
      <c r="V1200" s="11"/>
      <c r="W1200" s="11"/>
      <c r="X1200" s="11"/>
      <c r="Y1200" s="11"/>
      <c r="Z1200" s="11"/>
      <c r="AA1200" s="11"/>
      <c r="AB1200" s="11"/>
      <c r="AC1200" s="11"/>
      <c r="AD1200" s="11"/>
      <c r="AE1200" s="11"/>
      <c r="AF1200" s="11"/>
      <c r="AG1200" s="11"/>
      <c r="AH1200" s="11"/>
      <c r="AI1200" s="11"/>
      <c r="AJ1200" s="11"/>
      <c r="AK1200" s="11"/>
      <c r="AL1200" s="11"/>
      <c r="AM1200" s="11"/>
      <c r="AN1200" s="11"/>
    </row>
    <row r="1201" spans="1:40" s="32" customFormat="1">
      <c r="A1201" s="103" t="s">
        <v>2078</v>
      </c>
      <c r="B1201" s="24" t="s">
        <v>865</v>
      </c>
      <c r="C1201" s="25">
        <v>18.61</v>
      </c>
      <c r="D1201" s="26">
        <v>5.9469000000000003</v>
      </c>
      <c r="E1201" s="26">
        <f t="shared" si="18"/>
        <v>7.9599000000000002</v>
      </c>
      <c r="F1201" s="45">
        <v>1</v>
      </c>
      <c r="G1201" s="46">
        <v>1.3</v>
      </c>
      <c r="H1201" s="27" t="s">
        <v>15</v>
      </c>
      <c r="I1201" s="28" t="s">
        <v>41</v>
      </c>
      <c r="J1201" s="17"/>
      <c r="K1201" s="11"/>
      <c r="L1201" s="11"/>
      <c r="M1201" s="11"/>
      <c r="N1201" s="11"/>
      <c r="O1201" s="11"/>
      <c r="P1201" s="11"/>
      <c r="Q1201" s="11"/>
      <c r="R1201" s="11"/>
      <c r="S1201" s="11"/>
      <c r="T1201" s="11"/>
      <c r="U1201" s="11"/>
      <c r="V1201" s="11"/>
      <c r="W1201" s="11"/>
      <c r="X1201" s="11"/>
      <c r="Y1201" s="11"/>
      <c r="Z1201" s="11"/>
      <c r="AA1201" s="11"/>
      <c r="AB1201" s="11"/>
      <c r="AC1201" s="11"/>
      <c r="AD1201" s="11"/>
      <c r="AE1201" s="11"/>
      <c r="AF1201" s="11"/>
      <c r="AG1201" s="11"/>
      <c r="AH1201" s="11"/>
      <c r="AI1201" s="11"/>
      <c r="AJ1201" s="11"/>
      <c r="AK1201" s="11"/>
      <c r="AL1201" s="11"/>
      <c r="AM1201" s="11"/>
      <c r="AN1201" s="11"/>
    </row>
    <row r="1202" spans="1:40" s="32" customFormat="1">
      <c r="A1202" s="102" t="s">
        <v>2079</v>
      </c>
      <c r="B1202" s="19" t="s">
        <v>866</v>
      </c>
      <c r="C1202" s="20">
        <v>2.38</v>
      </c>
      <c r="D1202" s="21">
        <v>1.3284</v>
      </c>
      <c r="E1202" s="21">
        <f t="shared" si="18"/>
        <v>1.7781</v>
      </c>
      <c r="F1202" s="43">
        <v>1</v>
      </c>
      <c r="G1202" s="44">
        <v>1</v>
      </c>
      <c r="H1202" s="30" t="s">
        <v>65</v>
      </c>
      <c r="I1202" s="31" t="s">
        <v>65</v>
      </c>
      <c r="J1202" s="17"/>
      <c r="K1202" s="11"/>
      <c r="L1202" s="11"/>
      <c r="M1202" s="11"/>
      <c r="N1202" s="11"/>
      <c r="O1202" s="11"/>
      <c r="P1202" s="11"/>
      <c r="Q1202" s="11"/>
      <c r="R1202" s="11"/>
      <c r="S1202" s="11"/>
      <c r="T1202" s="11"/>
      <c r="U1202" s="11"/>
      <c r="V1202" s="11"/>
      <c r="W1202" s="11"/>
      <c r="X1202" s="11"/>
      <c r="Y1202" s="11"/>
      <c r="Z1202" s="11"/>
      <c r="AA1202" s="11"/>
      <c r="AB1202" s="11"/>
      <c r="AC1202" s="11"/>
      <c r="AD1202" s="11"/>
      <c r="AE1202" s="11"/>
      <c r="AF1202" s="11"/>
      <c r="AG1202" s="11"/>
      <c r="AH1202" s="11"/>
      <c r="AI1202" s="11"/>
      <c r="AJ1202" s="11"/>
      <c r="AK1202" s="11"/>
      <c r="AL1202" s="11"/>
      <c r="AM1202" s="11"/>
      <c r="AN1202" s="11"/>
    </row>
    <row r="1203" spans="1:40" s="32" customFormat="1">
      <c r="A1203" s="102" t="s">
        <v>2080</v>
      </c>
      <c r="B1203" s="19" t="s">
        <v>866</v>
      </c>
      <c r="C1203" s="20">
        <v>4.57</v>
      </c>
      <c r="D1203" s="21">
        <v>1.5061</v>
      </c>
      <c r="E1203" s="21">
        <f t="shared" si="18"/>
        <v>2.0158999999999998</v>
      </c>
      <c r="F1203" s="43">
        <v>1</v>
      </c>
      <c r="G1203" s="44">
        <v>1</v>
      </c>
      <c r="H1203" s="30" t="s">
        <v>65</v>
      </c>
      <c r="I1203" s="31" t="s">
        <v>65</v>
      </c>
      <c r="J1203" s="17"/>
      <c r="K1203" s="11"/>
      <c r="L1203" s="11"/>
      <c r="M1203" s="11"/>
      <c r="N1203" s="11"/>
      <c r="O1203" s="11"/>
      <c r="P1203" s="11"/>
      <c r="Q1203" s="11"/>
      <c r="R1203" s="11"/>
      <c r="S1203" s="11"/>
      <c r="T1203" s="11"/>
      <c r="U1203" s="11"/>
      <c r="V1203" s="11"/>
      <c r="W1203" s="11"/>
      <c r="X1203" s="11"/>
      <c r="Y1203" s="11"/>
      <c r="Z1203" s="11"/>
      <c r="AA1203" s="11"/>
      <c r="AB1203" s="11"/>
      <c r="AC1203" s="11"/>
      <c r="AD1203" s="11"/>
      <c r="AE1203" s="11"/>
      <c r="AF1203" s="11"/>
      <c r="AG1203" s="11"/>
      <c r="AH1203" s="11"/>
      <c r="AI1203" s="11"/>
      <c r="AJ1203" s="11"/>
      <c r="AK1203" s="11"/>
      <c r="AL1203" s="11"/>
      <c r="AM1203" s="11"/>
      <c r="AN1203" s="11"/>
    </row>
    <row r="1204" spans="1:40" s="32" customFormat="1">
      <c r="A1204" s="102" t="s">
        <v>2081</v>
      </c>
      <c r="B1204" s="19" t="s">
        <v>866</v>
      </c>
      <c r="C1204" s="20">
        <v>14.89</v>
      </c>
      <c r="D1204" s="21">
        <v>2.8542999999999998</v>
      </c>
      <c r="E1204" s="21">
        <f t="shared" si="18"/>
        <v>3.8205</v>
      </c>
      <c r="F1204" s="43">
        <v>1</v>
      </c>
      <c r="G1204" s="44">
        <v>1.3</v>
      </c>
      <c r="H1204" s="30" t="s">
        <v>65</v>
      </c>
      <c r="I1204" s="31" t="s">
        <v>65</v>
      </c>
      <c r="J1204" s="17"/>
      <c r="K1204" s="11"/>
      <c r="L1204" s="11"/>
      <c r="M1204" s="11"/>
      <c r="N1204" s="11"/>
      <c r="O1204" s="11"/>
      <c r="P1204" s="11"/>
      <c r="Q1204" s="11"/>
      <c r="R1204" s="11"/>
      <c r="S1204" s="11"/>
      <c r="T1204" s="11"/>
      <c r="U1204" s="11"/>
      <c r="V1204" s="11"/>
      <c r="W1204" s="11"/>
      <c r="X1204" s="11"/>
      <c r="Y1204" s="11"/>
      <c r="Z1204" s="11"/>
      <c r="AA1204" s="11"/>
      <c r="AB1204" s="11"/>
      <c r="AC1204" s="11"/>
      <c r="AD1204" s="11"/>
      <c r="AE1204" s="11"/>
      <c r="AF1204" s="11"/>
      <c r="AG1204" s="11"/>
      <c r="AH1204" s="11"/>
      <c r="AI1204" s="11"/>
      <c r="AJ1204" s="11"/>
      <c r="AK1204" s="11"/>
      <c r="AL1204" s="11"/>
      <c r="AM1204" s="11"/>
      <c r="AN1204" s="11"/>
    </row>
    <row r="1205" spans="1:40" s="32" customFormat="1">
      <c r="A1205" s="103" t="s">
        <v>2082</v>
      </c>
      <c r="B1205" s="24" t="s">
        <v>866</v>
      </c>
      <c r="C1205" s="25">
        <v>29.86</v>
      </c>
      <c r="D1205" s="26">
        <v>6.0702999999999996</v>
      </c>
      <c r="E1205" s="26">
        <f t="shared" si="18"/>
        <v>8.1250999999999998</v>
      </c>
      <c r="F1205" s="45">
        <v>1</v>
      </c>
      <c r="G1205" s="46">
        <v>1.3</v>
      </c>
      <c r="H1205" s="42" t="s">
        <v>65</v>
      </c>
      <c r="I1205" s="28" t="s">
        <v>65</v>
      </c>
      <c r="J1205" s="17"/>
      <c r="K1205" s="11"/>
      <c r="L1205" s="11"/>
      <c r="M1205" s="11"/>
      <c r="N1205" s="11"/>
      <c r="O1205" s="11"/>
      <c r="P1205" s="11"/>
      <c r="Q1205" s="11"/>
      <c r="R1205" s="11"/>
      <c r="S1205" s="11"/>
      <c r="T1205" s="11"/>
      <c r="U1205" s="11"/>
      <c r="V1205" s="11"/>
      <c r="W1205" s="11"/>
      <c r="X1205" s="11"/>
      <c r="Y1205" s="11"/>
      <c r="Z1205" s="11"/>
      <c r="AA1205" s="11"/>
      <c r="AB1205" s="11"/>
      <c r="AC1205" s="11"/>
      <c r="AD1205" s="11"/>
      <c r="AE1205" s="11"/>
      <c r="AF1205" s="11"/>
      <c r="AG1205" s="11"/>
      <c r="AH1205" s="11"/>
      <c r="AI1205" s="11"/>
      <c r="AJ1205" s="11"/>
      <c r="AK1205" s="11"/>
      <c r="AL1205" s="11"/>
      <c r="AM1205" s="11"/>
      <c r="AN1205" s="11"/>
    </row>
    <row r="1206" spans="1:40" s="32" customFormat="1">
      <c r="A1206" s="102" t="s">
        <v>2083</v>
      </c>
      <c r="B1206" s="19" t="s">
        <v>867</v>
      </c>
      <c r="C1206" s="20">
        <v>8.74</v>
      </c>
      <c r="D1206" s="21">
        <v>0.75939999999999996</v>
      </c>
      <c r="E1206" s="21">
        <f t="shared" si="18"/>
        <v>1.0165</v>
      </c>
      <c r="F1206" s="43">
        <v>1</v>
      </c>
      <c r="G1206" s="44">
        <v>1</v>
      </c>
      <c r="H1206" s="30" t="s">
        <v>65</v>
      </c>
      <c r="I1206" s="31" t="s">
        <v>65</v>
      </c>
      <c r="J1206" s="17"/>
      <c r="K1206" s="11"/>
      <c r="L1206" s="11"/>
      <c r="M1206" s="11"/>
      <c r="N1206" s="11"/>
      <c r="O1206" s="11"/>
      <c r="P1206" s="11"/>
      <c r="Q1206" s="11"/>
      <c r="R1206" s="11"/>
      <c r="S1206" s="11"/>
      <c r="T1206" s="11"/>
      <c r="U1206" s="11"/>
      <c r="V1206" s="11"/>
      <c r="W1206" s="11"/>
      <c r="X1206" s="11"/>
      <c r="Y1206" s="11"/>
      <c r="Z1206" s="11"/>
      <c r="AA1206" s="11"/>
      <c r="AB1206" s="11"/>
      <c r="AC1206" s="11"/>
      <c r="AD1206" s="11"/>
      <c r="AE1206" s="11"/>
      <c r="AF1206" s="11"/>
      <c r="AG1206" s="11"/>
      <c r="AH1206" s="11"/>
      <c r="AI1206" s="11"/>
      <c r="AJ1206" s="11"/>
      <c r="AK1206" s="11"/>
      <c r="AL1206" s="11"/>
      <c r="AM1206" s="11"/>
      <c r="AN1206" s="11"/>
    </row>
    <row r="1207" spans="1:40" s="32" customFormat="1">
      <c r="A1207" s="102" t="s">
        <v>2084</v>
      </c>
      <c r="B1207" s="19" t="s">
        <v>867</v>
      </c>
      <c r="C1207" s="20">
        <v>11.09</v>
      </c>
      <c r="D1207" s="21">
        <v>1.0475000000000001</v>
      </c>
      <c r="E1207" s="21">
        <f t="shared" si="18"/>
        <v>1.4020999999999999</v>
      </c>
      <c r="F1207" s="43">
        <v>1</v>
      </c>
      <c r="G1207" s="44">
        <v>1</v>
      </c>
      <c r="H1207" s="30" t="s">
        <v>65</v>
      </c>
      <c r="I1207" s="31" t="s">
        <v>65</v>
      </c>
      <c r="J1207" s="17"/>
      <c r="K1207" s="11"/>
      <c r="L1207" s="11"/>
      <c r="M1207" s="11"/>
      <c r="N1207" s="11"/>
      <c r="O1207" s="11"/>
      <c r="P1207" s="11"/>
      <c r="Q1207" s="11"/>
      <c r="R1207" s="11"/>
      <c r="S1207" s="11"/>
      <c r="T1207" s="11"/>
      <c r="U1207" s="11"/>
      <c r="V1207" s="11"/>
      <c r="W1207" s="11"/>
      <c r="X1207" s="11"/>
      <c r="Y1207" s="11"/>
      <c r="Z1207" s="11"/>
      <c r="AA1207" s="11"/>
      <c r="AB1207" s="11"/>
      <c r="AC1207" s="11"/>
      <c r="AD1207" s="11"/>
      <c r="AE1207" s="11"/>
      <c r="AF1207" s="11"/>
      <c r="AG1207" s="11"/>
      <c r="AH1207" s="11"/>
      <c r="AI1207" s="11"/>
      <c r="AJ1207" s="11"/>
      <c r="AK1207" s="11"/>
      <c r="AL1207" s="11"/>
      <c r="AM1207" s="11"/>
      <c r="AN1207" s="11"/>
    </row>
    <row r="1208" spans="1:40" s="32" customFormat="1">
      <c r="A1208" s="102" t="s">
        <v>2085</v>
      </c>
      <c r="B1208" s="19" t="s">
        <v>867</v>
      </c>
      <c r="C1208" s="20">
        <v>14.23</v>
      </c>
      <c r="D1208" s="21">
        <v>1.5524</v>
      </c>
      <c r="E1208" s="21">
        <f t="shared" si="18"/>
        <v>2.0779000000000001</v>
      </c>
      <c r="F1208" s="43">
        <v>1</v>
      </c>
      <c r="G1208" s="44">
        <v>1.3</v>
      </c>
      <c r="H1208" s="30" t="s">
        <v>65</v>
      </c>
      <c r="I1208" s="31" t="s">
        <v>65</v>
      </c>
      <c r="J1208" s="17"/>
      <c r="K1208" s="11"/>
      <c r="L1208" s="11"/>
      <c r="M1208" s="11"/>
      <c r="N1208" s="11"/>
      <c r="O1208" s="11"/>
      <c r="P1208" s="11"/>
      <c r="Q1208" s="11"/>
      <c r="R1208" s="11"/>
      <c r="S1208" s="11"/>
      <c r="T1208" s="11"/>
      <c r="U1208" s="11"/>
      <c r="V1208" s="11"/>
      <c r="W1208" s="11"/>
      <c r="X1208" s="11"/>
      <c r="Y1208" s="11"/>
      <c r="Z1208" s="11"/>
      <c r="AA1208" s="11"/>
      <c r="AB1208" s="11"/>
      <c r="AC1208" s="11"/>
      <c r="AD1208" s="11"/>
      <c r="AE1208" s="11"/>
      <c r="AF1208" s="11"/>
      <c r="AG1208" s="11"/>
      <c r="AH1208" s="11"/>
      <c r="AI1208" s="11"/>
      <c r="AJ1208" s="11"/>
      <c r="AK1208" s="11"/>
      <c r="AL1208" s="11"/>
      <c r="AM1208" s="11"/>
      <c r="AN1208" s="11"/>
    </row>
    <row r="1209" spans="1:40" s="32" customFormat="1">
      <c r="A1209" s="103" t="s">
        <v>2086</v>
      </c>
      <c r="B1209" s="24" t="s">
        <v>867</v>
      </c>
      <c r="C1209" s="25">
        <v>17.440000000000001</v>
      </c>
      <c r="D1209" s="26">
        <v>2.2071999999999998</v>
      </c>
      <c r="E1209" s="26">
        <f t="shared" si="18"/>
        <v>2.9542999999999999</v>
      </c>
      <c r="F1209" s="45">
        <v>1</v>
      </c>
      <c r="G1209" s="46">
        <v>1.3</v>
      </c>
      <c r="H1209" s="42" t="s">
        <v>65</v>
      </c>
      <c r="I1209" s="28" t="s">
        <v>65</v>
      </c>
      <c r="J1209" s="17"/>
      <c r="K1209" s="11"/>
      <c r="L1209" s="11"/>
      <c r="M1209" s="11"/>
      <c r="N1209" s="11"/>
      <c r="O1209" s="11"/>
      <c r="P1209" s="11"/>
      <c r="Q1209" s="11"/>
      <c r="R1209" s="11"/>
      <c r="S1209" s="11"/>
      <c r="T1209" s="11"/>
      <c r="U1209" s="11"/>
      <c r="V1209" s="11"/>
      <c r="W1209" s="11"/>
      <c r="X1209" s="11"/>
      <c r="Y1209" s="11"/>
      <c r="Z1209" s="11"/>
      <c r="AA1209" s="11"/>
      <c r="AB1209" s="11"/>
      <c r="AC1209" s="11"/>
      <c r="AD1209" s="11"/>
      <c r="AE1209" s="11"/>
      <c r="AF1209" s="11"/>
      <c r="AG1209" s="11"/>
      <c r="AH1209" s="11"/>
      <c r="AI1209" s="11"/>
      <c r="AJ1209" s="11"/>
      <c r="AK1209" s="11"/>
      <c r="AL1209" s="11"/>
      <c r="AM1209" s="11"/>
      <c r="AN1209" s="11"/>
    </row>
    <row r="1210" spans="1:40" s="32" customFormat="1">
      <c r="A1210" s="102" t="s">
        <v>2087</v>
      </c>
      <c r="B1210" s="19" t="s">
        <v>868</v>
      </c>
      <c r="C1210" s="20">
        <v>2.2200000000000002</v>
      </c>
      <c r="D1210" s="21">
        <v>0.38150000000000001</v>
      </c>
      <c r="E1210" s="21">
        <f t="shared" si="18"/>
        <v>0.51060000000000005</v>
      </c>
      <c r="F1210" s="43">
        <v>1</v>
      </c>
      <c r="G1210" s="44">
        <v>1</v>
      </c>
      <c r="H1210" s="30" t="s">
        <v>15</v>
      </c>
      <c r="I1210" s="31" t="s">
        <v>41</v>
      </c>
      <c r="J1210" s="17"/>
      <c r="K1210" s="11"/>
      <c r="L1210" s="11"/>
      <c r="M1210" s="11"/>
      <c r="N1210" s="11"/>
      <c r="O1210" s="11"/>
      <c r="P1210" s="11"/>
      <c r="Q1210" s="11"/>
      <c r="R1210" s="11"/>
      <c r="S1210" s="11"/>
      <c r="T1210" s="11"/>
      <c r="U1210" s="11"/>
      <c r="V1210" s="11"/>
      <c r="W1210" s="11"/>
      <c r="X1210" s="11"/>
      <c r="Y1210" s="11"/>
      <c r="Z1210" s="11"/>
      <c r="AA1210" s="11"/>
      <c r="AB1210" s="11"/>
      <c r="AC1210" s="11"/>
      <c r="AD1210" s="11"/>
      <c r="AE1210" s="11"/>
      <c r="AF1210" s="11"/>
      <c r="AG1210" s="11"/>
      <c r="AH1210" s="11"/>
      <c r="AI1210" s="11"/>
      <c r="AJ1210" s="11"/>
      <c r="AK1210" s="11"/>
      <c r="AL1210" s="11"/>
      <c r="AM1210" s="11"/>
      <c r="AN1210" s="11"/>
    </row>
    <row r="1211" spans="1:40" s="32" customFormat="1">
      <c r="A1211" s="102" t="s">
        <v>2088</v>
      </c>
      <c r="B1211" s="19" t="s">
        <v>868</v>
      </c>
      <c r="C1211" s="20">
        <v>3.07</v>
      </c>
      <c r="D1211" s="21">
        <v>0.51529999999999998</v>
      </c>
      <c r="E1211" s="21">
        <f t="shared" si="18"/>
        <v>0.68969999999999998</v>
      </c>
      <c r="F1211" s="43">
        <v>1</v>
      </c>
      <c r="G1211" s="44">
        <v>1</v>
      </c>
      <c r="H1211" s="22" t="s">
        <v>15</v>
      </c>
      <c r="I1211" s="23" t="s">
        <v>41</v>
      </c>
      <c r="J1211" s="17"/>
      <c r="K1211" s="11"/>
      <c r="L1211" s="11"/>
      <c r="M1211" s="11"/>
      <c r="N1211" s="11"/>
      <c r="O1211" s="11"/>
      <c r="P1211" s="11"/>
      <c r="Q1211" s="11"/>
      <c r="R1211" s="11"/>
      <c r="S1211" s="11"/>
      <c r="T1211" s="11"/>
      <c r="U1211" s="11"/>
      <c r="V1211" s="11"/>
      <c r="W1211" s="11"/>
      <c r="X1211" s="11"/>
      <c r="Y1211" s="11"/>
      <c r="Z1211" s="11"/>
      <c r="AA1211" s="11"/>
      <c r="AB1211" s="11"/>
      <c r="AC1211" s="11"/>
      <c r="AD1211" s="11"/>
      <c r="AE1211" s="11"/>
      <c r="AF1211" s="11"/>
      <c r="AG1211" s="11"/>
      <c r="AH1211" s="11"/>
      <c r="AI1211" s="11"/>
      <c r="AJ1211" s="11"/>
      <c r="AK1211" s="11"/>
      <c r="AL1211" s="11"/>
      <c r="AM1211" s="11"/>
      <c r="AN1211" s="11"/>
    </row>
    <row r="1212" spans="1:40" s="32" customFormat="1">
      <c r="A1212" s="102" t="s">
        <v>2089</v>
      </c>
      <c r="B1212" s="19" t="s">
        <v>868</v>
      </c>
      <c r="C1212" s="20">
        <v>4.5</v>
      </c>
      <c r="D1212" s="21">
        <v>0.77149999999999996</v>
      </c>
      <c r="E1212" s="21">
        <f t="shared" si="18"/>
        <v>1.0326</v>
      </c>
      <c r="F1212" s="43">
        <v>1</v>
      </c>
      <c r="G1212" s="44">
        <v>1.3</v>
      </c>
      <c r="H1212" s="22" t="s">
        <v>15</v>
      </c>
      <c r="I1212" s="23" t="s">
        <v>41</v>
      </c>
      <c r="J1212" s="17"/>
      <c r="K1212" s="11"/>
      <c r="L1212" s="11"/>
      <c r="M1212" s="11"/>
      <c r="N1212" s="11"/>
      <c r="O1212" s="11"/>
      <c r="P1212" s="11"/>
      <c r="Q1212" s="11"/>
      <c r="R1212" s="11"/>
      <c r="S1212" s="11"/>
      <c r="T1212" s="11"/>
      <c r="U1212" s="11"/>
      <c r="V1212" s="11"/>
      <c r="W1212" s="11"/>
      <c r="X1212" s="11"/>
      <c r="Y1212" s="11"/>
      <c r="Z1212" s="11"/>
      <c r="AA1212" s="11"/>
      <c r="AB1212" s="11"/>
      <c r="AC1212" s="11"/>
      <c r="AD1212" s="11"/>
      <c r="AE1212" s="11"/>
      <c r="AF1212" s="11"/>
      <c r="AG1212" s="11"/>
      <c r="AH1212" s="11"/>
      <c r="AI1212" s="11"/>
      <c r="AJ1212" s="11"/>
      <c r="AK1212" s="11"/>
      <c r="AL1212" s="11"/>
      <c r="AM1212" s="11"/>
      <c r="AN1212" s="11"/>
    </row>
    <row r="1213" spans="1:40" s="32" customFormat="1">
      <c r="A1213" s="103" t="s">
        <v>2090</v>
      </c>
      <c r="B1213" s="24" t="s">
        <v>868</v>
      </c>
      <c r="C1213" s="25">
        <v>8.66</v>
      </c>
      <c r="D1213" s="26">
        <v>1.7744</v>
      </c>
      <c r="E1213" s="26">
        <f t="shared" si="18"/>
        <v>2.375</v>
      </c>
      <c r="F1213" s="45">
        <v>1</v>
      </c>
      <c r="G1213" s="46">
        <v>1.3</v>
      </c>
      <c r="H1213" s="27" t="s">
        <v>15</v>
      </c>
      <c r="I1213" s="28" t="s">
        <v>41</v>
      </c>
      <c r="J1213" s="17"/>
      <c r="K1213" s="11"/>
      <c r="L1213" s="11"/>
      <c r="M1213" s="11"/>
      <c r="N1213" s="11"/>
      <c r="O1213" s="11"/>
      <c r="P1213" s="11"/>
      <c r="Q1213" s="11"/>
      <c r="R1213" s="11"/>
      <c r="S1213" s="11"/>
      <c r="T1213" s="11"/>
      <c r="U1213" s="11"/>
      <c r="V1213" s="11"/>
      <c r="W1213" s="11"/>
      <c r="X1213" s="11"/>
      <c r="Y1213" s="11"/>
      <c r="Z1213" s="11"/>
      <c r="AA1213" s="11"/>
      <c r="AB1213" s="11"/>
      <c r="AC1213" s="11"/>
      <c r="AD1213" s="11"/>
      <c r="AE1213" s="11"/>
      <c r="AF1213" s="11"/>
      <c r="AG1213" s="11"/>
      <c r="AH1213" s="11"/>
      <c r="AI1213" s="11"/>
      <c r="AJ1213" s="11"/>
      <c r="AK1213" s="11"/>
      <c r="AL1213" s="11"/>
      <c r="AM1213" s="11"/>
      <c r="AN1213" s="11"/>
    </row>
    <row r="1214" spans="1:40" s="32" customFormat="1">
      <c r="A1214" s="102" t="s">
        <v>2091</v>
      </c>
      <c r="B1214" s="19" t="s">
        <v>869</v>
      </c>
      <c r="C1214" s="20">
        <v>5.69</v>
      </c>
      <c r="D1214" s="21">
        <v>0.35599999999999998</v>
      </c>
      <c r="E1214" s="21">
        <f t="shared" si="18"/>
        <v>0.47649999999999998</v>
      </c>
      <c r="F1214" s="43">
        <v>1</v>
      </c>
      <c r="G1214" s="44">
        <v>1</v>
      </c>
      <c r="H1214" s="30" t="s">
        <v>15</v>
      </c>
      <c r="I1214" s="31" t="s">
        <v>41</v>
      </c>
      <c r="J1214" s="17"/>
      <c r="K1214" s="11"/>
      <c r="L1214" s="11"/>
      <c r="M1214" s="11"/>
      <c r="N1214" s="11"/>
      <c r="O1214" s="11"/>
      <c r="P1214" s="11"/>
      <c r="Q1214" s="11"/>
      <c r="R1214" s="11"/>
      <c r="S1214" s="11"/>
      <c r="T1214" s="11"/>
      <c r="U1214" s="11"/>
      <c r="V1214" s="11"/>
      <c r="W1214" s="11"/>
      <c r="X1214" s="11"/>
      <c r="Y1214" s="11"/>
      <c r="Z1214" s="11"/>
      <c r="AA1214" s="11"/>
      <c r="AB1214" s="11"/>
      <c r="AC1214" s="11"/>
      <c r="AD1214" s="11"/>
      <c r="AE1214" s="11"/>
      <c r="AF1214" s="11"/>
      <c r="AG1214" s="11"/>
      <c r="AH1214" s="11"/>
      <c r="AI1214" s="11"/>
      <c r="AJ1214" s="11"/>
      <c r="AK1214" s="11"/>
      <c r="AL1214" s="11"/>
      <c r="AM1214" s="11"/>
      <c r="AN1214" s="11"/>
    </row>
    <row r="1215" spans="1:40" s="32" customFormat="1">
      <c r="A1215" s="102" t="s">
        <v>2092</v>
      </c>
      <c r="B1215" s="19" t="s">
        <v>869</v>
      </c>
      <c r="C1215" s="20">
        <v>9.06</v>
      </c>
      <c r="D1215" s="21">
        <v>0.62439999999999996</v>
      </c>
      <c r="E1215" s="21">
        <f t="shared" si="18"/>
        <v>0.83579999999999999</v>
      </c>
      <c r="F1215" s="43">
        <v>1</v>
      </c>
      <c r="G1215" s="44">
        <v>1</v>
      </c>
      <c r="H1215" s="22" t="s">
        <v>15</v>
      </c>
      <c r="I1215" s="23" t="s">
        <v>41</v>
      </c>
      <c r="J1215" s="17"/>
      <c r="K1215" s="11"/>
      <c r="L1215" s="11"/>
      <c r="M1215" s="11"/>
      <c r="N1215" s="11"/>
      <c r="O1215" s="11"/>
      <c r="P1215" s="11"/>
      <c r="Q1215" s="11"/>
      <c r="R1215" s="11"/>
      <c r="S1215" s="11"/>
      <c r="T1215" s="11"/>
      <c r="U1215" s="11"/>
      <c r="V1215" s="11"/>
      <c r="W1215" s="11"/>
      <c r="X1215" s="11"/>
      <c r="Y1215" s="11"/>
      <c r="Z1215" s="11"/>
      <c r="AA1215" s="11"/>
      <c r="AB1215" s="11"/>
      <c r="AC1215" s="11"/>
      <c r="AD1215" s="11"/>
      <c r="AE1215" s="11"/>
      <c r="AF1215" s="11"/>
      <c r="AG1215" s="11"/>
      <c r="AH1215" s="11"/>
      <c r="AI1215" s="11"/>
      <c r="AJ1215" s="11"/>
      <c r="AK1215" s="11"/>
      <c r="AL1215" s="11"/>
      <c r="AM1215" s="11"/>
      <c r="AN1215" s="11"/>
    </row>
    <row r="1216" spans="1:40" s="32" customFormat="1">
      <c r="A1216" s="102" t="s">
        <v>2093</v>
      </c>
      <c r="B1216" s="19" t="s">
        <v>869</v>
      </c>
      <c r="C1216" s="20">
        <v>11.16</v>
      </c>
      <c r="D1216" s="21">
        <v>0.98040000000000005</v>
      </c>
      <c r="E1216" s="21">
        <f t="shared" si="18"/>
        <v>1.3123</v>
      </c>
      <c r="F1216" s="43">
        <v>1</v>
      </c>
      <c r="G1216" s="44">
        <v>1.3</v>
      </c>
      <c r="H1216" s="22" t="s">
        <v>15</v>
      </c>
      <c r="I1216" s="23" t="s">
        <v>41</v>
      </c>
      <c r="J1216" s="17"/>
      <c r="K1216" s="11"/>
      <c r="L1216" s="11"/>
      <c r="M1216" s="11"/>
      <c r="N1216" s="11"/>
      <c r="O1216" s="11"/>
      <c r="P1216" s="11"/>
      <c r="Q1216" s="11"/>
      <c r="R1216" s="11"/>
      <c r="S1216" s="11"/>
      <c r="T1216" s="11"/>
      <c r="U1216" s="11"/>
      <c r="V1216" s="11"/>
      <c r="W1216" s="11"/>
      <c r="X1216" s="11"/>
      <c r="Y1216" s="11"/>
      <c r="Z1216" s="11"/>
      <c r="AA1216" s="11"/>
      <c r="AB1216" s="11"/>
      <c r="AC1216" s="11"/>
      <c r="AD1216" s="11"/>
      <c r="AE1216" s="11"/>
      <c r="AF1216" s="11"/>
      <c r="AG1216" s="11"/>
      <c r="AH1216" s="11"/>
      <c r="AI1216" s="11"/>
      <c r="AJ1216" s="11"/>
      <c r="AK1216" s="11"/>
      <c r="AL1216" s="11"/>
      <c r="AM1216" s="11"/>
      <c r="AN1216" s="11"/>
    </row>
    <row r="1217" spans="1:40" s="32" customFormat="1">
      <c r="A1217" s="103" t="s">
        <v>2094</v>
      </c>
      <c r="B1217" s="24" t="s">
        <v>869</v>
      </c>
      <c r="C1217" s="25">
        <v>14.95</v>
      </c>
      <c r="D1217" s="26">
        <v>1.7535000000000001</v>
      </c>
      <c r="E1217" s="26">
        <f t="shared" si="18"/>
        <v>2.3471000000000002</v>
      </c>
      <c r="F1217" s="45">
        <v>1</v>
      </c>
      <c r="G1217" s="46">
        <v>1.3</v>
      </c>
      <c r="H1217" s="27" t="s">
        <v>15</v>
      </c>
      <c r="I1217" s="28" t="s">
        <v>41</v>
      </c>
      <c r="J1217" s="17"/>
      <c r="K1217" s="11"/>
      <c r="L1217" s="11"/>
      <c r="M1217" s="11"/>
      <c r="N1217" s="11"/>
      <c r="O1217" s="11"/>
      <c r="P1217" s="11"/>
      <c r="Q1217" s="11"/>
      <c r="R1217" s="11"/>
      <c r="S1217" s="11"/>
      <c r="T1217" s="11"/>
      <c r="U1217" s="11"/>
      <c r="V1217" s="11"/>
      <c r="W1217" s="11"/>
      <c r="X1217" s="11"/>
      <c r="Y1217" s="11"/>
      <c r="Z1217" s="11"/>
      <c r="AA1217" s="11"/>
      <c r="AB1217" s="11"/>
      <c r="AC1217" s="11"/>
      <c r="AD1217" s="11"/>
      <c r="AE1217" s="11"/>
      <c r="AF1217" s="11"/>
      <c r="AG1217" s="11"/>
      <c r="AH1217" s="11"/>
      <c r="AI1217" s="11"/>
      <c r="AJ1217" s="11"/>
      <c r="AK1217" s="11"/>
      <c r="AL1217" s="11"/>
      <c r="AM1217" s="11"/>
      <c r="AN1217" s="11"/>
    </row>
    <row r="1218" spans="1:40" s="32" customFormat="1">
      <c r="A1218" s="102" t="s">
        <v>2095</v>
      </c>
      <c r="B1218" s="19" t="s">
        <v>870</v>
      </c>
      <c r="C1218" s="20">
        <v>8.14</v>
      </c>
      <c r="D1218" s="21">
        <v>0.76870000000000005</v>
      </c>
      <c r="E1218" s="21">
        <f t="shared" si="18"/>
        <v>1.0288999999999999</v>
      </c>
      <c r="F1218" s="43">
        <v>1</v>
      </c>
      <c r="G1218" s="44">
        <v>1</v>
      </c>
      <c r="H1218" s="30" t="s">
        <v>0</v>
      </c>
      <c r="I1218" s="31" t="s">
        <v>0</v>
      </c>
      <c r="J1218" s="17"/>
      <c r="K1218" s="11"/>
      <c r="L1218" s="11"/>
      <c r="M1218" s="11"/>
      <c r="N1218" s="11"/>
      <c r="O1218" s="11"/>
      <c r="P1218" s="11"/>
      <c r="Q1218" s="11"/>
      <c r="R1218" s="11"/>
      <c r="S1218" s="11"/>
      <c r="T1218" s="11"/>
      <c r="U1218" s="11"/>
      <c r="V1218" s="11"/>
      <c r="W1218" s="11"/>
      <c r="X1218" s="11"/>
      <c r="Y1218" s="11"/>
      <c r="Z1218" s="11"/>
      <c r="AA1218" s="11"/>
      <c r="AB1218" s="11"/>
      <c r="AC1218" s="11"/>
      <c r="AD1218" s="11"/>
      <c r="AE1218" s="11"/>
      <c r="AF1218" s="11"/>
      <c r="AG1218" s="11"/>
      <c r="AH1218" s="11"/>
      <c r="AI1218" s="11"/>
      <c r="AJ1218" s="11"/>
      <c r="AK1218" s="11"/>
      <c r="AL1218" s="11"/>
      <c r="AM1218" s="11"/>
      <c r="AN1218" s="11"/>
    </row>
    <row r="1219" spans="1:40" s="32" customFormat="1">
      <c r="A1219" s="102" t="s">
        <v>2096</v>
      </c>
      <c r="B1219" s="19" t="s">
        <v>870</v>
      </c>
      <c r="C1219" s="20">
        <v>17.559999999999999</v>
      </c>
      <c r="D1219" s="21">
        <v>2.1728000000000001</v>
      </c>
      <c r="E1219" s="21">
        <f t="shared" si="18"/>
        <v>2.9083000000000001</v>
      </c>
      <c r="F1219" s="43">
        <v>1</v>
      </c>
      <c r="G1219" s="44">
        <v>1</v>
      </c>
      <c r="H1219" s="22" t="s">
        <v>0</v>
      </c>
      <c r="I1219" s="23" t="s">
        <v>0</v>
      </c>
      <c r="J1219" s="17"/>
      <c r="K1219" s="11"/>
      <c r="L1219" s="11"/>
      <c r="M1219" s="11"/>
      <c r="N1219" s="11"/>
      <c r="O1219" s="11"/>
      <c r="P1219" s="11"/>
      <c r="Q1219" s="11"/>
      <c r="R1219" s="11"/>
      <c r="S1219" s="11"/>
      <c r="T1219" s="11"/>
      <c r="U1219" s="11"/>
      <c r="V1219" s="11"/>
      <c r="W1219" s="11"/>
      <c r="X1219" s="11"/>
      <c r="Y1219" s="11"/>
      <c r="Z1219" s="11"/>
      <c r="AA1219" s="11"/>
      <c r="AB1219" s="11"/>
      <c r="AC1219" s="11"/>
      <c r="AD1219" s="11"/>
      <c r="AE1219" s="11"/>
      <c r="AF1219" s="11"/>
      <c r="AG1219" s="11"/>
      <c r="AH1219" s="11"/>
      <c r="AI1219" s="11"/>
      <c r="AJ1219" s="11"/>
      <c r="AK1219" s="11"/>
      <c r="AL1219" s="11"/>
      <c r="AM1219" s="11"/>
      <c r="AN1219" s="11"/>
    </row>
    <row r="1220" spans="1:40" s="32" customFormat="1">
      <c r="A1220" s="102" t="s">
        <v>2097</v>
      </c>
      <c r="B1220" s="19" t="s">
        <v>870</v>
      </c>
      <c r="C1220" s="20">
        <v>26.98</v>
      </c>
      <c r="D1220" s="21">
        <v>3.8896999999999999</v>
      </c>
      <c r="E1220" s="21">
        <f t="shared" si="18"/>
        <v>5.2062999999999997</v>
      </c>
      <c r="F1220" s="43">
        <v>1.3</v>
      </c>
      <c r="G1220" s="44">
        <v>1</v>
      </c>
      <c r="H1220" s="22" t="s">
        <v>0</v>
      </c>
      <c r="I1220" s="23" t="s">
        <v>0</v>
      </c>
      <c r="J1220" s="17"/>
      <c r="K1220" s="11"/>
      <c r="L1220" s="11"/>
      <c r="M1220" s="11"/>
      <c r="N1220" s="11"/>
      <c r="O1220" s="11"/>
      <c r="P1220" s="11"/>
      <c r="Q1220" s="11"/>
      <c r="R1220" s="11"/>
      <c r="S1220" s="11"/>
      <c r="T1220" s="11"/>
      <c r="U1220" s="11"/>
      <c r="V1220" s="11"/>
      <c r="W1220" s="11"/>
      <c r="X1220" s="11"/>
      <c r="Y1220" s="11"/>
      <c r="Z1220" s="11"/>
      <c r="AA1220" s="11"/>
      <c r="AB1220" s="11"/>
      <c r="AC1220" s="11"/>
      <c r="AD1220" s="11"/>
      <c r="AE1220" s="11"/>
      <c r="AF1220" s="11"/>
      <c r="AG1220" s="11"/>
      <c r="AH1220" s="11"/>
      <c r="AI1220" s="11"/>
      <c r="AJ1220" s="11"/>
      <c r="AK1220" s="11"/>
      <c r="AL1220" s="11"/>
      <c r="AM1220" s="11"/>
      <c r="AN1220" s="11"/>
    </row>
    <row r="1221" spans="1:40" s="32" customFormat="1">
      <c r="A1221" s="103" t="s">
        <v>2098</v>
      </c>
      <c r="B1221" s="24" t="s">
        <v>870</v>
      </c>
      <c r="C1221" s="25">
        <v>46.57</v>
      </c>
      <c r="D1221" s="26">
        <v>9.2928999999999995</v>
      </c>
      <c r="E1221" s="26">
        <f t="shared" si="18"/>
        <v>12.438499999999999</v>
      </c>
      <c r="F1221" s="45">
        <v>1.3</v>
      </c>
      <c r="G1221" s="46">
        <v>1</v>
      </c>
      <c r="H1221" s="27" t="s">
        <v>0</v>
      </c>
      <c r="I1221" s="28" t="s">
        <v>0</v>
      </c>
      <c r="J1221" s="17"/>
      <c r="K1221" s="11"/>
      <c r="L1221" s="11"/>
      <c r="M1221" s="11"/>
      <c r="N1221" s="11"/>
      <c r="O1221" s="11"/>
      <c r="P1221" s="11"/>
      <c r="Q1221" s="11"/>
      <c r="R1221" s="11"/>
      <c r="S1221" s="11"/>
      <c r="T1221" s="11"/>
      <c r="U1221" s="11"/>
      <c r="V1221" s="11"/>
      <c r="W1221" s="11"/>
      <c r="X1221" s="11"/>
      <c r="Y1221" s="11"/>
      <c r="Z1221" s="11"/>
      <c r="AA1221" s="11"/>
      <c r="AB1221" s="11"/>
      <c r="AC1221" s="11"/>
      <c r="AD1221" s="11"/>
      <c r="AE1221" s="11"/>
      <c r="AF1221" s="11"/>
      <c r="AG1221" s="11"/>
      <c r="AH1221" s="11"/>
      <c r="AI1221" s="11"/>
      <c r="AJ1221" s="11"/>
      <c r="AK1221" s="11"/>
      <c r="AL1221" s="11"/>
      <c r="AM1221" s="11"/>
      <c r="AN1221" s="11"/>
    </row>
    <row r="1222" spans="1:40" s="32" customFormat="1">
      <c r="A1222" s="102" t="s">
        <v>2099</v>
      </c>
      <c r="B1222" s="19" t="s">
        <v>871</v>
      </c>
      <c r="C1222" s="20">
        <v>1.67</v>
      </c>
      <c r="D1222" s="21">
        <v>1.0815999999999999</v>
      </c>
      <c r="E1222" s="21">
        <f t="shared" si="18"/>
        <v>1.4477</v>
      </c>
      <c r="F1222" s="43">
        <v>1</v>
      </c>
      <c r="G1222" s="44">
        <v>1</v>
      </c>
      <c r="H1222" s="30" t="s">
        <v>15</v>
      </c>
      <c r="I1222" s="31" t="s">
        <v>41</v>
      </c>
      <c r="J1222" s="17"/>
      <c r="K1222" s="11"/>
      <c r="L1222" s="11"/>
      <c r="M1222" s="11"/>
      <c r="N1222" s="11"/>
      <c r="O1222" s="11"/>
      <c r="P1222" s="11"/>
      <c r="Q1222" s="11"/>
      <c r="R1222" s="11"/>
      <c r="S1222" s="11"/>
      <c r="T1222" s="11"/>
      <c r="U1222" s="11"/>
      <c r="V1222" s="11"/>
      <c r="W1222" s="11"/>
      <c r="X1222" s="11"/>
      <c r="Y1222" s="11"/>
      <c r="Z1222" s="11"/>
      <c r="AA1222" s="11"/>
      <c r="AB1222" s="11"/>
      <c r="AC1222" s="11"/>
      <c r="AD1222" s="11"/>
      <c r="AE1222" s="11"/>
      <c r="AF1222" s="11"/>
      <c r="AG1222" s="11"/>
      <c r="AH1222" s="11"/>
      <c r="AI1222" s="11"/>
      <c r="AJ1222" s="11"/>
      <c r="AK1222" s="11"/>
      <c r="AL1222" s="11"/>
      <c r="AM1222" s="11"/>
      <c r="AN1222" s="11"/>
    </row>
    <row r="1223" spans="1:40" s="32" customFormat="1">
      <c r="A1223" s="102" t="s">
        <v>2100</v>
      </c>
      <c r="B1223" s="19" t="s">
        <v>871</v>
      </c>
      <c r="C1223" s="20">
        <v>6.23</v>
      </c>
      <c r="D1223" s="21">
        <v>1.2534000000000001</v>
      </c>
      <c r="E1223" s="21">
        <f t="shared" si="18"/>
        <v>1.6777</v>
      </c>
      <c r="F1223" s="43">
        <v>1</v>
      </c>
      <c r="G1223" s="44">
        <v>1</v>
      </c>
      <c r="H1223" s="22" t="s">
        <v>15</v>
      </c>
      <c r="I1223" s="23" t="s">
        <v>41</v>
      </c>
      <c r="J1223" s="17"/>
      <c r="K1223" s="11"/>
      <c r="L1223" s="11"/>
      <c r="M1223" s="11"/>
      <c r="N1223" s="11"/>
      <c r="O1223" s="11"/>
      <c r="P1223" s="11"/>
      <c r="Q1223" s="11"/>
      <c r="R1223" s="11"/>
      <c r="S1223" s="11"/>
      <c r="T1223" s="11"/>
      <c r="U1223" s="11"/>
      <c r="V1223" s="11"/>
      <c r="W1223" s="11"/>
      <c r="X1223" s="11"/>
      <c r="Y1223" s="11"/>
      <c r="Z1223" s="11"/>
      <c r="AA1223" s="11"/>
      <c r="AB1223" s="11"/>
      <c r="AC1223" s="11"/>
      <c r="AD1223" s="11"/>
      <c r="AE1223" s="11"/>
      <c r="AF1223" s="11"/>
      <c r="AG1223" s="11"/>
      <c r="AH1223" s="11"/>
      <c r="AI1223" s="11"/>
      <c r="AJ1223" s="11"/>
      <c r="AK1223" s="11"/>
      <c r="AL1223" s="11"/>
      <c r="AM1223" s="11"/>
      <c r="AN1223" s="11"/>
    </row>
    <row r="1224" spans="1:40" s="32" customFormat="1">
      <c r="A1224" s="102" t="s">
        <v>2101</v>
      </c>
      <c r="B1224" s="19" t="s">
        <v>871</v>
      </c>
      <c r="C1224" s="20">
        <v>8.48</v>
      </c>
      <c r="D1224" s="21">
        <v>1.7851999999999999</v>
      </c>
      <c r="E1224" s="21">
        <f t="shared" si="18"/>
        <v>2.3895</v>
      </c>
      <c r="F1224" s="43">
        <v>1</v>
      </c>
      <c r="G1224" s="44">
        <v>1.3</v>
      </c>
      <c r="H1224" s="22" t="s">
        <v>15</v>
      </c>
      <c r="I1224" s="23" t="s">
        <v>41</v>
      </c>
      <c r="J1224" s="17"/>
      <c r="K1224" s="11"/>
      <c r="L1224" s="11"/>
      <c r="M1224" s="11"/>
      <c r="N1224" s="11"/>
      <c r="O1224" s="11"/>
      <c r="P1224" s="11"/>
      <c r="Q1224" s="11"/>
      <c r="R1224" s="11"/>
      <c r="S1224" s="11"/>
      <c r="T1224" s="11"/>
      <c r="U1224" s="11"/>
      <c r="V1224" s="11"/>
      <c r="W1224" s="11"/>
      <c r="X1224" s="11"/>
      <c r="Y1224" s="11"/>
      <c r="Z1224" s="11"/>
      <c r="AA1224" s="11"/>
      <c r="AB1224" s="11"/>
      <c r="AC1224" s="11"/>
      <c r="AD1224" s="11"/>
      <c r="AE1224" s="11"/>
      <c r="AF1224" s="11"/>
      <c r="AG1224" s="11"/>
      <c r="AH1224" s="11"/>
      <c r="AI1224" s="11"/>
      <c r="AJ1224" s="11"/>
      <c r="AK1224" s="11"/>
      <c r="AL1224" s="11"/>
      <c r="AM1224" s="11"/>
      <c r="AN1224" s="11"/>
    </row>
    <row r="1225" spans="1:40" s="32" customFormat="1">
      <c r="A1225" s="103" t="s">
        <v>2102</v>
      </c>
      <c r="B1225" s="24" t="s">
        <v>871</v>
      </c>
      <c r="C1225" s="25">
        <v>14.48</v>
      </c>
      <c r="D1225" s="26">
        <v>4.0087999999999999</v>
      </c>
      <c r="E1225" s="26">
        <f t="shared" si="18"/>
        <v>5.3658000000000001</v>
      </c>
      <c r="F1225" s="45">
        <v>1</v>
      </c>
      <c r="G1225" s="46">
        <v>1.3</v>
      </c>
      <c r="H1225" s="27" t="s">
        <v>15</v>
      </c>
      <c r="I1225" s="28" t="s">
        <v>41</v>
      </c>
      <c r="J1225" s="17"/>
      <c r="K1225" s="11"/>
      <c r="L1225" s="11"/>
      <c r="M1225" s="11"/>
      <c r="N1225" s="11"/>
      <c r="O1225" s="11"/>
      <c r="P1225" s="11"/>
      <c r="Q1225" s="11"/>
      <c r="R1225" s="11"/>
      <c r="S1225" s="11"/>
      <c r="T1225" s="11"/>
      <c r="U1225" s="11"/>
      <c r="V1225" s="11"/>
      <c r="W1225" s="11"/>
      <c r="X1225" s="11"/>
      <c r="Y1225" s="11"/>
      <c r="Z1225" s="11"/>
      <c r="AA1225" s="11"/>
      <c r="AB1225" s="11"/>
      <c r="AC1225" s="11"/>
      <c r="AD1225" s="11"/>
      <c r="AE1225" s="11"/>
      <c r="AF1225" s="11"/>
      <c r="AG1225" s="11"/>
      <c r="AH1225" s="11"/>
      <c r="AI1225" s="11"/>
      <c r="AJ1225" s="11"/>
      <c r="AK1225" s="11"/>
      <c r="AL1225" s="11"/>
      <c r="AM1225" s="11"/>
      <c r="AN1225" s="11"/>
    </row>
    <row r="1226" spans="1:40" s="32" customFormat="1">
      <c r="A1226" s="102" t="s">
        <v>2103</v>
      </c>
      <c r="B1226" s="19" t="s">
        <v>872</v>
      </c>
      <c r="C1226" s="20">
        <v>5.25</v>
      </c>
      <c r="D1226" s="21">
        <v>0.64490000000000003</v>
      </c>
      <c r="E1226" s="21">
        <f t="shared" ref="E1226:E1267" si="19">ROUND((D1226/0.747108),4)</f>
        <v>0.86319999999999997</v>
      </c>
      <c r="F1226" s="43">
        <v>1</v>
      </c>
      <c r="G1226" s="44">
        <v>1</v>
      </c>
      <c r="H1226" s="30" t="s">
        <v>15</v>
      </c>
      <c r="I1226" s="31" t="s">
        <v>41</v>
      </c>
      <c r="J1226" s="17"/>
      <c r="K1226" s="11"/>
      <c r="L1226" s="11"/>
      <c r="M1226" s="11"/>
      <c r="N1226" s="11"/>
      <c r="O1226" s="11"/>
      <c r="P1226" s="11"/>
      <c r="Q1226" s="11"/>
      <c r="R1226" s="11"/>
      <c r="S1226" s="11"/>
      <c r="T1226" s="11"/>
      <c r="U1226" s="11"/>
      <c r="V1226" s="11"/>
      <c r="W1226" s="11"/>
      <c r="X1226" s="11"/>
      <c r="Y1226" s="11"/>
      <c r="Z1226" s="11"/>
      <c r="AA1226" s="11"/>
      <c r="AB1226" s="11"/>
      <c r="AC1226" s="11"/>
      <c r="AD1226" s="11"/>
      <c r="AE1226" s="11"/>
      <c r="AF1226" s="11"/>
      <c r="AG1226" s="11"/>
      <c r="AH1226" s="11"/>
      <c r="AI1226" s="11"/>
      <c r="AJ1226" s="11"/>
      <c r="AK1226" s="11"/>
      <c r="AL1226" s="11"/>
      <c r="AM1226" s="11"/>
      <c r="AN1226" s="11"/>
    </row>
    <row r="1227" spans="1:40" s="32" customFormat="1">
      <c r="A1227" s="102" t="s">
        <v>2104</v>
      </c>
      <c r="B1227" s="19" t="s">
        <v>872</v>
      </c>
      <c r="C1227" s="20">
        <v>4.6500000000000004</v>
      </c>
      <c r="D1227" s="21">
        <v>0.91410000000000002</v>
      </c>
      <c r="E1227" s="21">
        <f t="shared" si="19"/>
        <v>1.2235</v>
      </c>
      <c r="F1227" s="43">
        <v>1</v>
      </c>
      <c r="G1227" s="44">
        <v>1</v>
      </c>
      <c r="H1227" s="22" t="s">
        <v>15</v>
      </c>
      <c r="I1227" s="23" t="s">
        <v>41</v>
      </c>
      <c r="J1227" s="17"/>
      <c r="K1227" s="11"/>
      <c r="L1227" s="11"/>
      <c r="M1227" s="11"/>
      <c r="N1227" s="11"/>
      <c r="O1227" s="11"/>
      <c r="P1227" s="11"/>
      <c r="Q1227" s="11"/>
      <c r="R1227" s="11"/>
      <c r="S1227" s="11"/>
      <c r="T1227" s="11"/>
      <c r="U1227" s="11"/>
      <c r="V1227" s="11"/>
      <c r="W1227" s="11"/>
      <c r="X1227" s="11"/>
      <c r="Y1227" s="11"/>
      <c r="Z1227" s="11"/>
      <c r="AA1227" s="11"/>
      <c r="AB1227" s="11"/>
      <c r="AC1227" s="11"/>
      <c r="AD1227" s="11"/>
      <c r="AE1227" s="11"/>
      <c r="AF1227" s="11"/>
      <c r="AG1227" s="11"/>
      <c r="AH1227" s="11"/>
      <c r="AI1227" s="11"/>
      <c r="AJ1227" s="11"/>
      <c r="AK1227" s="11"/>
      <c r="AL1227" s="11"/>
      <c r="AM1227" s="11"/>
      <c r="AN1227" s="11"/>
    </row>
    <row r="1228" spans="1:40" s="32" customFormat="1">
      <c r="A1228" s="102" t="s">
        <v>2105</v>
      </c>
      <c r="B1228" s="19" t="s">
        <v>872</v>
      </c>
      <c r="C1228" s="20">
        <v>6.19</v>
      </c>
      <c r="D1228" s="21">
        <v>1.2370000000000001</v>
      </c>
      <c r="E1228" s="21">
        <f t="shared" si="19"/>
        <v>1.6556999999999999</v>
      </c>
      <c r="F1228" s="43">
        <v>1</v>
      </c>
      <c r="G1228" s="44">
        <v>1.3</v>
      </c>
      <c r="H1228" s="22" t="s">
        <v>15</v>
      </c>
      <c r="I1228" s="23" t="s">
        <v>41</v>
      </c>
      <c r="J1228" s="17"/>
      <c r="K1228" s="11"/>
      <c r="L1228" s="11"/>
      <c r="M1228" s="11"/>
      <c r="N1228" s="11"/>
      <c r="O1228" s="11"/>
      <c r="P1228" s="11"/>
      <c r="Q1228" s="11"/>
      <c r="R1228" s="11"/>
      <c r="S1228" s="11"/>
      <c r="T1228" s="11"/>
      <c r="U1228" s="11"/>
      <c r="V1228" s="11"/>
      <c r="W1228" s="11"/>
      <c r="X1228" s="11"/>
      <c r="Y1228" s="11"/>
      <c r="Z1228" s="11"/>
      <c r="AA1228" s="11"/>
      <c r="AB1228" s="11"/>
      <c r="AC1228" s="11"/>
      <c r="AD1228" s="11"/>
      <c r="AE1228" s="11"/>
      <c r="AF1228" s="11"/>
      <c r="AG1228" s="11"/>
      <c r="AH1228" s="11"/>
      <c r="AI1228" s="11"/>
      <c r="AJ1228" s="11"/>
      <c r="AK1228" s="11"/>
      <c r="AL1228" s="11"/>
      <c r="AM1228" s="11"/>
      <c r="AN1228" s="11"/>
    </row>
    <row r="1229" spans="1:40" s="32" customFormat="1">
      <c r="A1229" s="103" t="s">
        <v>2106</v>
      </c>
      <c r="B1229" s="24" t="s">
        <v>872</v>
      </c>
      <c r="C1229" s="25">
        <v>10.47</v>
      </c>
      <c r="D1229" s="26">
        <v>2.3950999999999998</v>
      </c>
      <c r="E1229" s="26">
        <f t="shared" si="19"/>
        <v>3.2058</v>
      </c>
      <c r="F1229" s="45">
        <v>1</v>
      </c>
      <c r="G1229" s="46">
        <v>1.3</v>
      </c>
      <c r="H1229" s="27" t="s">
        <v>15</v>
      </c>
      <c r="I1229" s="28" t="s">
        <v>41</v>
      </c>
      <c r="J1229" s="17"/>
      <c r="K1229" s="11"/>
      <c r="L1229" s="11"/>
      <c r="M1229" s="11"/>
      <c r="N1229" s="11"/>
      <c r="O1229" s="11"/>
      <c r="P1229" s="11"/>
      <c r="Q1229" s="11"/>
      <c r="R1229" s="11"/>
      <c r="S1229" s="11"/>
      <c r="T1229" s="11"/>
      <c r="U1229" s="11"/>
      <c r="V1229" s="11"/>
      <c r="W1229" s="11"/>
      <c r="X1229" s="11"/>
      <c r="Y1229" s="11"/>
      <c r="Z1229" s="11"/>
      <c r="AA1229" s="11"/>
      <c r="AB1229" s="11"/>
      <c r="AC1229" s="11"/>
      <c r="AD1229" s="11"/>
      <c r="AE1229" s="11"/>
      <c r="AF1229" s="11"/>
      <c r="AG1229" s="11"/>
      <c r="AH1229" s="11"/>
      <c r="AI1229" s="11"/>
      <c r="AJ1229" s="11"/>
      <c r="AK1229" s="11"/>
      <c r="AL1229" s="11"/>
      <c r="AM1229" s="11"/>
      <c r="AN1229" s="11"/>
    </row>
    <row r="1230" spans="1:40" s="32" customFormat="1">
      <c r="A1230" s="102" t="s">
        <v>2107</v>
      </c>
      <c r="B1230" s="19" t="s">
        <v>873</v>
      </c>
      <c r="C1230" s="20">
        <v>4.24</v>
      </c>
      <c r="D1230" s="21">
        <v>0.87570000000000003</v>
      </c>
      <c r="E1230" s="21">
        <f t="shared" si="19"/>
        <v>1.1720999999999999</v>
      </c>
      <c r="F1230" s="43">
        <v>1</v>
      </c>
      <c r="G1230" s="44">
        <v>1</v>
      </c>
      <c r="H1230" s="30" t="s">
        <v>15</v>
      </c>
      <c r="I1230" s="31" t="s">
        <v>41</v>
      </c>
      <c r="J1230" s="17"/>
      <c r="K1230" s="11"/>
      <c r="L1230" s="11"/>
      <c r="M1230" s="11"/>
      <c r="N1230" s="11"/>
      <c r="O1230" s="11"/>
      <c r="P1230" s="11"/>
      <c r="Q1230" s="11"/>
      <c r="R1230" s="11"/>
      <c r="S1230" s="11"/>
      <c r="T1230" s="11"/>
      <c r="U1230" s="11"/>
      <c r="V1230" s="11"/>
      <c r="W1230" s="11"/>
      <c r="X1230" s="11"/>
      <c r="Y1230" s="11"/>
      <c r="Z1230" s="11"/>
      <c r="AA1230" s="11"/>
      <c r="AB1230" s="11"/>
      <c r="AC1230" s="11"/>
      <c r="AD1230" s="11"/>
      <c r="AE1230" s="11"/>
      <c r="AF1230" s="11"/>
      <c r="AG1230" s="11"/>
      <c r="AH1230" s="11"/>
      <c r="AI1230" s="11"/>
      <c r="AJ1230" s="11"/>
      <c r="AK1230" s="11"/>
      <c r="AL1230" s="11"/>
      <c r="AM1230" s="11"/>
      <c r="AN1230" s="11"/>
    </row>
    <row r="1231" spans="1:40" s="32" customFormat="1">
      <c r="A1231" s="102" t="s">
        <v>2108</v>
      </c>
      <c r="B1231" s="19" t="s">
        <v>873</v>
      </c>
      <c r="C1231" s="20">
        <v>4.6900000000000004</v>
      </c>
      <c r="D1231" s="21">
        <v>0.93759999999999999</v>
      </c>
      <c r="E1231" s="21">
        <f t="shared" si="19"/>
        <v>1.2549999999999999</v>
      </c>
      <c r="F1231" s="43">
        <v>1</v>
      </c>
      <c r="G1231" s="44">
        <v>1</v>
      </c>
      <c r="H1231" s="22" t="s">
        <v>15</v>
      </c>
      <c r="I1231" s="23" t="s">
        <v>41</v>
      </c>
      <c r="J1231" s="17"/>
      <c r="K1231" s="11"/>
      <c r="L1231" s="11"/>
      <c r="M1231" s="11"/>
      <c r="N1231" s="11"/>
      <c r="O1231" s="11"/>
      <c r="P1231" s="11"/>
      <c r="Q1231" s="11"/>
      <c r="R1231" s="11"/>
      <c r="S1231" s="11"/>
      <c r="T1231" s="11"/>
      <c r="U1231" s="11"/>
      <c r="V1231" s="11"/>
      <c r="W1231" s="11"/>
      <c r="X1231" s="11"/>
      <c r="Y1231" s="11"/>
      <c r="Z1231" s="11"/>
      <c r="AA1231" s="11"/>
      <c r="AB1231" s="11"/>
      <c r="AC1231" s="11"/>
      <c r="AD1231" s="11"/>
      <c r="AE1231" s="11"/>
      <c r="AF1231" s="11"/>
      <c r="AG1231" s="11"/>
      <c r="AH1231" s="11"/>
      <c r="AI1231" s="11"/>
      <c r="AJ1231" s="11"/>
      <c r="AK1231" s="11"/>
      <c r="AL1231" s="11"/>
      <c r="AM1231" s="11"/>
      <c r="AN1231" s="11"/>
    </row>
    <row r="1232" spans="1:40" s="32" customFormat="1">
      <c r="A1232" s="102" t="s">
        <v>2109</v>
      </c>
      <c r="B1232" s="19" t="s">
        <v>873</v>
      </c>
      <c r="C1232" s="20">
        <v>6.98</v>
      </c>
      <c r="D1232" s="21">
        <v>1.4404999999999999</v>
      </c>
      <c r="E1232" s="21">
        <f t="shared" si="19"/>
        <v>1.9280999999999999</v>
      </c>
      <c r="F1232" s="43">
        <v>1</v>
      </c>
      <c r="G1232" s="44">
        <v>1.3</v>
      </c>
      <c r="H1232" s="22" t="s">
        <v>15</v>
      </c>
      <c r="I1232" s="23" t="s">
        <v>41</v>
      </c>
      <c r="J1232" s="17"/>
      <c r="K1232" s="11"/>
      <c r="L1232" s="11"/>
      <c r="M1232" s="11"/>
      <c r="N1232" s="11"/>
      <c r="O1232" s="11"/>
      <c r="P1232" s="11"/>
      <c r="Q1232" s="11"/>
      <c r="R1232" s="11"/>
      <c r="S1232" s="11"/>
      <c r="T1232" s="11"/>
      <c r="U1232" s="11"/>
      <c r="V1232" s="11"/>
      <c r="W1232" s="11"/>
      <c r="X1232" s="11"/>
      <c r="Y1232" s="11"/>
      <c r="Z1232" s="11"/>
      <c r="AA1232" s="11"/>
      <c r="AB1232" s="11"/>
      <c r="AC1232" s="11"/>
      <c r="AD1232" s="11"/>
      <c r="AE1232" s="11"/>
      <c r="AF1232" s="11"/>
      <c r="AG1232" s="11"/>
      <c r="AH1232" s="11"/>
      <c r="AI1232" s="11"/>
      <c r="AJ1232" s="11"/>
      <c r="AK1232" s="11"/>
      <c r="AL1232" s="11"/>
      <c r="AM1232" s="11"/>
      <c r="AN1232" s="11"/>
    </row>
    <row r="1233" spans="1:40" s="32" customFormat="1">
      <c r="A1233" s="103" t="s">
        <v>2110</v>
      </c>
      <c r="B1233" s="24" t="s">
        <v>873</v>
      </c>
      <c r="C1233" s="25">
        <v>12.45</v>
      </c>
      <c r="D1233" s="26">
        <v>2.5068000000000001</v>
      </c>
      <c r="E1233" s="26">
        <f t="shared" si="19"/>
        <v>3.3553000000000002</v>
      </c>
      <c r="F1233" s="45">
        <v>1</v>
      </c>
      <c r="G1233" s="46">
        <v>1.3</v>
      </c>
      <c r="H1233" s="27" t="s">
        <v>15</v>
      </c>
      <c r="I1233" s="28" t="s">
        <v>41</v>
      </c>
      <c r="J1233" s="17"/>
      <c r="K1233" s="11"/>
      <c r="L1233" s="11"/>
      <c r="M1233" s="11"/>
      <c r="N1233" s="11"/>
      <c r="O1233" s="11"/>
      <c r="P1233" s="11"/>
      <c r="Q1233" s="11"/>
      <c r="R1233" s="11"/>
      <c r="S1233" s="11"/>
      <c r="T1233" s="11"/>
      <c r="U1233" s="11"/>
      <c r="V1233" s="11"/>
      <c r="W1233" s="11"/>
      <c r="X1233" s="11"/>
      <c r="Y1233" s="11"/>
      <c r="Z1233" s="11"/>
      <c r="AA1233" s="11"/>
      <c r="AB1233" s="11"/>
      <c r="AC1233" s="11"/>
      <c r="AD1233" s="11"/>
      <c r="AE1233" s="11"/>
      <c r="AF1233" s="11"/>
      <c r="AG1233" s="11"/>
      <c r="AH1233" s="11"/>
      <c r="AI1233" s="11"/>
      <c r="AJ1233" s="11"/>
      <c r="AK1233" s="11"/>
      <c r="AL1233" s="11"/>
      <c r="AM1233" s="11"/>
      <c r="AN1233" s="11"/>
    </row>
    <row r="1234" spans="1:40" s="32" customFormat="1">
      <c r="A1234" s="102" t="s">
        <v>2111</v>
      </c>
      <c r="B1234" s="19" t="s">
        <v>874</v>
      </c>
      <c r="C1234" s="20">
        <v>3.02</v>
      </c>
      <c r="D1234" s="21">
        <v>0.58620000000000005</v>
      </c>
      <c r="E1234" s="21">
        <f t="shared" si="19"/>
        <v>0.78459999999999996</v>
      </c>
      <c r="F1234" s="43">
        <v>1</v>
      </c>
      <c r="G1234" s="44">
        <v>1</v>
      </c>
      <c r="H1234" s="30" t="s">
        <v>15</v>
      </c>
      <c r="I1234" s="31" t="s">
        <v>41</v>
      </c>
      <c r="J1234" s="17"/>
      <c r="K1234" s="11"/>
      <c r="L1234" s="11"/>
      <c r="M1234" s="11"/>
      <c r="N1234" s="11"/>
      <c r="O1234" s="11"/>
      <c r="P1234" s="11"/>
      <c r="Q1234" s="11"/>
      <c r="R1234" s="11"/>
      <c r="S1234" s="11"/>
      <c r="T1234" s="11"/>
      <c r="U1234" s="11"/>
      <c r="V1234" s="11"/>
      <c r="W1234" s="11"/>
      <c r="X1234" s="11"/>
      <c r="Y1234" s="11"/>
      <c r="Z1234" s="11"/>
      <c r="AA1234" s="11"/>
      <c r="AB1234" s="11"/>
      <c r="AC1234" s="11"/>
      <c r="AD1234" s="11"/>
      <c r="AE1234" s="11"/>
      <c r="AF1234" s="11"/>
      <c r="AG1234" s="11"/>
      <c r="AH1234" s="11"/>
      <c r="AI1234" s="11"/>
      <c r="AJ1234" s="11"/>
      <c r="AK1234" s="11"/>
      <c r="AL1234" s="11"/>
      <c r="AM1234" s="11"/>
      <c r="AN1234" s="11"/>
    </row>
    <row r="1235" spans="1:40" s="32" customFormat="1">
      <c r="A1235" s="102" t="s">
        <v>2112</v>
      </c>
      <c r="B1235" s="19" t="s">
        <v>874</v>
      </c>
      <c r="C1235" s="20">
        <v>3.59</v>
      </c>
      <c r="D1235" s="21">
        <v>0.7208</v>
      </c>
      <c r="E1235" s="21">
        <f t="shared" si="19"/>
        <v>0.96479999999999999</v>
      </c>
      <c r="F1235" s="43">
        <v>1</v>
      </c>
      <c r="G1235" s="44">
        <v>1</v>
      </c>
      <c r="H1235" s="22" t="s">
        <v>15</v>
      </c>
      <c r="I1235" s="23" t="s">
        <v>41</v>
      </c>
      <c r="J1235" s="17"/>
      <c r="K1235" s="11"/>
      <c r="L1235" s="11"/>
      <c r="M1235" s="11"/>
      <c r="N1235" s="11"/>
      <c r="O1235" s="11"/>
      <c r="P1235" s="11"/>
      <c r="Q1235" s="11"/>
      <c r="R1235" s="11"/>
      <c r="S1235" s="11"/>
      <c r="T1235" s="11"/>
      <c r="U1235" s="11"/>
      <c r="V1235" s="11"/>
      <c r="W1235" s="11"/>
      <c r="X1235" s="11"/>
      <c r="Y1235" s="11"/>
      <c r="Z1235" s="11"/>
      <c r="AA1235" s="11"/>
      <c r="AB1235" s="11"/>
      <c r="AC1235" s="11"/>
      <c r="AD1235" s="11"/>
      <c r="AE1235" s="11"/>
      <c r="AF1235" s="11"/>
      <c r="AG1235" s="11"/>
      <c r="AH1235" s="11"/>
      <c r="AI1235" s="11"/>
      <c r="AJ1235" s="11"/>
      <c r="AK1235" s="11"/>
      <c r="AL1235" s="11"/>
      <c r="AM1235" s="11"/>
      <c r="AN1235" s="11"/>
    </row>
    <row r="1236" spans="1:40" s="32" customFormat="1">
      <c r="A1236" s="102" t="s">
        <v>2113</v>
      </c>
      <c r="B1236" s="19" t="s">
        <v>874</v>
      </c>
      <c r="C1236" s="20">
        <v>5.29</v>
      </c>
      <c r="D1236" s="21">
        <v>1.0359</v>
      </c>
      <c r="E1236" s="21">
        <f t="shared" si="19"/>
        <v>1.3865000000000001</v>
      </c>
      <c r="F1236" s="43">
        <v>1</v>
      </c>
      <c r="G1236" s="44">
        <v>1.3</v>
      </c>
      <c r="H1236" s="22" t="s">
        <v>15</v>
      </c>
      <c r="I1236" s="23" t="s">
        <v>41</v>
      </c>
      <c r="J1236" s="17"/>
      <c r="K1236" s="11"/>
      <c r="L1236" s="11"/>
      <c r="M1236" s="11"/>
      <c r="N1236" s="11"/>
      <c r="O1236" s="11"/>
      <c r="P1236" s="11"/>
      <c r="Q1236" s="11"/>
      <c r="R1236" s="11"/>
      <c r="S1236" s="11"/>
      <c r="T1236" s="11"/>
      <c r="U1236" s="11"/>
      <c r="V1236" s="11"/>
      <c r="W1236" s="11"/>
      <c r="X1236" s="11"/>
      <c r="Y1236" s="11"/>
      <c r="Z1236" s="11"/>
      <c r="AA1236" s="11"/>
      <c r="AB1236" s="11"/>
      <c r="AC1236" s="11"/>
      <c r="AD1236" s="11"/>
      <c r="AE1236" s="11"/>
      <c r="AF1236" s="11"/>
      <c r="AG1236" s="11"/>
      <c r="AH1236" s="11"/>
      <c r="AI1236" s="11"/>
      <c r="AJ1236" s="11"/>
      <c r="AK1236" s="11"/>
      <c r="AL1236" s="11"/>
      <c r="AM1236" s="11"/>
      <c r="AN1236" s="11"/>
    </row>
    <row r="1237" spans="1:40" s="32" customFormat="1">
      <c r="A1237" s="103" t="s">
        <v>2114</v>
      </c>
      <c r="B1237" s="24" t="s">
        <v>874</v>
      </c>
      <c r="C1237" s="25">
        <v>8.69</v>
      </c>
      <c r="D1237" s="26">
        <v>2.0605000000000002</v>
      </c>
      <c r="E1237" s="26">
        <f t="shared" si="19"/>
        <v>2.758</v>
      </c>
      <c r="F1237" s="45">
        <v>1</v>
      </c>
      <c r="G1237" s="46">
        <v>1.3</v>
      </c>
      <c r="H1237" s="27" t="s">
        <v>15</v>
      </c>
      <c r="I1237" s="28" t="s">
        <v>41</v>
      </c>
      <c r="J1237" s="17"/>
      <c r="K1237" s="11"/>
      <c r="L1237" s="11"/>
      <c r="M1237" s="11"/>
      <c r="N1237" s="11"/>
      <c r="O1237" s="11"/>
      <c r="P1237" s="11"/>
      <c r="Q1237" s="11"/>
      <c r="R1237" s="11"/>
      <c r="S1237" s="11"/>
      <c r="T1237" s="11"/>
      <c r="U1237" s="11"/>
      <c r="V1237" s="11"/>
      <c r="W1237" s="11"/>
      <c r="X1237" s="11"/>
      <c r="Y1237" s="11"/>
      <c r="Z1237" s="11"/>
      <c r="AA1237" s="11"/>
      <c r="AB1237" s="11"/>
      <c r="AC1237" s="11"/>
      <c r="AD1237" s="11"/>
      <c r="AE1237" s="11"/>
      <c r="AF1237" s="11"/>
      <c r="AG1237" s="11"/>
      <c r="AH1237" s="11"/>
      <c r="AI1237" s="11"/>
      <c r="AJ1237" s="11"/>
      <c r="AK1237" s="11"/>
      <c r="AL1237" s="11"/>
      <c r="AM1237" s="11"/>
      <c r="AN1237" s="11"/>
    </row>
    <row r="1238" spans="1:40" s="32" customFormat="1">
      <c r="A1238" s="102" t="s">
        <v>2115</v>
      </c>
      <c r="B1238" s="19" t="s">
        <v>875</v>
      </c>
      <c r="C1238" s="20">
        <v>11</v>
      </c>
      <c r="D1238" s="21">
        <v>2.9358</v>
      </c>
      <c r="E1238" s="21">
        <f t="shared" si="19"/>
        <v>3.9296000000000002</v>
      </c>
      <c r="F1238" s="43">
        <v>1</v>
      </c>
      <c r="G1238" s="44">
        <v>1</v>
      </c>
      <c r="H1238" s="30" t="s">
        <v>15</v>
      </c>
      <c r="I1238" s="31" t="s">
        <v>41</v>
      </c>
      <c r="J1238" s="17"/>
      <c r="K1238" s="11"/>
      <c r="L1238" s="11"/>
      <c r="M1238" s="11"/>
      <c r="N1238" s="11"/>
      <c r="O1238" s="11"/>
      <c r="P1238" s="11"/>
      <c r="Q1238" s="11"/>
      <c r="R1238" s="11"/>
      <c r="S1238" s="11"/>
      <c r="T1238" s="11"/>
      <c r="U1238" s="11"/>
      <c r="V1238" s="11"/>
      <c r="W1238" s="11"/>
      <c r="X1238" s="11"/>
      <c r="Y1238" s="11"/>
      <c r="Z1238" s="11"/>
      <c r="AA1238" s="11"/>
      <c r="AB1238" s="11"/>
      <c r="AC1238" s="11"/>
      <c r="AD1238" s="11"/>
      <c r="AE1238" s="11"/>
      <c r="AF1238" s="11"/>
      <c r="AG1238" s="11"/>
      <c r="AH1238" s="11"/>
      <c r="AI1238" s="11"/>
      <c r="AJ1238" s="11"/>
      <c r="AK1238" s="11"/>
      <c r="AL1238" s="11"/>
      <c r="AM1238" s="11"/>
      <c r="AN1238" s="11"/>
    </row>
    <row r="1239" spans="1:40" s="32" customFormat="1">
      <c r="A1239" s="102" t="s">
        <v>2116</v>
      </c>
      <c r="B1239" s="19" t="s">
        <v>875</v>
      </c>
      <c r="C1239" s="20">
        <v>7.87</v>
      </c>
      <c r="D1239" s="21">
        <v>3.2545999999999999</v>
      </c>
      <c r="E1239" s="21">
        <f t="shared" si="19"/>
        <v>4.3563000000000001</v>
      </c>
      <c r="F1239" s="43">
        <v>1</v>
      </c>
      <c r="G1239" s="44">
        <v>1</v>
      </c>
      <c r="H1239" s="22" t="s">
        <v>15</v>
      </c>
      <c r="I1239" s="23" t="s">
        <v>41</v>
      </c>
      <c r="J1239" s="17"/>
      <c r="K1239" s="11"/>
      <c r="L1239" s="11"/>
      <c r="M1239" s="11"/>
      <c r="N1239" s="11"/>
      <c r="O1239" s="11"/>
      <c r="P1239" s="11"/>
      <c r="Q1239" s="11"/>
      <c r="R1239" s="11"/>
      <c r="S1239" s="11"/>
      <c r="T1239" s="11"/>
      <c r="U1239" s="11"/>
      <c r="V1239" s="11"/>
      <c r="W1239" s="11"/>
      <c r="X1239" s="11"/>
      <c r="Y1239" s="11"/>
      <c r="Z1239" s="11"/>
      <c r="AA1239" s="11"/>
      <c r="AB1239" s="11"/>
      <c r="AC1239" s="11"/>
      <c r="AD1239" s="11"/>
      <c r="AE1239" s="11"/>
      <c r="AF1239" s="11"/>
      <c r="AG1239" s="11"/>
      <c r="AH1239" s="11"/>
      <c r="AI1239" s="11"/>
      <c r="AJ1239" s="11"/>
      <c r="AK1239" s="11"/>
      <c r="AL1239" s="11"/>
      <c r="AM1239" s="11"/>
      <c r="AN1239" s="11"/>
    </row>
    <row r="1240" spans="1:40" s="32" customFormat="1">
      <c r="A1240" s="102" t="s">
        <v>2117</v>
      </c>
      <c r="B1240" s="19" t="s">
        <v>875</v>
      </c>
      <c r="C1240" s="20">
        <v>10.71</v>
      </c>
      <c r="D1240" s="21">
        <v>4.6014999999999997</v>
      </c>
      <c r="E1240" s="21">
        <f t="shared" si="19"/>
        <v>6.1590999999999996</v>
      </c>
      <c r="F1240" s="43">
        <v>1</v>
      </c>
      <c r="G1240" s="44">
        <v>1.3</v>
      </c>
      <c r="H1240" s="22" t="s">
        <v>15</v>
      </c>
      <c r="I1240" s="23" t="s">
        <v>41</v>
      </c>
      <c r="J1240" s="17"/>
      <c r="K1240" s="11"/>
      <c r="L1240" s="11"/>
      <c r="M1240" s="11"/>
      <c r="N1240" s="11"/>
      <c r="O1240" s="11"/>
      <c r="P1240" s="11"/>
      <c r="Q1240" s="11"/>
      <c r="R1240" s="11"/>
      <c r="S1240" s="11"/>
      <c r="T1240" s="11"/>
      <c r="U1240" s="11"/>
      <c r="V1240" s="11"/>
      <c r="W1240" s="11"/>
      <c r="X1240" s="11"/>
      <c r="Y1240" s="11"/>
      <c r="Z1240" s="11"/>
      <c r="AA1240" s="11"/>
      <c r="AB1240" s="11"/>
      <c r="AC1240" s="11"/>
      <c r="AD1240" s="11"/>
      <c r="AE1240" s="11"/>
      <c r="AF1240" s="11"/>
      <c r="AG1240" s="11"/>
      <c r="AH1240" s="11"/>
      <c r="AI1240" s="11"/>
      <c r="AJ1240" s="11"/>
      <c r="AK1240" s="11"/>
      <c r="AL1240" s="11"/>
      <c r="AM1240" s="11"/>
      <c r="AN1240" s="11"/>
    </row>
    <row r="1241" spans="1:40" s="32" customFormat="1">
      <c r="A1241" s="103" t="s">
        <v>2118</v>
      </c>
      <c r="B1241" s="24" t="s">
        <v>875</v>
      </c>
      <c r="C1241" s="25">
        <v>21.23</v>
      </c>
      <c r="D1241" s="26">
        <v>9.4321000000000002</v>
      </c>
      <c r="E1241" s="26">
        <f t="shared" si="19"/>
        <v>12.6248</v>
      </c>
      <c r="F1241" s="45">
        <v>1</v>
      </c>
      <c r="G1241" s="46">
        <v>1.3</v>
      </c>
      <c r="H1241" s="27" t="s">
        <v>15</v>
      </c>
      <c r="I1241" s="28" t="s">
        <v>41</v>
      </c>
      <c r="J1241" s="17"/>
      <c r="K1241" s="11"/>
      <c r="L1241" s="11"/>
      <c r="M1241" s="11"/>
      <c r="N1241" s="11"/>
      <c r="O1241" s="11"/>
      <c r="P1241" s="11"/>
      <c r="Q1241" s="11"/>
      <c r="R1241" s="11"/>
      <c r="S1241" s="11"/>
      <c r="T1241" s="11"/>
      <c r="U1241" s="11"/>
      <c r="V1241" s="11"/>
      <c r="W1241" s="11"/>
      <c r="X1241" s="11"/>
      <c r="Y1241" s="11"/>
      <c r="Z1241" s="11"/>
      <c r="AA1241" s="11"/>
      <c r="AB1241" s="11"/>
      <c r="AC1241" s="11"/>
      <c r="AD1241" s="11"/>
      <c r="AE1241" s="11"/>
      <c r="AF1241" s="11"/>
      <c r="AG1241" s="11"/>
      <c r="AH1241" s="11"/>
      <c r="AI1241" s="11"/>
      <c r="AJ1241" s="11"/>
      <c r="AK1241" s="11"/>
      <c r="AL1241" s="11"/>
      <c r="AM1241" s="11"/>
      <c r="AN1241" s="11"/>
    </row>
    <row r="1242" spans="1:40" s="32" customFormat="1">
      <c r="A1242" s="102" t="s">
        <v>2119</v>
      </c>
      <c r="B1242" s="19" t="s">
        <v>876</v>
      </c>
      <c r="C1242" s="20">
        <v>5.1100000000000003</v>
      </c>
      <c r="D1242" s="21">
        <v>1.3037000000000001</v>
      </c>
      <c r="E1242" s="21">
        <f t="shared" si="19"/>
        <v>1.7450000000000001</v>
      </c>
      <c r="F1242" s="43">
        <v>1</v>
      </c>
      <c r="G1242" s="44">
        <v>1</v>
      </c>
      <c r="H1242" s="30" t="s">
        <v>15</v>
      </c>
      <c r="I1242" s="31" t="s">
        <v>41</v>
      </c>
      <c r="J1242" s="17"/>
      <c r="K1242" s="11"/>
      <c r="L1242" s="11"/>
      <c r="M1242" s="11"/>
      <c r="N1242" s="11"/>
      <c r="O1242" s="11"/>
      <c r="P1242" s="11"/>
      <c r="Q1242" s="11"/>
      <c r="R1242" s="11"/>
      <c r="S1242" s="11"/>
      <c r="T1242" s="11"/>
      <c r="U1242" s="11"/>
      <c r="V1242" s="11"/>
      <c r="W1242" s="11"/>
      <c r="X1242" s="11"/>
      <c r="Y1242" s="11"/>
      <c r="Z1242" s="11"/>
      <c r="AA1242" s="11"/>
      <c r="AB1242" s="11"/>
      <c r="AC1242" s="11"/>
      <c r="AD1242" s="11"/>
      <c r="AE1242" s="11"/>
      <c r="AF1242" s="11"/>
      <c r="AG1242" s="11"/>
      <c r="AH1242" s="11"/>
      <c r="AI1242" s="11"/>
      <c r="AJ1242" s="11"/>
      <c r="AK1242" s="11"/>
      <c r="AL1242" s="11"/>
      <c r="AM1242" s="11"/>
      <c r="AN1242" s="11"/>
    </row>
    <row r="1243" spans="1:40" s="32" customFormat="1">
      <c r="A1243" s="102" t="s">
        <v>2120</v>
      </c>
      <c r="B1243" s="19" t="s">
        <v>876</v>
      </c>
      <c r="C1243" s="20">
        <v>6.26</v>
      </c>
      <c r="D1243" s="21">
        <v>2.0503999999999998</v>
      </c>
      <c r="E1243" s="21">
        <f t="shared" si="19"/>
        <v>2.7444000000000002</v>
      </c>
      <c r="F1243" s="43">
        <v>1</v>
      </c>
      <c r="G1243" s="44">
        <v>1</v>
      </c>
      <c r="H1243" s="22" t="s">
        <v>15</v>
      </c>
      <c r="I1243" s="23" t="s">
        <v>41</v>
      </c>
      <c r="J1243" s="17"/>
      <c r="K1243" s="11"/>
      <c r="L1243" s="11"/>
      <c r="M1243" s="11"/>
      <c r="N1243" s="11"/>
      <c r="O1243" s="11"/>
      <c r="P1243" s="11"/>
      <c r="Q1243" s="11"/>
      <c r="R1243" s="11"/>
      <c r="S1243" s="11"/>
      <c r="T1243" s="11"/>
      <c r="U1243" s="11"/>
      <c r="V1243" s="11"/>
      <c r="W1243" s="11"/>
      <c r="X1243" s="11"/>
      <c r="Y1243" s="11"/>
      <c r="Z1243" s="11"/>
      <c r="AA1243" s="11"/>
      <c r="AB1243" s="11"/>
      <c r="AC1243" s="11"/>
      <c r="AD1243" s="11"/>
      <c r="AE1243" s="11"/>
      <c r="AF1243" s="11"/>
      <c r="AG1243" s="11"/>
      <c r="AH1243" s="11"/>
      <c r="AI1243" s="11"/>
      <c r="AJ1243" s="11"/>
      <c r="AK1243" s="11"/>
      <c r="AL1243" s="11"/>
      <c r="AM1243" s="11"/>
      <c r="AN1243" s="11"/>
    </row>
    <row r="1244" spans="1:40" s="32" customFormat="1">
      <c r="A1244" s="102" t="s">
        <v>2121</v>
      </c>
      <c r="B1244" s="19" t="s">
        <v>876</v>
      </c>
      <c r="C1244" s="20">
        <v>8.2100000000000009</v>
      </c>
      <c r="D1244" s="21">
        <v>2.9683999999999999</v>
      </c>
      <c r="E1244" s="21">
        <f t="shared" si="19"/>
        <v>3.9731999999999998</v>
      </c>
      <c r="F1244" s="43">
        <v>1</v>
      </c>
      <c r="G1244" s="44">
        <v>1.3</v>
      </c>
      <c r="H1244" s="22" t="s">
        <v>15</v>
      </c>
      <c r="I1244" s="23" t="s">
        <v>41</v>
      </c>
      <c r="J1244" s="17"/>
      <c r="K1244" s="11"/>
      <c r="L1244" s="11"/>
      <c r="M1244" s="11"/>
      <c r="N1244" s="11"/>
      <c r="O1244" s="11"/>
      <c r="P1244" s="11"/>
      <c r="Q1244" s="11"/>
      <c r="R1244" s="11"/>
      <c r="S1244" s="11"/>
      <c r="T1244" s="11"/>
      <c r="U1244" s="11"/>
      <c r="V1244" s="11"/>
      <c r="W1244" s="11"/>
      <c r="X1244" s="11"/>
      <c r="Y1244" s="11"/>
      <c r="Z1244" s="11"/>
      <c r="AA1244" s="11"/>
      <c r="AB1244" s="11"/>
      <c r="AC1244" s="11"/>
      <c r="AD1244" s="11"/>
      <c r="AE1244" s="11"/>
      <c r="AF1244" s="11"/>
      <c r="AG1244" s="11"/>
      <c r="AH1244" s="11"/>
      <c r="AI1244" s="11"/>
      <c r="AJ1244" s="11"/>
      <c r="AK1244" s="11"/>
      <c r="AL1244" s="11"/>
      <c r="AM1244" s="11"/>
      <c r="AN1244" s="11"/>
    </row>
    <row r="1245" spans="1:40" s="32" customFormat="1">
      <c r="A1245" s="103" t="s">
        <v>2122</v>
      </c>
      <c r="B1245" s="24" t="s">
        <v>876</v>
      </c>
      <c r="C1245" s="25">
        <v>18.190000000000001</v>
      </c>
      <c r="D1245" s="26">
        <v>7.8868999999999998</v>
      </c>
      <c r="E1245" s="26">
        <f t="shared" si="19"/>
        <v>10.5566</v>
      </c>
      <c r="F1245" s="45">
        <v>1</v>
      </c>
      <c r="G1245" s="46">
        <v>1.3</v>
      </c>
      <c r="H1245" s="27" t="s">
        <v>15</v>
      </c>
      <c r="I1245" s="28" t="s">
        <v>41</v>
      </c>
      <c r="J1245" s="17"/>
      <c r="K1245" s="11"/>
      <c r="L1245" s="11"/>
      <c r="M1245" s="11"/>
      <c r="N1245" s="11"/>
      <c r="O1245" s="11"/>
      <c r="P1245" s="11"/>
      <c r="Q1245" s="11"/>
      <c r="R1245" s="11"/>
      <c r="S1245" s="11"/>
      <c r="T1245" s="11"/>
      <c r="U1245" s="11"/>
      <c r="V1245" s="11"/>
      <c r="W1245" s="11"/>
      <c r="X1245" s="11"/>
      <c r="Y1245" s="11"/>
      <c r="Z1245" s="11"/>
      <c r="AA1245" s="11"/>
      <c r="AB1245" s="11"/>
      <c r="AC1245" s="11"/>
      <c r="AD1245" s="11"/>
      <c r="AE1245" s="11"/>
      <c r="AF1245" s="11"/>
      <c r="AG1245" s="11"/>
      <c r="AH1245" s="11"/>
      <c r="AI1245" s="11"/>
      <c r="AJ1245" s="11"/>
      <c r="AK1245" s="11"/>
      <c r="AL1245" s="11"/>
      <c r="AM1245" s="11"/>
      <c r="AN1245" s="11"/>
    </row>
    <row r="1246" spans="1:40" s="32" customFormat="1">
      <c r="A1246" s="102" t="s">
        <v>2123</v>
      </c>
      <c r="B1246" s="19" t="s">
        <v>877</v>
      </c>
      <c r="C1246" s="20">
        <v>5.58</v>
      </c>
      <c r="D1246" s="21">
        <v>2.0602</v>
      </c>
      <c r="E1246" s="21">
        <f t="shared" si="19"/>
        <v>2.7576000000000001</v>
      </c>
      <c r="F1246" s="43">
        <v>1</v>
      </c>
      <c r="G1246" s="44">
        <v>1</v>
      </c>
      <c r="H1246" s="30" t="s">
        <v>15</v>
      </c>
      <c r="I1246" s="31" t="s">
        <v>41</v>
      </c>
      <c r="J1246" s="17"/>
      <c r="K1246" s="11"/>
      <c r="L1246" s="11"/>
      <c r="M1246" s="11"/>
      <c r="N1246" s="11"/>
      <c r="O1246" s="11"/>
      <c r="P1246" s="11"/>
      <c r="Q1246" s="11"/>
      <c r="R1246" s="11"/>
      <c r="S1246" s="11"/>
      <c r="T1246" s="11"/>
      <c r="U1246" s="11"/>
      <c r="V1246" s="11"/>
      <c r="W1246" s="11"/>
      <c r="X1246" s="11"/>
      <c r="Y1246" s="11"/>
      <c r="Z1246" s="11"/>
      <c r="AA1246" s="11"/>
      <c r="AB1246" s="11"/>
      <c r="AC1246" s="11"/>
      <c r="AD1246" s="11"/>
      <c r="AE1246" s="11"/>
      <c r="AF1246" s="11"/>
      <c r="AG1246" s="11"/>
      <c r="AH1246" s="11"/>
      <c r="AI1246" s="11"/>
      <c r="AJ1246" s="11"/>
      <c r="AK1246" s="11"/>
      <c r="AL1246" s="11"/>
      <c r="AM1246" s="11"/>
      <c r="AN1246" s="11"/>
    </row>
    <row r="1247" spans="1:40" s="32" customFormat="1">
      <c r="A1247" s="102" t="s">
        <v>2124</v>
      </c>
      <c r="B1247" s="19" t="s">
        <v>877</v>
      </c>
      <c r="C1247" s="20">
        <v>5.85</v>
      </c>
      <c r="D1247" s="21">
        <v>2.2890999999999999</v>
      </c>
      <c r="E1247" s="21">
        <f t="shared" si="19"/>
        <v>3.0638999999999998</v>
      </c>
      <c r="F1247" s="43">
        <v>1</v>
      </c>
      <c r="G1247" s="44">
        <v>1</v>
      </c>
      <c r="H1247" s="22" t="s">
        <v>15</v>
      </c>
      <c r="I1247" s="23" t="s">
        <v>41</v>
      </c>
      <c r="J1247" s="17"/>
      <c r="K1247" s="11"/>
      <c r="L1247" s="11"/>
      <c r="M1247" s="11"/>
      <c r="N1247" s="11"/>
      <c r="O1247" s="11"/>
      <c r="P1247" s="11"/>
      <c r="Q1247" s="11"/>
      <c r="R1247" s="11"/>
      <c r="S1247" s="11"/>
      <c r="T1247" s="11"/>
      <c r="U1247" s="11"/>
      <c r="V1247" s="11"/>
      <c r="W1247" s="11"/>
      <c r="X1247" s="11"/>
      <c r="Y1247" s="11"/>
      <c r="Z1247" s="11"/>
      <c r="AA1247" s="11"/>
      <c r="AB1247" s="11"/>
      <c r="AC1247" s="11"/>
      <c r="AD1247" s="11"/>
      <c r="AE1247" s="11"/>
      <c r="AF1247" s="11"/>
      <c r="AG1247" s="11"/>
      <c r="AH1247" s="11"/>
      <c r="AI1247" s="11"/>
      <c r="AJ1247" s="11"/>
      <c r="AK1247" s="11"/>
      <c r="AL1247" s="11"/>
      <c r="AM1247" s="11"/>
      <c r="AN1247" s="11"/>
    </row>
    <row r="1248" spans="1:40" s="32" customFormat="1">
      <c r="A1248" s="102" t="s">
        <v>2125</v>
      </c>
      <c r="B1248" s="19" t="s">
        <v>877</v>
      </c>
      <c r="C1248" s="20">
        <v>9.2899999999999991</v>
      </c>
      <c r="D1248" s="21">
        <v>3.8502999999999998</v>
      </c>
      <c r="E1248" s="21">
        <f t="shared" si="19"/>
        <v>5.1536</v>
      </c>
      <c r="F1248" s="43">
        <v>1</v>
      </c>
      <c r="G1248" s="44">
        <v>1.3</v>
      </c>
      <c r="H1248" s="22" t="s">
        <v>15</v>
      </c>
      <c r="I1248" s="23" t="s">
        <v>41</v>
      </c>
      <c r="J1248" s="17"/>
      <c r="K1248" s="11"/>
      <c r="L1248" s="11"/>
      <c r="M1248" s="11"/>
      <c r="N1248" s="11"/>
      <c r="O1248" s="11"/>
      <c r="P1248" s="11"/>
      <c r="Q1248" s="11"/>
      <c r="R1248" s="11"/>
      <c r="S1248" s="11"/>
      <c r="T1248" s="11"/>
      <c r="U1248" s="11"/>
      <c r="V1248" s="11"/>
      <c r="W1248" s="11"/>
      <c r="X1248" s="11"/>
      <c r="Y1248" s="11"/>
      <c r="Z1248" s="11"/>
      <c r="AA1248" s="11"/>
      <c r="AB1248" s="11"/>
      <c r="AC1248" s="11"/>
      <c r="AD1248" s="11"/>
      <c r="AE1248" s="11"/>
      <c r="AF1248" s="11"/>
      <c r="AG1248" s="11"/>
      <c r="AH1248" s="11"/>
      <c r="AI1248" s="11"/>
      <c r="AJ1248" s="11"/>
      <c r="AK1248" s="11"/>
      <c r="AL1248" s="11"/>
      <c r="AM1248" s="11"/>
      <c r="AN1248" s="11"/>
    </row>
    <row r="1249" spans="1:40" s="32" customFormat="1">
      <c r="A1249" s="103" t="s">
        <v>2126</v>
      </c>
      <c r="B1249" s="24" t="s">
        <v>877</v>
      </c>
      <c r="C1249" s="25">
        <v>17.739999999999998</v>
      </c>
      <c r="D1249" s="26">
        <v>7.6867999999999999</v>
      </c>
      <c r="E1249" s="26">
        <f t="shared" si="19"/>
        <v>10.2887</v>
      </c>
      <c r="F1249" s="45">
        <v>1</v>
      </c>
      <c r="G1249" s="46">
        <v>1.3</v>
      </c>
      <c r="H1249" s="27" t="s">
        <v>15</v>
      </c>
      <c r="I1249" s="28" t="s">
        <v>41</v>
      </c>
      <c r="J1249" s="17"/>
      <c r="K1249" s="11"/>
      <c r="L1249" s="11"/>
      <c r="M1249" s="11"/>
      <c r="N1249" s="11"/>
      <c r="O1249" s="11"/>
      <c r="P1249" s="11"/>
      <c r="Q1249" s="11"/>
      <c r="R1249" s="11"/>
      <c r="S1249" s="11"/>
      <c r="T1249" s="11"/>
      <c r="U1249" s="11"/>
      <c r="V1249" s="11"/>
      <c r="W1249" s="11"/>
      <c r="X1249" s="11"/>
      <c r="Y1249" s="11"/>
      <c r="Z1249" s="11"/>
      <c r="AA1249" s="11"/>
      <c r="AB1249" s="11"/>
      <c r="AC1249" s="11"/>
      <c r="AD1249" s="11"/>
      <c r="AE1249" s="11"/>
      <c r="AF1249" s="11"/>
      <c r="AG1249" s="11"/>
      <c r="AH1249" s="11"/>
      <c r="AI1249" s="11"/>
      <c r="AJ1249" s="11"/>
      <c r="AK1249" s="11"/>
      <c r="AL1249" s="11"/>
      <c r="AM1249" s="11"/>
      <c r="AN1249" s="11"/>
    </row>
    <row r="1250" spans="1:40" s="32" customFormat="1">
      <c r="A1250" s="102" t="s">
        <v>2127</v>
      </c>
      <c r="B1250" s="19" t="s">
        <v>878</v>
      </c>
      <c r="C1250" s="20">
        <v>2.87</v>
      </c>
      <c r="D1250" s="21">
        <v>0.83199999999999996</v>
      </c>
      <c r="E1250" s="21">
        <f t="shared" si="19"/>
        <v>1.1135999999999999</v>
      </c>
      <c r="F1250" s="43">
        <v>1</v>
      </c>
      <c r="G1250" s="44">
        <v>1</v>
      </c>
      <c r="H1250" s="30" t="s">
        <v>15</v>
      </c>
      <c r="I1250" s="31" t="s">
        <v>41</v>
      </c>
      <c r="J1250" s="17"/>
      <c r="K1250" s="11"/>
      <c r="L1250" s="11"/>
      <c r="M1250" s="11"/>
      <c r="N1250" s="11"/>
      <c r="O1250" s="11"/>
      <c r="P1250" s="11"/>
      <c r="Q1250" s="11"/>
      <c r="R1250" s="11"/>
      <c r="S1250" s="11"/>
      <c r="T1250" s="11"/>
      <c r="U1250" s="11"/>
      <c r="V1250" s="11"/>
      <c r="W1250" s="11"/>
      <c r="X1250" s="11"/>
      <c r="Y1250" s="11"/>
      <c r="Z1250" s="11"/>
      <c r="AA1250" s="11"/>
      <c r="AB1250" s="11"/>
      <c r="AC1250" s="11"/>
      <c r="AD1250" s="11"/>
      <c r="AE1250" s="11"/>
      <c r="AF1250" s="11"/>
      <c r="AG1250" s="11"/>
      <c r="AH1250" s="11"/>
      <c r="AI1250" s="11"/>
      <c r="AJ1250" s="11"/>
      <c r="AK1250" s="11"/>
      <c r="AL1250" s="11"/>
      <c r="AM1250" s="11"/>
      <c r="AN1250" s="11"/>
    </row>
    <row r="1251" spans="1:40" s="32" customFormat="1">
      <c r="A1251" s="102" t="s">
        <v>2128</v>
      </c>
      <c r="B1251" s="19" t="s">
        <v>878</v>
      </c>
      <c r="C1251" s="20">
        <v>3.62</v>
      </c>
      <c r="D1251" s="21">
        <v>1.0262</v>
      </c>
      <c r="E1251" s="21">
        <f t="shared" si="19"/>
        <v>1.3735999999999999</v>
      </c>
      <c r="F1251" s="43">
        <v>1</v>
      </c>
      <c r="G1251" s="44">
        <v>1</v>
      </c>
      <c r="H1251" s="22" t="s">
        <v>15</v>
      </c>
      <c r="I1251" s="23" t="s">
        <v>41</v>
      </c>
      <c r="J1251" s="17"/>
      <c r="K1251" s="11"/>
      <c r="L1251" s="11"/>
      <c r="M1251" s="11"/>
      <c r="N1251" s="11"/>
      <c r="O1251" s="11"/>
      <c r="P1251" s="11"/>
      <c r="Q1251" s="11"/>
      <c r="R1251" s="11"/>
      <c r="S1251" s="11"/>
      <c r="T1251" s="11"/>
      <c r="U1251" s="11"/>
      <c r="V1251" s="11"/>
      <c r="W1251" s="11"/>
      <c r="X1251" s="11"/>
      <c r="Y1251" s="11"/>
      <c r="Z1251" s="11"/>
      <c r="AA1251" s="11"/>
      <c r="AB1251" s="11"/>
      <c r="AC1251" s="11"/>
      <c r="AD1251" s="11"/>
      <c r="AE1251" s="11"/>
      <c r="AF1251" s="11"/>
      <c r="AG1251" s="11"/>
      <c r="AH1251" s="11"/>
      <c r="AI1251" s="11"/>
      <c r="AJ1251" s="11"/>
      <c r="AK1251" s="11"/>
      <c r="AL1251" s="11"/>
      <c r="AM1251" s="11"/>
      <c r="AN1251" s="11"/>
    </row>
    <row r="1252" spans="1:40" s="32" customFormat="1">
      <c r="A1252" s="102" t="s">
        <v>2129</v>
      </c>
      <c r="B1252" s="19" t="s">
        <v>878</v>
      </c>
      <c r="C1252" s="20">
        <v>5.6</v>
      </c>
      <c r="D1252" s="21">
        <v>1.6549</v>
      </c>
      <c r="E1252" s="21">
        <f t="shared" si="19"/>
        <v>2.2151000000000001</v>
      </c>
      <c r="F1252" s="43">
        <v>1</v>
      </c>
      <c r="G1252" s="44">
        <v>1.3</v>
      </c>
      <c r="H1252" s="22" t="s">
        <v>15</v>
      </c>
      <c r="I1252" s="23" t="s">
        <v>41</v>
      </c>
      <c r="J1252" s="17"/>
      <c r="K1252" s="11"/>
      <c r="L1252" s="11"/>
      <c r="M1252" s="11"/>
      <c r="N1252" s="11"/>
      <c r="O1252" s="11"/>
      <c r="P1252" s="11"/>
      <c r="Q1252" s="11"/>
      <c r="R1252" s="11"/>
      <c r="S1252" s="11"/>
      <c r="T1252" s="11"/>
      <c r="U1252" s="11"/>
      <c r="V1252" s="11"/>
      <c r="W1252" s="11"/>
      <c r="X1252" s="11"/>
      <c r="Y1252" s="11"/>
      <c r="Z1252" s="11"/>
      <c r="AA1252" s="11"/>
      <c r="AB1252" s="11"/>
      <c r="AC1252" s="11"/>
      <c r="AD1252" s="11"/>
      <c r="AE1252" s="11"/>
      <c r="AF1252" s="11"/>
      <c r="AG1252" s="11"/>
      <c r="AH1252" s="11"/>
      <c r="AI1252" s="11"/>
      <c r="AJ1252" s="11"/>
      <c r="AK1252" s="11"/>
      <c r="AL1252" s="11"/>
      <c r="AM1252" s="11"/>
      <c r="AN1252" s="11"/>
    </row>
    <row r="1253" spans="1:40" s="32" customFormat="1">
      <c r="A1253" s="103" t="s">
        <v>2130</v>
      </c>
      <c r="B1253" s="24" t="s">
        <v>878</v>
      </c>
      <c r="C1253" s="25">
        <v>13.17</v>
      </c>
      <c r="D1253" s="26">
        <v>4.4282000000000004</v>
      </c>
      <c r="E1253" s="26">
        <f t="shared" si="19"/>
        <v>5.9271000000000003</v>
      </c>
      <c r="F1253" s="45">
        <v>1</v>
      </c>
      <c r="G1253" s="46">
        <v>1.3</v>
      </c>
      <c r="H1253" s="27" t="s">
        <v>15</v>
      </c>
      <c r="I1253" s="28" t="s">
        <v>41</v>
      </c>
      <c r="J1253" s="17"/>
      <c r="K1253" s="11"/>
      <c r="L1253" s="11"/>
      <c r="M1253" s="11"/>
      <c r="N1253" s="11"/>
      <c r="O1253" s="11"/>
      <c r="P1253" s="11"/>
      <c r="Q1253" s="11"/>
      <c r="R1253" s="11"/>
      <c r="S1253" s="11"/>
      <c r="T1253" s="11"/>
      <c r="U1253" s="11"/>
      <c r="V1253" s="11"/>
      <c r="W1253" s="11"/>
      <c r="X1253" s="11"/>
      <c r="Y1253" s="11"/>
      <c r="Z1253" s="11"/>
      <c r="AA1253" s="11"/>
      <c r="AB1253" s="11"/>
      <c r="AC1253" s="11"/>
      <c r="AD1253" s="11"/>
      <c r="AE1253" s="11"/>
      <c r="AF1253" s="11"/>
      <c r="AG1253" s="11"/>
      <c r="AH1253" s="11"/>
      <c r="AI1253" s="11"/>
      <c r="AJ1253" s="11"/>
      <c r="AK1253" s="11"/>
      <c r="AL1253" s="11"/>
      <c r="AM1253" s="11"/>
      <c r="AN1253" s="11"/>
    </row>
    <row r="1254" spans="1:40" s="32" customFormat="1">
      <c r="A1254" s="102" t="s">
        <v>2131</v>
      </c>
      <c r="B1254" s="19" t="s">
        <v>879</v>
      </c>
      <c r="C1254" s="20">
        <v>3.18</v>
      </c>
      <c r="D1254" s="21">
        <v>1.4208000000000001</v>
      </c>
      <c r="E1254" s="21">
        <f t="shared" si="19"/>
        <v>1.9016999999999999</v>
      </c>
      <c r="F1254" s="43">
        <v>1</v>
      </c>
      <c r="G1254" s="44">
        <v>1</v>
      </c>
      <c r="H1254" s="30" t="s">
        <v>15</v>
      </c>
      <c r="I1254" s="31" t="s">
        <v>41</v>
      </c>
      <c r="J1254" s="17"/>
      <c r="K1254" s="11"/>
      <c r="L1254" s="11"/>
      <c r="M1254" s="11"/>
      <c r="N1254" s="11"/>
      <c r="O1254" s="11"/>
      <c r="P1254" s="11"/>
      <c r="Q1254" s="11"/>
      <c r="R1254" s="11"/>
      <c r="S1254" s="11"/>
      <c r="T1254" s="11"/>
      <c r="U1254" s="11"/>
      <c r="V1254" s="11"/>
      <c r="W1254" s="11"/>
      <c r="X1254" s="11"/>
      <c r="Y1254" s="11"/>
      <c r="Z1254" s="11"/>
      <c r="AA1254" s="11"/>
      <c r="AB1254" s="11"/>
      <c r="AC1254" s="11"/>
      <c r="AD1254" s="11"/>
      <c r="AE1254" s="11"/>
      <c r="AF1254" s="11"/>
      <c r="AG1254" s="11"/>
      <c r="AH1254" s="11"/>
      <c r="AI1254" s="11"/>
      <c r="AJ1254" s="11"/>
      <c r="AK1254" s="11"/>
      <c r="AL1254" s="11"/>
      <c r="AM1254" s="11"/>
      <c r="AN1254" s="11"/>
    </row>
    <row r="1255" spans="1:40" s="32" customFormat="1">
      <c r="A1255" s="102" t="s">
        <v>2132</v>
      </c>
      <c r="B1255" s="19" t="s">
        <v>879</v>
      </c>
      <c r="C1255" s="20">
        <v>5.85</v>
      </c>
      <c r="D1255" s="21">
        <v>2.1435</v>
      </c>
      <c r="E1255" s="21">
        <f t="shared" si="19"/>
        <v>2.8691</v>
      </c>
      <c r="F1255" s="43">
        <v>1</v>
      </c>
      <c r="G1255" s="44">
        <v>1</v>
      </c>
      <c r="H1255" s="22" t="s">
        <v>15</v>
      </c>
      <c r="I1255" s="23" t="s">
        <v>41</v>
      </c>
      <c r="J1255" s="17"/>
      <c r="K1255" s="11"/>
      <c r="L1255" s="11"/>
      <c r="M1255" s="11"/>
      <c r="N1255" s="11"/>
      <c r="O1255" s="11"/>
      <c r="P1255" s="11"/>
      <c r="Q1255" s="11"/>
      <c r="R1255" s="11"/>
      <c r="S1255" s="11"/>
      <c r="T1255" s="11"/>
      <c r="U1255" s="11"/>
      <c r="V1255" s="11"/>
      <c r="W1255" s="11"/>
      <c r="X1255" s="11"/>
      <c r="Y1255" s="11"/>
      <c r="Z1255" s="11"/>
      <c r="AA1255" s="11"/>
      <c r="AB1255" s="11"/>
      <c r="AC1255" s="11"/>
      <c r="AD1255" s="11"/>
      <c r="AE1255" s="11"/>
      <c r="AF1255" s="11"/>
      <c r="AG1255" s="11"/>
      <c r="AH1255" s="11"/>
      <c r="AI1255" s="11"/>
      <c r="AJ1255" s="11"/>
      <c r="AK1255" s="11"/>
      <c r="AL1255" s="11"/>
      <c r="AM1255" s="11"/>
      <c r="AN1255" s="11"/>
    </row>
    <row r="1256" spans="1:40" s="32" customFormat="1">
      <c r="A1256" s="102" t="s">
        <v>2133</v>
      </c>
      <c r="B1256" s="19" t="s">
        <v>879</v>
      </c>
      <c r="C1256" s="20">
        <v>11.18</v>
      </c>
      <c r="D1256" s="21">
        <v>3.3988</v>
      </c>
      <c r="E1256" s="21">
        <f t="shared" si="19"/>
        <v>4.5492999999999997</v>
      </c>
      <c r="F1256" s="43">
        <v>1</v>
      </c>
      <c r="G1256" s="44">
        <v>1.3</v>
      </c>
      <c r="H1256" s="22" t="s">
        <v>15</v>
      </c>
      <c r="I1256" s="23" t="s">
        <v>41</v>
      </c>
      <c r="J1256" s="17"/>
      <c r="K1256" s="11"/>
      <c r="L1256" s="11"/>
      <c r="M1256" s="11"/>
      <c r="N1256" s="11"/>
      <c r="O1256" s="11"/>
      <c r="P1256" s="11"/>
      <c r="Q1256" s="11"/>
      <c r="R1256" s="11"/>
      <c r="S1256" s="11"/>
      <c r="T1256" s="11"/>
      <c r="U1256" s="11"/>
      <c r="V1256" s="11"/>
      <c r="W1256" s="11"/>
      <c r="X1256" s="11"/>
      <c r="Y1256" s="11"/>
      <c r="Z1256" s="11"/>
      <c r="AA1256" s="11"/>
      <c r="AB1256" s="11"/>
      <c r="AC1256" s="11"/>
      <c r="AD1256" s="11"/>
      <c r="AE1256" s="11"/>
      <c r="AF1256" s="11"/>
      <c r="AG1256" s="11"/>
      <c r="AH1256" s="11"/>
      <c r="AI1256" s="11"/>
      <c r="AJ1256" s="11"/>
      <c r="AK1256" s="11"/>
      <c r="AL1256" s="11"/>
      <c r="AM1256" s="11"/>
      <c r="AN1256" s="11"/>
    </row>
    <row r="1257" spans="1:40" s="32" customFormat="1">
      <c r="A1257" s="103" t="s">
        <v>2134</v>
      </c>
      <c r="B1257" s="24" t="s">
        <v>879</v>
      </c>
      <c r="C1257" s="25">
        <v>21.6</v>
      </c>
      <c r="D1257" s="26">
        <v>6.8235000000000001</v>
      </c>
      <c r="E1257" s="26">
        <f t="shared" si="19"/>
        <v>9.1332000000000004</v>
      </c>
      <c r="F1257" s="45">
        <v>1</v>
      </c>
      <c r="G1257" s="46">
        <v>1.3</v>
      </c>
      <c r="H1257" s="27" t="s">
        <v>15</v>
      </c>
      <c r="I1257" s="28" t="s">
        <v>41</v>
      </c>
      <c r="J1257" s="17"/>
      <c r="K1257" s="11"/>
      <c r="L1257" s="11"/>
      <c r="M1257" s="11"/>
      <c r="N1257" s="11"/>
      <c r="O1257" s="11"/>
      <c r="P1257" s="11"/>
      <c r="Q1257" s="11"/>
      <c r="R1257" s="11"/>
      <c r="S1257" s="11"/>
      <c r="T1257" s="11"/>
      <c r="U1257" s="11"/>
      <c r="V1257" s="11"/>
      <c r="W1257" s="11"/>
      <c r="X1257" s="11"/>
      <c r="Y1257" s="11"/>
      <c r="Z1257" s="11"/>
      <c r="AA1257" s="11"/>
      <c r="AB1257" s="11"/>
      <c r="AC1257" s="11"/>
      <c r="AD1257" s="11"/>
      <c r="AE1257" s="11"/>
      <c r="AF1257" s="11"/>
      <c r="AG1257" s="11"/>
      <c r="AH1257" s="11"/>
      <c r="AI1257" s="11"/>
      <c r="AJ1257" s="11"/>
      <c r="AK1257" s="11"/>
      <c r="AL1257" s="11"/>
      <c r="AM1257" s="11"/>
      <c r="AN1257" s="11"/>
    </row>
    <row r="1258" spans="1:40" s="32" customFormat="1">
      <c r="A1258" s="102" t="s">
        <v>2135</v>
      </c>
      <c r="B1258" s="19" t="s">
        <v>880</v>
      </c>
      <c r="C1258" s="20">
        <v>2.81</v>
      </c>
      <c r="D1258" s="21">
        <v>1.0065</v>
      </c>
      <c r="E1258" s="21">
        <f t="shared" si="19"/>
        <v>1.3472</v>
      </c>
      <c r="F1258" s="43">
        <v>1</v>
      </c>
      <c r="G1258" s="44">
        <v>1</v>
      </c>
      <c r="H1258" s="30" t="s">
        <v>15</v>
      </c>
      <c r="I1258" s="31" t="s">
        <v>41</v>
      </c>
      <c r="J1258" s="17"/>
      <c r="K1258" s="11"/>
      <c r="L1258" s="11"/>
      <c r="M1258" s="11"/>
      <c r="N1258" s="11"/>
      <c r="O1258" s="11"/>
      <c r="P1258" s="11"/>
      <c r="Q1258" s="11"/>
      <c r="R1258" s="11"/>
      <c r="S1258" s="11"/>
      <c r="T1258" s="11"/>
      <c r="U1258" s="11"/>
      <c r="V1258" s="11"/>
      <c r="W1258" s="11"/>
      <c r="X1258" s="11"/>
      <c r="Y1258" s="11"/>
      <c r="Z1258" s="11"/>
      <c r="AA1258" s="11"/>
      <c r="AB1258" s="11"/>
      <c r="AC1258" s="11"/>
      <c r="AD1258" s="11"/>
      <c r="AE1258" s="11"/>
      <c r="AF1258" s="11"/>
      <c r="AG1258" s="11"/>
      <c r="AH1258" s="11"/>
      <c r="AI1258" s="11"/>
      <c r="AJ1258" s="11"/>
      <c r="AK1258" s="11"/>
      <c r="AL1258" s="11"/>
      <c r="AM1258" s="11"/>
      <c r="AN1258" s="11"/>
    </row>
    <row r="1259" spans="1:40" s="32" customFormat="1">
      <c r="A1259" s="102" t="s">
        <v>2136</v>
      </c>
      <c r="B1259" s="19" t="s">
        <v>880</v>
      </c>
      <c r="C1259" s="20">
        <v>4.8</v>
      </c>
      <c r="D1259" s="21">
        <v>1.4943</v>
      </c>
      <c r="E1259" s="21">
        <f t="shared" si="19"/>
        <v>2.0001000000000002</v>
      </c>
      <c r="F1259" s="43">
        <v>1</v>
      </c>
      <c r="G1259" s="44">
        <v>1</v>
      </c>
      <c r="H1259" s="22" t="s">
        <v>15</v>
      </c>
      <c r="I1259" s="23" t="s">
        <v>41</v>
      </c>
      <c r="J1259" s="17"/>
      <c r="K1259" s="11"/>
      <c r="L1259" s="11"/>
      <c r="M1259" s="11"/>
      <c r="N1259" s="11"/>
      <c r="O1259" s="11"/>
      <c r="P1259" s="11"/>
      <c r="Q1259" s="11"/>
      <c r="R1259" s="11"/>
      <c r="S1259" s="11"/>
      <c r="T1259" s="11"/>
      <c r="U1259" s="11"/>
      <c r="V1259" s="11"/>
      <c r="W1259" s="11"/>
      <c r="X1259" s="11"/>
      <c r="Y1259" s="11"/>
      <c r="Z1259" s="11"/>
      <c r="AA1259" s="11"/>
      <c r="AB1259" s="11"/>
      <c r="AC1259" s="11"/>
      <c r="AD1259" s="11"/>
      <c r="AE1259" s="11"/>
      <c r="AF1259" s="11"/>
      <c r="AG1259" s="11"/>
      <c r="AH1259" s="11"/>
      <c r="AI1259" s="11"/>
      <c r="AJ1259" s="11"/>
      <c r="AK1259" s="11"/>
      <c r="AL1259" s="11"/>
      <c r="AM1259" s="11"/>
      <c r="AN1259" s="11"/>
    </row>
    <row r="1260" spans="1:40" s="32" customFormat="1">
      <c r="A1260" s="102" t="s">
        <v>2137</v>
      </c>
      <c r="B1260" s="19" t="s">
        <v>880</v>
      </c>
      <c r="C1260" s="20">
        <v>9.4499999999999993</v>
      </c>
      <c r="D1260" s="21">
        <v>2.5286</v>
      </c>
      <c r="E1260" s="21">
        <f t="shared" si="19"/>
        <v>3.3845000000000001</v>
      </c>
      <c r="F1260" s="43">
        <v>1</v>
      </c>
      <c r="G1260" s="44">
        <v>1.3</v>
      </c>
      <c r="H1260" s="22" t="s">
        <v>15</v>
      </c>
      <c r="I1260" s="23" t="s">
        <v>41</v>
      </c>
      <c r="J1260" s="17"/>
      <c r="K1260" s="11"/>
      <c r="L1260" s="11"/>
      <c r="M1260" s="11"/>
      <c r="N1260" s="11"/>
      <c r="O1260" s="11"/>
      <c r="P1260" s="11"/>
      <c r="Q1260" s="11"/>
      <c r="R1260" s="11"/>
      <c r="S1260" s="11"/>
      <c r="T1260" s="11"/>
      <c r="U1260" s="11"/>
      <c r="V1260" s="11"/>
      <c r="W1260" s="11"/>
      <c r="X1260" s="11"/>
      <c r="Y1260" s="11"/>
      <c r="Z1260" s="11"/>
      <c r="AA1260" s="11"/>
      <c r="AB1260" s="11"/>
      <c r="AC1260" s="11"/>
      <c r="AD1260" s="11"/>
      <c r="AE1260" s="11"/>
      <c r="AF1260" s="11"/>
      <c r="AG1260" s="11"/>
      <c r="AH1260" s="11"/>
      <c r="AI1260" s="11"/>
      <c r="AJ1260" s="11"/>
      <c r="AK1260" s="11"/>
      <c r="AL1260" s="11"/>
      <c r="AM1260" s="11"/>
      <c r="AN1260" s="11"/>
    </row>
    <row r="1261" spans="1:40" s="32" customFormat="1">
      <c r="A1261" s="103" t="s">
        <v>2138</v>
      </c>
      <c r="B1261" s="24" t="s">
        <v>880</v>
      </c>
      <c r="C1261" s="25">
        <v>18.12</v>
      </c>
      <c r="D1261" s="26">
        <v>5.2394999999999996</v>
      </c>
      <c r="E1261" s="26">
        <f t="shared" si="19"/>
        <v>7.0129999999999999</v>
      </c>
      <c r="F1261" s="45">
        <v>1</v>
      </c>
      <c r="G1261" s="46">
        <v>1.3</v>
      </c>
      <c r="H1261" s="27" t="s">
        <v>15</v>
      </c>
      <c r="I1261" s="28" t="s">
        <v>41</v>
      </c>
      <c r="J1261" s="17"/>
      <c r="K1261" s="11"/>
      <c r="L1261" s="11"/>
      <c r="M1261" s="11"/>
      <c r="N1261" s="11"/>
      <c r="O1261" s="11"/>
      <c r="P1261" s="11"/>
      <c r="Q1261" s="11"/>
      <c r="R1261" s="11"/>
      <c r="S1261" s="11"/>
      <c r="T1261" s="11"/>
      <c r="U1261" s="11"/>
      <c r="V1261" s="11"/>
      <c r="W1261" s="11"/>
      <c r="X1261" s="11"/>
      <c r="Y1261" s="11"/>
      <c r="Z1261" s="11"/>
      <c r="AA1261" s="11"/>
      <c r="AB1261" s="11"/>
      <c r="AC1261" s="11"/>
      <c r="AD1261" s="11"/>
      <c r="AE1261" s="11"/>
      <c r="AF1261" s="11"/>
      <c r="AG1261" s="11"/>
      <c r="AH1261" s="11"/>
      <c r="AI1261" s="11"/>
      <c r="AJ1261" s="11"/>
      <c r="AK1261" s="11"/>
      <c r="AL1261" s="11"/>
      <c r="AM1261" s="11"/>
      <c r="AN1261" s="11"/>
    </row>
    <row r="1262" spans="1:40" s="32" customFormat="1">
      <c r="A1262" s="102" t="s">
        <v>2139</v>
      </c>
      <c r="B1262" s="19" t="s">
        <v>881</v>
      </c>
      <c r="C1262" s="20">
        <v>2.4900000000000002</v>
      </c>
      <c r="D1262" s="21">
        <v>0.77239999999999998</v>
      </c>
      <c r="E1262" s="21">
        <f t="shared" si="19"/>
        <v>1.0339</v>
      </c>
      <c r="F1262" s="43">
        <v>1</v>
      </c>
      <c r="G1262" s="44">
        <v>1</v>
      </c>
      <c r="H1262" s="30" t="s">
        <v>15</v>
      </c>
      <c r="I1262" s="31" t="s">
        <v>41</v>
      </c>
      <c r="J1262" s="17"/>
      <c r="K1262" s="11"/>
      <c r="L1262" s="11"/>
      <c r="M1262" s="11"/>
      <c r="N1262" s="11"/>
      <c r="O1262" s="11"/>
      <c r="P1262" s="11"/>
      <c r="Q1262" s="11"/>
      <c r="R1262" s="11"/>
      <c r="S1262" s="11"/>
      <c r="T1262" s="11"/>
      <c r="U1262" s="11"/>
      <c r="V1262" s="11"/>
      <c r="W1262" s="11"/>
      <c r="X1262" s="11"/>
      <c r="Y1262" s="11"/>
      <c r="Z1262" s="11"/>
      <c r="AA1262" s="11"/>
      <c r="AB1262" s="11"/>
      <c r="AC1262" s="11"/>
      <c r="AD1262" s="11"/>
      <c r="AE1262" s="11"/>
      <c r="AF1262" s="11"/>
      <c r="AG1262" s="11"/>
      <c r="AH1262" s="11"/>
      <c r="AI1262" s="11"/>
      <c r="AJ1262" s="11"/>
      <c r="AK1262" s="11"/>
      <c r="AL1262" s="11"/>
      <c r="AM1262" s="11"/>
      <c r="AN1262" s="11"/>
    </row>
    <row r="1263" spans="1:40" s="32" customFormat="1">
      <c r="A1263" s="102" t="s">
        <v>2140</v>
      </c>
      <c r="B1263" s="19" t="s">
        <v>881</v>
      </c>
      <c r="C1263" s="20">
        <v>4.6500000000000004</v>
      </c>
      <c r="D1263" s="21">
        <v>1.1820999999999999</v>
      </c>
      <c r="E1263" s="21">
        <f t="shared" si="19"/>
        <v>1.5822000000000001</v>
      </c>
      <c r="F1263" s="43">
        <v>1</v>
      </c>
      <c r="G1263" s="44">
        <v>1</v>
      </c>
      <c r="H1263" s="22" t="s">
        <v>15</v>
      </c>
      <c r="I1263" s="23" t="s">
        <v>41</v>
      </c>
      <c r="J1263" s="17"/>
      <c r="K1263" s="11"/>
      <c r="L1263" s="11"/>
      <c r="M1263" s="11"/>
      <c r="N1263" s="11"/>
      <c r="O1263" s="11"/>
      <c r="P1263" s="11"/>
      <c r="Q1263" s="11"/>
      <c r="R1263" s="11"/>
      <c r="S1263" s="11"/>
      <c r="T1263" s="11"/>
      <c r="U1263" s="11"/>
      <c r="V1263" s="11"/>
      <c r="W1263" s="11"/>
      <c r="X1263" s="11"/>
      <c r="Y1263" s="11"/>
      <c r="Z1263" s="11"/>
      <c r="AA1263" s="11"/>
      <c r="AB1263" s="11"/>
      <c r="AC1263" s="11"/>
      <c r="AD1263" s="11"/>
      <c r="AE1263" s="11"/>
      <c r="AF1263" s="11"/>
      <c r="AG1263" s="11"/>
      <c r="AH1263" s="11"/>
      <c r="AI1263" s="11"/>
      <c r="AJ1263" s="11"/>
      <c r="AK1263" s="11"/>
      <c r="AL1263" s="11"/>
      <c r="AM1263" s="11"/>
      <c r="AN1263" s="11"/>
    </row>
    <row r="1264" spans="1:40" s="32" customFormat="1">
      <c r="A1264" s="102" t="s">
        <v>2141</v>
      </c>
      <c r="B1264" s="19" t="s">
        <v>881</v>
      </c>
      <c r="C1264" s="20">
        <v>8.93</v>
      </c>
      <c r="D1264" s="21">
        <v>2.0914999999999999</v>
      </c>
      <c r="E1264" s="21">
        <f t="shared" si="19"/>
        <v>2.7995000000000001</v>
      </c>
      <c r="F1264" s="43">
        <v>1</v>
      </c>
      <c r="G1264" s="44">
        <v>1.3</v>
      </c>
      <c r="H1264" s="22" t="s">
        <v>15</v>
      </c>
      <c r="I1264" s="23" t="s">
        <v>41</v>
      </c>
      <c r="J1264" s="17"/>
      <c r="K1264" s="11"/>
      <c r="L1264" s="11"/>
      <c r="M1264" s="11"/>
      <c r="N1264" s="11"/>
      <c r="O1264" s="11"/>
      <c r="P1264" s="11"/>
      <c r="Q1264" s="11"/>
      <c r="R1264" s="11"/>
      <c r="S1264" s="11"/>
      <c r="T1264" s="11"/>
      <c r="U1264" s="11"/>
      <c r="V1264" s="11"/>
      <c r="W1264" s="11"/>
      <c r="X1264" s="11"/>
      <c r="Y1264" s="11"/>
      <c r="Z1264" s="11"/>
      <c r="AA1264" s="11"/>
      <c r="AB1264" s="11"/>
      <c r="AC1264" s="11"/>
      <c r="AD1264" s="11"/>
      <c r="AE1264" s="11"/>
      <c r="AF1264" s="11"/>
      <c r="AG1264" s="11"/>
      <c r="AH1264" s="11"/>
      <c r="AI1264" s="11"/>
      <c r="AJ1264" s="11"/>
      <c r="AK1264" s="11"/>
      <c r="AL1264" s="11"/>
      <c r="AM1264" s="11"/>
      <c r="AN1264" s="11"/>
    </row>
    <row r="1265" spans="1:40" s="32" customFormat="1">
      <c r="A1265" s="103" t="s">
        <v>2142</v>
      </c>
      <c r="B1265" s="24" t="s">
        <v>881</v>
      </c>
      <c r="C1265" s="25">
        <v>16.98</v>
      </c>
      <c r="D1265" s="26">
        <v>4.4847000000000001</v>
      </c>
      <c r="E1265" s="26">
        <f t="shared" si="19"/>
        <v>6.0026999999999999</v>
      </c>
      <c r="F1265" s="45">
        <v>1</v>
      </c>
      <c r="G1265" s="46">
        <v>1.3</v>
      </c>
      <c r="H1265" s="27" t="s">
        <v>15</v>
      </c>
      <c r="I1265" s="28" t="s">
        <v>41</v>
      </c>
      <c r="J1265" s="17"/>
      <c r="K1265" s="11"/>
      <c r="L1265" s="11"/>
      <c r="M1265" s="11"/>
      <c r="N1265" s="11"/>
      <c r="O1265" s="11"/>
      <c r="P1265" s="11"/>
      <c r="Q1265" s="11"/>
      <c r="R1265" s="11"/>
      <c r="S1265" s="11"/>
      <c r="T1265" s="11"/>
      <c r="U1265" s="11"/>
      <c r="V1265" s="11"/>
      <c r="W1265" s="11"/>
      <c r="X1265" s="11"/>
      <c r="Y1265" s="11"/>
      <c r="Z1265" s="11"/>
      <c r="AA1265" s="11"/>
      <c r="AB1265" s="11"/>
      <c r="AC1265" s="11"/>
      <c r="AD1265" s="11"/>
      <c r="AE1265" s="11"/>
      <c r="AF1265" s="11"/>
      <c r="AG1265" s="11"/>
      <c r="AH1265" s="11"/>
      <c r="AI1265" s="11"/>
      <c r="AJ1265" s="11"/>
      <c r="AK1265" s="11"/>
      <c r="AL1265" s="11"/>
      <c r="AM1265" s="11"/>
      <c r="AN1265" s="11"/>
    </row>
    <row r="1266" spans="1:40" s="32" customFormat="1">
      <c r="A1266" s="102" t="s">
        <v>2143</v>
      </c>
      <c r="B1266" s="19" t="s">
        <v>882</v>
      </c>
      <c r="C1266" s="20">
        <v>0</v>
      </c>
      <c r="D1266" s="21">
        <v>0</v>
      </c>
      <c r="E1266" s="21">
        <f t="shared" si="19"/>
        <v>0</v>
      </c>
      <c r="F1266" s="54">
        <v>1</v>
      </c>
      <c r="G1266" s="56">
        <v>1</v>
      </c>
      <c r="H1266" s="30" t="s">
        <v>44</v>
      </c>
      <c r="I1266" s="31" t="s">
        <v>44</v>
      </c>
      <c r="J1266" s="17"/>
      <c r="K1266" s="11"/>
      <c r="L1266" s="11"/>
      <c r="M1266" s="11"/>
      <c r="N1266" s="11"/>
      <c r="O1266" s="11"/>
      <c r="P1266" s="11"/>
      <c r="Q1266" s="11"/>
      <c r="R1266" s="11"/>
      <c r="S1266" s="11"/>
      <c r="T1266" s="11"/>
      <c r="U1266" s="11"/>
      <c r="V1266" s="11"/>
      <c r="W1266" s="11"/>
      <c r="X1266" s="11"/>
      <c r="Y1266" s="11"/>
      <c r="Z1266" s="11"/>
      <c r="AA1266" s="11"/>
      <c r="AB1266" s="11"/>
      <c r="AC1266" s="11"/>
      <c r="AD1266" s="11"/>
      <c r="AE1266" s="11"/>
      <c r="AF1266" s="11"/>
      <c r="AG1266" s="11"/>
      <c r="AH1266" s="11"/>
      <c r="AI1266" s="11"/>
      <c r="AJ1266" s="11"/>
      <c r="AK1266" s="11"/>
      <c r="AL1266" s="11"/>
      <c r="AM1266" s="11"/>
      <c r="AN1266" s="11"/>
    </row>
    <row r="1267" spans="1:40" s="32" customFormat="1">
      <c r="A1267" s="103" t="s">
        <v>2144</v>
      </c>
      <c r="B1267" s="24" t="s">
        <v>883</v>
      </c>
      <c r="C1267" s="25">
        <v>0</v>
      </c>
      <c r="D1267" s="26">
        <v>0</v>
      </c>
      <c r="E1267" s="26">
        <f t="shared" si="19"/>
        <v>0</v>
      </c>
      <c r="F1267" s="55">
        <v>1</v>
      </c>
      <c r="G1267" s="57">
        <v>1</v>
      </c>
      <c r="H1267" s="27" t="s">
        <v>44</v>
      </c>
      <c r="I1267" s="28" t="s">
        <v>44</v>
      </c>
      <c r="J1267" s="17"/>
      <c r="K1267" s="11"/>
      <c r="L1267" s="11"/>
      <c r="M1267" s="11"/>
      <c r="N1267" s="11"/>
      <c r="O1267" s="11"/>
      <c r="P1267" s="11"/>
      <c r="Q1267" s="11"/>
      <c r="R1267" s="11"/>
      <c r="S1267" s="11"/>
      <c r="T1267" s="11"/>
      <c r="U1267" s="11"/>
      <c r="V1267" s="11"/>
      <c r="W1267" s="11"/>
      <c r="X1267" s="11"/>
      <c r="Y1267" s="11"/>
      <c r="Z1267" s="11"/>
      <c r="AA1267" s="11"/>
      <c r="AB1267" s="11"/>
      <c r="AC1267" s="11"/>
      <c r="AD1267" s="11"/>
      <c r="AE1267" s="11"/>
      <c r="AF1267" s="11"/>
      <c r="AG1267" s="11"/>
      <c r="AH1267" s="11"/>
      <c r="AI1267" s="11"/>
      <c r="AJ1267" s="11"/>
      <c r="AK1267" s="11"/>
      <c r="AL1267" s="11"/>
      <c r="AM1267" s="11"/>
      <c r="AN1267" s="11"/>
    </row>
    <row r="1268" spans="1:40" s="6" customFormat="1">
      <c r="A1268" s="100"/>
      <c r="B1268" s="100"/>
      <c r="F1268" s="41"/>
      <c r="G1268" s="41"/>
      <c r="H1268" s="41"/>
    </row>
    <row r="1269" spans="1:40" s="6" customFormat="1">
      <c r="A1269" s="100"/>
      <c r="B1269" s="100"/>
      <c r="F1269" s="41"/>
      <c r="G1269" s="41"/>
      <c r="H1269" s="41"/>
    </row>
    <row r="1270" spans="1:40" s="6" customFormat="1">
      <c r="A1270" s="100"/>
      <c r="B1270" s="100"/>
      <c r="F1270" s="41"/>
      <c r="G1270" s="41"/>
      <c r="H1270" s="41"/>
    </row>
    <row r="1271" spans="1:40" s="6" customFormat="1">
      <c r="A1271" s="100"/>
      <c r="B1271" s="100"/>
      <c r="F1271" s="41"/>
      <c r="G1271" s="41"/>
      <c r="H1271" s="41"/>
    </row>
    <row r="1272" spans="1:40" s="6" customFormat="1">
      <c r="A1272" s="100"/>
      <c r="B1272" s="100"/>
      <c r="F1272" s="41"/>
      <c r="G1272" s="41"/>
      <c r="H1272" s="41"/>
    </row>
    <row r="1273" spans="1:40" s="6" customFormat="1">
      <c r="A1273" s="100"/>
      <c r="B1273" s="100"/>
      <c r="F1273" s="41"/>
      <c r="G1273" s="41"/>
      <c r="H1273" s="41"/>
    </row>
    <row r="1274" spans="1:40" s="6" customFormat="1">
      <c r="A1274" s="100"/>
      <c r="B1274" s="100"/>
      <c r="F1274" s="41"/>
      <c r="G1274" s="41"/>
      <c r="H1274" s="41"/>
    </row>
    <row r="1275" spans="1:40" s="6" customFormat="1">
      <c r="A1275" s="100"/>
      <c r="B1275" s="100"/>
      <c r="F1275" s="41"/>
      <c r="G1275" s="41"/>
      <c r="H1275" s="41"/>
    </row>
    <row r="1276" spans="1:40" s="6" customFormat="1">
      <c r="A1276" s="100"/>
      <c r="B1276" s="100"/>
      <c r="F1276" s="41"/>
      <c r="G1276" s="41"/>
      <c r="H1276" s="41"/>
    </row>
    <row r="1277" spans="1:40" s="6" customFormat="1">
      <c r="A1277" s="100"/>
      <c r="B1277" s="100"/>
      <c r="F1277" s="41"/>
      <c r="G1277" s="41"/>
      <c r="H1277" s="41"/>
    </row>
    <row r="1278" spans="1:40" s="6" customFormat="1">
      <c r="A1278" s="100"/>
      <c r="B1278" s="100"/>
      <c r="F1278" s="41"/>
      <c r="G1278" s="41"/>
      <c r="H1278" s="41"/>
    </row>
    <row r="1279" spans="1:40" s="6" customFormat="1">
      <c r="A1279" s="100"/>
      <c r="B1279" s="100"/>
      <c r="F1279" s="41"/>
      <c r="G1279" s="41"/>
      <c r="H1279" s="41"/>
    </row>
    <row r="1280" spans="1:40" s="6" customFormat="1">
      <c r="A1280" s="100"/>
      <c r="B1280" s="100"/>
      <c r="F1280" s="41"/>
      <c r="G1280" s="41"/>
      <c r="H1280" s="41"/>
    </row>
    <row r="1281" spans="1:8" s="6" customFormat="1">
      <c r="A1281" s="100"/>
      <c r="B1281" s="100"/>
      <c r="F1281" s="41"/>
      <c r="G1281" s="41"/>
      <c r="H1281" s="41"/>
    </row>
    <row r="1282" spans="1:8" s="6" customFormat="1">
      <c r="A1282" s="100"/>
      <c r="B1282" s="100"/>
      <c r="F1282" s="41"/>
      <c r="G1282" s="41"/>
      <c r="H1282" s="41"/>
    </row>
    <row r="1283" spans="1:8" s="6" customFormat="1">
      <c r="A1283" s="100"/>
      <c r="B1283" s="100"/>
      <c r="F1283" s="41"/>
      <c r="G1283" s="41"/>
      <c r="H1283" s="41"/>
    </row>
    <row r="1284" spans="1:8" s="6" customFormat="1">
      <c r="A1284" s="100"/>
      <c r="B1284" s="100"/>
      <c r="F1284" s="41"/>
      <c r="G1284" s="41"/>
      <c r="H1284" s="41"/>
    </row>
    <row r="1285" spans="1:8" s="6" customFormat="1">
      <c r="A1285" s="100"/>
      <c r="B1285" s="100"/>
      <c r="F1285" s="41"/>
      <c r="G1285" s="41"/>
      <c r="H1285" s="41"/>
    </row>
    <row r="1286" spans="1:8" s="6" customFormat="1">
      <c r="A1286" s="100"/>
      <c r="B1286" s="100"/>
      <c r="F1286" s="41"/>
      <c r="G1286" s="41"/>
      <c r="H1286" s="41"/>
    </row>
    <row r="1287" spans="1:8" s="6" customFormat="1">
      <c r="A1287" s="100"/>
      <c r="B1287" s="100"/>
      <c r="F1287" s="41"/>
      <c r="G1287" s="41"/>
      <c r="H1287" s="41"/>
    </row>
    <row r="1288" spans="1:8" s="6" customFormat="1">
      <c r="A1288" s="100"/>
      <c r="B1288" s="100"/>
      <c r="F1288" s="41"/>
      <c r="G1288" s="41"/>
      <c r="H1288" s="41"/>
    </row>
    <row r="1289" spans="1:8" s="6" customFormat="1">
      <c r="A1289" s="100"/>
      <c r="B1289" s="100"/>
      <c r="F1289" s="41"/>
      <c r="G1289" s="41"/>
      <c r="H1289" s="41"/>
    </row>
    <row r="1290" spans="1:8" s="6" customFormat="1">
      <c r="A1290" s="100"/>
      <c r="B1290" s="100"/>
      <c r="F1290" s="41"/>
      <c r="G1290" s="41"/>
      <c r="H1290" s="41"/>
    </row>
    <row r="1291" spans="1:8" s="6" customFormat="1">
      <c r="A1291" s="100"/>
      <c r="B1291" s="100"/>
      <c r="F1291" s="41"/>
      <c r="G1291" s="41"/>
      <c r="H1291" s="41"/>
    </row>
    <row r="1292" spans="1:8" s="6" customFormat="1">
      <c r="A1292" s="100"/>
      <c r="B1292" s="100"/>
      <c r="F1292" s="41"/>
      <c r="G1292" s="41"/>
      <c r="H1292" s="41"/>
    </row>
    <row r="1293" spans="1:8" s="6" customFormat="1">
      <c r="A1293" s="100"/>
      <c r="B1293" s="100"/>
      <c r="F1293" s="41"/>
      <c r="G1293" s="41"/>
      <c r="H1293" s="41"/>
    </row>
    <row r="1294" spans="1:8" s="6" customFormat="1">
      <c r="A1294" s="100"/>
      <c r="B1294" s="100"/>
      <c r="F1294" s="41"/>
      <c r="G1294" s="41"/>
      <c r="H1294" s="41"/>
    </row>
    <row r="1295" spans="1:8" s="6" customFormat="1">
      <c r="A1295" s="100"/>
      <c r="B1295" s="100"/>
      <c r="F1295" s="41"/>
      <c r="G1295" s="41"/>
      <c r="H1295" s="41"/>
    </row>
    <row r="1296" spans="1:8" s="6" customFormat="1">
      <c r="A1296" s="100"/>
      <c r="B1296" s="100"/>
      <c r="F1296" s="41"/>
      <c r="G1296" s="41"/>
      <c r="H1296" s="41"/>
    </row>
    <row r="1297" spans="1:8" s="6" customFormat="1">
      <c r="A1297" s="100"/>
      <c r="B1297" s="100"/>
      <c r="F1297" s="41"/>
      <c r="G1297" s="41"/>
      <c r="H1297" s="41"/>
    </row>
    <row r="1298" spans="1:8" s="6" customFormat="1">
      <c r="A1298" s="100"/>
      <c r="B1298" s="100"/>
      <c r="F1298" s="41"/>
      <c r="G1298" s="41"/>
      <c r="H1298" s="41"/>
    </row>
    <row r="1299" spans="1:8" s="6" customFormat="1">
      <c r="A1299" s="100"/>
      <c r="B1299" s="100"/>
      <c r="F1299" s="41"/>
      <c r="G1299" s="41"/>
      <c r="H1299" s="41"/>
    </row>
    <row r="1300" spans="1:8" s="6" customFormat="1">
      <c r="A1300" s="100"/>
      <c r="B1300" s="100"/>
      <c r="F1300" s="41"/>
      <c r="G1300" s="41"/>
      <c r="H1300" s="41"/>
    </row>
    <row r="1301" spans="1:8" s="6" customFormat="1">
      <c r="A1301" s="100"/>
      <c r="B1301" s="100"/>
      <c r="F1301" s="41"/>
      <c r="G1301" s="41"/>
      <c r="H1301" s="41"/>
    </row>
    <row r="1302" spans="1:8" s="6" customFormat="1">
      <c r="A1302" s="100"/>
      <c r="B1302" s="100"/>
      <c r="F1302" s="41"/>
      <c r="G1302" s="41"/>
      <c r="H1302" s="41"/>
    </row>
    <row r="1303" spans="1:8" s="6" customFormat="1">
      <c r="A1303" s="100"/>
      <c r="B1303" s="100"/>
      <c r="F1303" s="41"/>
      <c r="G1303" s="41"/>
      <c r="H1303" s="41"/>
    </row>
    <row r="1304" spans="1:8" s="6" customFormat="1">
      <c r="A1304" s="100"/>
      <c r="B1304" s="100"/>
      <c r="F1304" s="41"/>
      <c r="G1304" s="41"/>
      <c r="H1304" s="41"/>
    </row>
  </sheetData>
  <sheetProtection password="B0F7" sheet="1" objects="1" scenarios="1"/>
  <autoFilter ref="H9:I1267"/>
  <sortState ref="A10:I1267">
    <sortCondition ref="A10:A1267"/>
  </sortState>
  <mergeCells count="14">
    <mergeCell ref="A5:I5"/>
    <mergeCell ref="A4:I4"/>
    <mergeCell ref="A2:I2"/>
    <mergeCell ref="A1:I1"/>
    <mergeCell ref="B7:B9"/>
    <mergeCell ref="G7:G9"/>
    <mergeCell ref="A7:A9"/>
    <mergeCell ref="A6:I6"/>
    <mergeCell ref="H7:I8"/>
    <mergeCell ref="D7:D9"/>
    <mergeCell ref="F7:F9"/>
    <mergeCell ref="C7:C9"/>
    <mergeCell ref="E7:E9"/>
    <mergeCell ref="A3:I3"/>
  </mergeCells>
  <phoneticPr fontId="7" type="noConversion"/>
  <pageMargins left="0.5" right="0.5" top="0.75" bottom="0.69" header="0.5" footer="0.5"/>
  <pageSetup scale="85" fitToHeight="0" orientation="portrait" horizontalDpi="1200" verticalDpi="1200" r:id="rId1"/>
  <headerFooter alignWithMargins="0">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zoomScaleNormal="100" workbookViewId="0"/>
  </sheetViews>
  <sheetFormatPr defaultRowHeight="12.75"/>
  <cols>
    <col min="2" max="2" width="19.85546875" customWidth="1"/>
  </cols>
  <sheetData>
    <row r="2" spans="2:3">
      <c r="B2" s="338" t="s">
        <v>62</v>
      </c>
      <c r="C2" s="341" t="s">
        <v>71</v>
      </c>
    </row>
    <row r="3" spans="2:3">
      <c r="B3" s="339"/>
      <c r="C3" s="342"/>
    </row>
    <row r="4" spans="2:3">
      <c r="B4" s="340"/>
      <c r="C4" s="343"/>
    </row>
    <row r="5" spans="2:3">
      <c r="B5" s="1" t="s">
        <v>63</v>
      </c>
      <c r="C5" s="2">
        <v>1</v>
      </c>
    </row>
    <row r="6" spans="2:3">
      <c r="B6" s="1" t="s">
        <v>2220</v>
      </c>
      <c r="C6" s="2">
        <v>2.7010000000000001</v>
      </c>
    </row>
    <row r="7" spans="2:3">
      <c r="B7" s="3" t="s">
        <v>64</v>
      </c>
      <c r="C7" s="2">
        <v>2.1190000000000002</v>
      </c>
    </row>
    <row r="8" spans="2:3">
      <c r="B8" s="1" t="s">
        <v>2219</v>
      </c>
      <c r="C8" s="2">
        <v>2.125</v>
      </c>
    </row>
    <row r="9" spans="2:3">
      <c r="B9" s="4" t="s">
        <v>104</v>
      </c>
      <c r="C9" s="5">
        <v>2.5259999999999998</v>
      </c>
    </row>
  </sheetData>
  <sheetProtection password="B0F7" sheet="1" objects="1" scenarios="1"/>
  <mergeCells count="2">
    <mergeCell ref="B2:B4"/>
    <mergeCell ref="C2:C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5"/>
  <sheetViews>
    <sheetView zoomScaleNormal="100" workbookViewId="0">
      <pane ySplit="1" topLeftCell="A2" activePane="bottomLeft" state="frozen"/>
      <selection pane="bottomLeft"/>
    </sheetView>
  </sheetViews>
  <sheetFormatPr defaultColWidth="8.85546875" defaultRowHeight="12.75"/>
  <cols>
    <col min="1" max="1" width="9.85546875" style="53" bestFit="1" customWidth="1"/>
    <col min="2" max="2" width="30.42578125" style="8" bestFit="1" customWidth="1"/>
    <col min="3" max="3" width="12" style="203" customWidth="1"/>
    <col min="4" max="4" width="10.42578125" style="207" customWidth="1"/>
    <col min="5" max="5" width="17.85546875" style="8" customWidth="1"/>
    <col min="6" max="6" width="15" style="116" customWidth="1"/>
    <col min="7" max="7" width="4.140625" style="8" customWidth="1"/>
    <col min="8" max="8" width="3.5703125" style="8" customWidth="1"/>
    <col min="9" max="16384" width="8.85546875" style="8"/>
  </cols>
  <sheetData>
    <row r="1" spans="1:6" s="49" customFormat="1" ht="51">
      <c r="A1" s="192" t="s">
        <v>564</v>
      </c>
      <c r="B1" s="50" t="s">
        <v>565</v>
      </c>
      <c r="C1" s="198" t="s">
        <v>566</v>
      </c>
      <c r="D1" s="198" t="s">
        <v>2292</v>
      </c>
      <c r="E1" s="50" t="s">
        <v>62</v>
      </c>
      <c r="F1" s="51" t="s">
        <v>567</v>
      </c>
    </row>
    <row r="2" spans="1:6">
      <c r="A2" s="107" t="s">
        <v>105</v>
      </c>
      <c r="B2" s="108" t="s">
        <v>106</v>
      </c>
      <c r="C2" s="199">
        <v>0.28882000000000002</v>
      </c>
      <c r="D2" s="204">
        <v>2.1105</v>
      </c>
      <c r="E2" s="109" t="s">
        <v>104</v>
      </c>
      <c r="F2" s="52">
        <v>6999.72</v>
      </c>
    </row>
    <row r="3" spans="1:6">
      <c r="A3" s="107" t="s">
        <v>107</v>
      </c>
      <c r="B3" s="108" t="s">
        <v>108</v>
      </c>
      <c r="C3" s="199">
        <v>1.96244</v>
      </c>
      <c r="D3" s="204">
        <v>1.7295</v>
      </c>
      <c r="E3" s="109" t="s">
        <v>63</v>
      </c>
      <c r="F3" s="52">
        <v>634.45000000000005</v>
      </c>
    </row>
    <row r="4" spans="1:6" s="116" customFormat="1">
      <c r="A4" s="107" t="s">
        <v>109</v>
      </c>
      <c r="B4" s="116" t="s">
        <v>110</v>
      </c>
      <c r="C4" s="200">
        <v>0.34936</v>
      </c>
      <c r="D4" s="204">
        <v>0.754</v>
      </c>
      <c r="E4" s="109" t="s">
        <v>63</v>
      </c>
      <c r="F4" s="52">
        <v>0</v>
      </c>
    </row>
    <row r="5" spans="1:6" s="116" customFormat="1">
      <c r="A5" s="107" t="s">
        <v>111</v>
      </c>
      <c r="B5" s="116" t="s">
        <v>112</v>
      </c>
      <c r="C5" s="200">
        <v>0.23028000000000001</v>
      </c>
      <c r="D5" s="204">
        <v>0.80449999999999999</v>
      </c>
      <c r="E5" s="109" t="s">
        <v>63</v>
      </c>
      <c r="F5" s="52">
        <v>0</v>
      </c>
    </row>
    <row r="6" spans="1:6">
      <c r="A6" s="107" t="s">
        <v>113</v>
      </c>
      <c r="B6" s="108" t="s">
        <v>114</v>
      </c>
      <c r="C6" s="199">
        <v>0.14892</v>
      </c>
      <c r="D6" s="205">
        <v>1.2987</v>
      </c>
      <c r="E6" s="109" t="s">
        <v>63</v>
      </c>
      <c r="F6" s="52">
        <v>0</v>
      </c>
    </row>
    <row r="7" spans="1:6">
      <c r="A7" s="107" t="s">
        <v>115</v>
      </c>
      <c r="B7" s="108" t="s">
        <v>116</v>
      </c>
      <c r="C7" s="199">
        <v>0.26989999999999997</v>
      </c>
      <c r="D7" s="204">
        <v>0.99329999999999996</v>
      </c>
      <c r="E7" s="109" t="s">
        <v>63</v>
      </c>
      <c r="F7" s="52">
        <v>1696.6</v>
      </c>
    </row>
    <row r="8" spans="1:6">
      <c r="A8" s="107" t="s">
        <v>2191</v>
      </c>
      <c r="B8" s="108" t="s">
        <v>116</v>
      </c>
      <c r="C8" s="199">
        <v>0.26989999999999997</v>
      </c>
      <c r="D8" s="204">
        <v>0.99329999999999996</v>
      </c>
      <c r="E8" s="109" t="s">
        <v>63</v>
      </c>
      <c r="F8" s="52">
        <v>1696.6</v>
      </c>
    </row>
    <row r="9" spans="1:6">
      <c r="A9" s="107" t="s">
        <v>2192</v>
      </c>
      <c r="B9" s="108" t="s">
        <v>116</v>
      </c>
      <c r="C9" s="199">
        <v>0.26989999999999997</v>
      </c>
      <c r="D9" s="204">
        <v>0.99329999999999996</v>
      </c>
      <c r="E9" s="109" t="s">
        <v>63</v>
      </c>
      <c r="F9" s="52">
        <v>1696.6</v>
      </c>
    </row>
    <row r="10" spans="1:6">
      <c r="A10" s="107" t="s">
        <v>117</v>
      </c>
      <c r="B10" s="108" t="s">
        <v>118</v>
      </c>
      <c r="C10" s="199">
        <v>0.25363000000000002</v>
      </c>
      <c r="D10" s="204">
        <v>0.61470000000000002</v>
      </c>
      <c r="E10" s="109" t="s">
        <v>63</v>
      </c>
      <c r="F10" s="52">
        <v>0</v>
      </c>
    </row>
    <row r="11" spans="1:6">
      <c r="A11" s="107" t="s">
        <v>119</v>
      </c>
      <c r="B11" s="108" t="s">
        <v>120</v>
      </c>
      <c r="C11" s="199">
        <v>0.24329000000000001</v>
      </c>
      <c r="D11" s="204">
        <v>1.3776999999999999</v>
      </c>
      <c r="E11" s="109" t="s">
        <v>63</v>
      </c>
      <c r="F11" s="52">
        <v>2090.14</v>
      </c>
    </row>
    <row r="12" spans="1:6">
      <c r="A12" s="107" t="s">
        <v>2189</v>
      </c>
      <c r="B12" s="108" t="s">
        <v>120</v>
      </c>
      <c r="C12" s="199">
        <v>0.24329000000000001</v>
      </c>
      <c r="D12" s="204">
        <v>1.3776999999999999</v>
      </c>
      <c r="E12" s="109" t="s">
        <v>63</v>
      </c>
      <c r="F12" s="52">
        <v>2090.14</v>
      </c>
    </row>
    <row r="13" spans="1:6">
      <c r="A13" s="107" t="s">
        <v>2279</v>
      </c>
      <c r="B13" s="108" t="s">
        <v>120</v>
      </c>
      <c r="C13" s="199">
        <v>0.24329000000000001</v>
      </c>
      <c r="D13" s="204">
        <v>1.3776999999999999</v>
      </c>
      <c r="E13" s="109" t="s">
        <v>63</v>
      </c>
      <c r="F13" s="52">
        <v>2090.14</v>
      </c>
    </row>
    <row r="14" spans="1:6">
      <c r="A14" s="107" t="s">
        <v>121</v>
      </c>
      <c r="B14" s="108" t="s">
        <v>122</v>
      </c>
      <c r="C14" s="199">
        <v>0.33750999999999998</v>
      </c>
      <c r="D14" s="204">
        <v>0.54779999999999995</v>
      </c>
      <c r="E14" s="109" t="s">
        <v>64</v>
      </c>
      <c r="F14" s="52">
        <v>518.44000000000005</v>
      </c>
    </row>
    <row r="15" spans="1:6" s="116" customFormat="1">
      <c r="A15" s="107" t="s">
        <v>123</v>
      </c>
      <c r="B15" s="108" t="s">
        <v>124</v>
      </c>
      <c r="C15" s="199">
        <v>0.25663999999999998</v>
      </c>
      <c r="D15" s="204">
        <v>1.0763</v>
      </c>
      <c r="E15" s="109" t="s">
        <v>63</v>
      </c>
      <c r="F15" s="52">
        <v>2493.5300000000002</v>
      </c>
    </row>
    <row r="16" spans="1:6">
      <c r="A16" s="107" t="s">
        <v>125</v>
      </c>
      <c r="B16" s="108" t="s">
        <v>126</v>
      </c>
      <c r="C16" s="199">
        <v>0.15171000000000001</v>
      </c>
      <c r="D16" s="205">
        <v>1.3772</v>
      </c>
      <c r="E16" s="109" t="s">
        <v>63</v>
      </c>
      <c r="F16" s="52">
        <v>904.39</v>
      </c>
    </row>
    <row r="17" spans="1:6">
      <c r="A17" s="107" t="s">
        <v>127</v>
      </c>
      <c r="B17" s="108" t="s">
        <v>128</v>
      </c>
      <c r="C17" s="199">
        <v>0.40801999999999999</v>
      </c>
      <c r="D17" s="204">
        <v>1.4939</v>
      </c>
      <c r="E17" s="109" t="s">
        <v>63</v>
      </c>
      <c r="F17" s="52">
        <v>915.6</v>
      </c>
    </row>
    <row r="18" spans="1:6">
      <c r="A18" s="107" t="s">
        <v>129</v>
      </c>
      <c r="B18" s="108" t="s">
        <v>130</v>
      </c>
      <c r="C18" s="199">
        <v>0.27423999999999998</v>
      </c>
      <c r="D18" s="204">
        <v>4.9553000000000003</v>
      </c>
      <c r="E18" s="109" t="s">
        <v>2219</v>
      </c>
      <c r="F18" s="52">
        <v>0</v>
      </c>
    </row>
    <row r="19" spans="1:6">
      <c r="A19" s="107" t="s">
        <v>131</v>
      </c>
      <c r="B19" s="108" t="s">
        <v>132</v>
      </c>
      <c r="C19" s="199">
        <v>0.18407000000000001</v>
      </c>
      <c r="D19" s="204">
        <v>0.81869999999999998</v>
      </c>
      <c r="E19" s="109" t="s">
        <v>63</v>
      </c>
      <c r="F19" s="52">
        <v>1079.5999999999999</v>
      </c>
    </row>
    <row r="20" spans="1:6">
      <c r="A20" s="107" t="s">
        <v>2281</v>
      </c>
      <c r="B20" s="108" t="s">
        <v>132</v>
      </c>
      <c r="C20" s="199">
        <v>0.18407000000000001</v>
      </c>
      <c r="D20" s="204">
        <v>0.81869999999999998</v>
      </c>
      <c r="E20" s="109" t="s">
        <v>63</v>
      </c>
      <c r="F20" s="52">
        <v>1079.5999999999999</v>
      </c>
    </row>
    <row r="21" spans="1:6">
      <c r="A21" s="107" t="s">
        <v>133</v>
      </c>
      <c r="B21" s="108" t="s">
        <v>2294</v>
      </c>
      <c r="C21" s="199">
        <v>0.11735</v>
      </c>
      <c r="D21" s="205">
        <v>1.7036</v>
      </c>
      <c r="E21" s="109" t="s">
        <v>63</v>
      </c>
      <c r="F21" s="52">
        <v>0</v>
      </c>
    </row>
    <row r="22" spans="1:6" s="116" customFormat="1">
      <c r="A22" s="107" t="s">
        <v>134</v>
      </c>
      <c r="B22" s="108" t="s">
        <v>135</v>
      </c>
      <c r="C22" s="199">
        <v>0.28684999999999999</v>
      </c>
      <c r="D22" s="204">
        <v>2.1192000000000002</v>
      </c>
      <c r="E22" s="109" t="s">
        <v>63</v>
      </c>
      <c r="F22" s="52">
        <v>0</v>
      </c>
    </row>
    <row r="23" spans="1:6">
      <c r="A23" s="107" t="s">
        <v>136</v>
      </c>
      <c r="B23" s="108" t="s">
        <v>137</v>
      </c>
      <c r="C23" s="199">
        <v>0.21204999999999999</v>
      </c>
      <c r="D23" s="204">
        <v>0.7399</v>
      </c>
      <c r="E23" s="109" t="s">
        <v>63</v>
      </c>
      <c r="F23" s="52">
        <v>598.41999999999996</v>
      </c>
    </row>
    <row r="24" spans="1:6">
      <c r="A24" s="107" t="s">
        <v>2204</v>
      </c>
      <c r="B24" s="108" t="s">
        <v>137</v>
      </c>
      <c r="C24" s="199">
        <v>0.21204999999999999</v>
      </c>
      <c r="D24" s="204">
        <v>0.7399</v>
      </c>
      <c r="E24" s="109" t="s">
        <v>63</v>
      </c>
      <c r="F24" s="52">
        <v>598.41999999999996</v>
      </c>
    </row>
    <row r="25" spans="1:6">
      <c r="A25" s="107" t="s">
        <v>138</v>
      </c>
      <c r="B25" s="108" t="s">
        <v>139</v>
      </c>
      <c r="C25" s="199">
        <v>0.30835000000000001</v>
      </c>
      <c r="D25" s="204">
        <v>1.0322</v>
      </c>
      <c r="E25" s="109" t="s">
        <v>63</v>
      </c>
      <c r="F25" s="52">
        <v>0</v>
      </c>
    </row>
    <row r="26" spans="1:6">
      <c r="A26" s="107" t="s">
        <v>140</v>
      </c>
      <c r="B26" s="108" t="s">
        <v>141</v>
      </c>
      <c r="C26" s="199">
        <v>0.16818</v>
      </c>
      <c r="D26" s="205">
        <v>0.83620000000000005</v>
      </c>
      <c r="E26" s="109" t="s">
        <v>63</v>
      </c>
      <c r="F26" s="52">
        <v>924.12</v>
      </c>
    </row>
    <row r="27" spans="1:6">
      <c r="A27" s="107" t="s">
        <v>142</v>
      </c>
      <c r="B27" s="108" t="s">
        <v>143</v>
      </c>
      <c r="C27" s="199">
        <v>0.10939</v>
      </c>
      <c r="D27" s="204">
        <v>0.71230000000000004</v>
      </c>
      <c r="E27" s="109" t="s">
        <v>63</v>
      </c>
      <c r="F27" s="52">
        <v>631.03</v>
      </c>
    </row>
    <row r="28" spans="1:6">
      <c r="A28" s="107" t="s">
        <v>2193</v>
      </c>
      <c r="B28" s="108" t="s">
        <v>143</v>
      </c>
      <c r="C28" s="199">
        <v>0.10939</v>
      </c>
      <c r="D28" s="204">
        <v>0.71230000000000004</v>
      </c>
      <c r="E28" s="109" t="s">
        <v>63</v>
      </c>
      <c r="F28" s="52">
        <v>631.03</v>
      </c>
    </row>
    <row r="29" spans="1:6">
      <c r="A29" s="107" t="s">
        <v>144</v>
      </c>
      <c r="B29" s="108" t="s">
        <v>145</v>
      </c>
      <c r="C29" s="199">
        <v>0.29846</v>
      </c>
      <c r="D29" s="204">
        <v>1.1240000000000001</v>
      </c>
      <c r="E29" s="109" t="s">
        <v>63</v>
      </c>
      <c r="F29" s="52">
        <v>2496.06</v>
      </c>
    </row>
    <row r="30" spans="1:6">
      <c r="A30" s="107" t="s">
        <v>2171</v>
      </c>
      <c r="B30" s="108" t="s">
        <v>145</v>
      </c>
      <c r="C30" s="199">
        <v>0.29846</v>
      </c>
      <c r="D30" s="204">
        <v>1.1240000000000001</v>
      </c>
      <c r="E30" s="109" t="s">
        <v>63</v>
      </c>
      <c r="F30" s="52">
        <v>2496.06</v>
      </c>
    </row>
    <row r="31" spans="1:6">
      <c r="A31" s="107" t="s">
        <v>2172</v>
      </c>
      <c r="B31" s="108" t="s">
        <v>145</v>
      </c>
      <c r="C31" s="199">
        <v>0.29846</v>
      </c>
      <c r="D31" s="204">
        <v>1.1240000000000001</v>
      </c>
      <c r="E31" s="109" t="s">
        <v>63</v>
      </c>
      <c r="F31" s="52">
        <v>2496.06</v>
      </c>
    </row>
    <row r="32" spans="1:6">
      <c r="A32" s="107" t="s">
        <v>146</v>
      </c>
      <c r="B32" s="108" t="s">
        <v>147</v>
      </c>
      <c r="C32" s="199">
        <v>0.33095000000000002</v>
      </c>
      <c r="D32" s="204">
        <v>0.83989999999999998</v>
      </c>
      <c r="E32" s="109" t="s">
        <v>64</v>
      </c>
      <c r="F32" s="52">
        <v>1024.75</v>
      </c>
    </row>
    <row r="33" spans="1:6">
      <c r="A33" s="107" t="s">
        <v>148</v>
      </c>
      <c r="B33" s="108" t="s">
        <v>149</v>
      </c>
      <c r="C33" s="199">
        <v>0.44120999999999999</v>
      </c>
      <c r="D33" s="204">
        <v>1.0037</v>
      </c>
      <c r="E33" s="109" t="s">
        <v>64</v>
      </c>
      <c r="F33" s="52">
        <v>3701.02</v>
      </c>
    </row>
    <row r="34" spans="1:6">
      <c r="A34" s="107" t="s">
        <v>150</v>
      </c>
      <c r="B34" s="108" t="s">
        <v>151</v>
      </c>
      <c r="C34" s="199">
        <v>0.31252000000000002</v>
      </c>
      <c r="D34" s="204">
        <v>0.8962</v>
      </c>
      <c r="E34" s="109" t="s">
        <v>63</v>
      </c>
      <c r="F34" s="52">
        <v>0</v>
      </c>
    </row>
    <row r="35" spans="1:6">
      <c r="A35" s="107" t="s">
        <v>152</v>
      </c>
      <c r="B35" s="108" t="s">
        <v>153</v>
      </c>
      <c r="C35" s="199">
        <v>0.28270000000000001</v>
      </c>
      <c r="D35" s="205">
        <v>0.69369999999999998</v>
      </c>
      <c r="E35" s="109" t="s">
        <v>63</v>
      </c>
      <c r="F35" s="52">
        <v>0</v>
      </c>
    </row>
    <row r="36" spans="1:6">
      <c r="A36" s="107" t="s">
        <v>154</v>
      </c>
      <c r="B36" s="108" t="s">
        <v>155</v>
      </c>
      <c r="C36" s="199">
        <v>0.19188</v>
      </c>
      <c r="D36" s="205">
        <v>0.82450000000000001</v>
      </c>
      <c r="E36" s="109" t="s">
        <v>63</v>
      </c>
      <c r="F36" s="52">
        <v>0</v>
      </c>
    </row>
    <row r="37" spans="1:6">
      <c r="A37" s="107" t="s">
        <v>156</v>
      </c>
      <c r="B37" s="108" t="s">
        <v>157</v>
      </c>
      <c r="C37" s="199">
        <v>0.15107999999999999</v>
      </c>
      <c r="D37" s="204">
        <v>1.647</v>
      </c>
      <c r="E37" s="109" t="s">
        <v>63</v>
      </c>
      <c r="F37" s="52">
        <v>2424.61</v>
      </c>
    </row>
    <row r="38" spans="1:6">
      <c r="A38" s="107" t="s">
        <v>2278</v>
      </c>
      <c r="B38" s="108" t="s">
        <v>157</v>
      </c>
      <c r="C38" s="199">
        <v>0.15107999999999999</v>
      </c>
      <c r="D38" s="204">
        <v>1.647</v>
      </c>
      <c r="E38" s="109" t="s">
        <v>63</v>
      </c>
      <c r="F38" s="52">
        <v>2424.61</v>
      </c>
    </row>
    <row r="39" spans="1:6">
      <c r="A39" s="107" t="s">
        <v>158</v>
      </c>
      <c r="B39" s="108" t="s">
        <v>159</v>
      </c>
      <c r="C39" s="199">
        <v>0.21171000000000001</v>
      </c>
      <c r="D39" s="204">
        <v>0.92100000000000004</v>
      </c>
      <c r="E39" s="109" t="s">
        <v>63</v>
      </c>
      <c r="F39" s="52">
        <v>0</v>
      </c>
    </row>
    <row r="40" spans="1:6" s="116" customFormat="1">
      <c r="A40" s="107" t="s">
        <v>160</v>
      </c>
      <c r="B40" s="108" t="s">
        <v>161</v>
      </c>
      <c r="C40" s="199">
        <v>0.15508</v>
      </c>
      <c r="D40" s="204">
        <v>1.5271999999999999</v>
      </c>
      <c r="E40" s="109" t="s">
        <v>63</v>
      </c>
      <c r="F40" s="52">
        <v>0</v>
      </c>
    </row>
    <row r="41" spans="1:6">
      <c r="A41" s="107" t="s">
        <v>2175</v>
      </c>
      <c r="B41" s="108" t="s">
        <v>161</v>
      </c>
      <c r="C41" s="199">
        <v>0.15508</v>
      </c>
      <c r="D41" s="204">
        <v>1.5271999999999999</v>
      </c>
      <c r="E41" s="109" t="s">
        <v>63</v>
      </c>
      <c r="F41" s="52">
        <v>0</v>
      </c>
    </row>
    <row r="42" spans="1:6">
      <c r="A42" s="107" t="s">
        <v>162</v>
      </c>
      <c r="B42" s="116" t="s">
        <v>163</v>
      </c>
      <c r="C42" s="200">
        <v>0.88729000000000002</v>
      </c>
      <c r="D42" s="204">
        <v>1.1206</v>
      </c>
      <c r="E42" s="109" t="s">
        <v>63</v>
      </c>
      <c r="F42" s="52">
        <v>0</v>
      </c>
    </row>
    <row r="43" spans="1:6">
      <c r="A43" s="107" t="s">
        <v>164</v>
      </c>
      <c r="B43" s="108" t="s">
        <v>165</v>
      </c>
      <c r="C43" s="199">
        <v>0.21665999999999999</v>
      </c>
      <c r="D43" s="204">
        <v>0.77359999999999995</v>
      </c>
      <c r="E43" s="109" t="s">
        <v>63</v>
      </c>
      <c r="F43" s="52">
        <v>0</v>
      </c>
    </row>
    <row r="44" spans="1:6">
      <c r="A44" s="107" t="s">
        <v>166</v>
      </c>
      <c r="B44" s="108" t="s">
        <v>167</v>
      </c>
      <c r="C44" s="199">
        <v>9.307E-2</v>
      </c>
      <c r="D44" s="204">
        <v>1.2423</v>
      </c>
      <c r="E44" s="109" t="s">
        <v>63</v>
      </c>
      <c r="F44" s="52">
        <v>0</v>
      </c>
    </row>
    <row r="45" spans="1:6">
      <c r="A45" s="107" t="s">
        <v>2212</v>
      </c>
      <c r="B45" s="108" t="s">
        <v>167</v>
      </c>
      <c r="C45" s="199">
        <v>9.307E-2</v>
      </c>
      <c r="D45" s="204">
        <v>1.2423</v>
      </c>
      <c r="E45" s="109" t="s">
        <v>63</v>
      </c>
      <c r="F45" s="52">
        <v>0</v>
      </c>
    </row>
    <row r="46" spans="1:6">
      <c r="A46" s="107" t="s">
        <v>168</v>
      </c>
      <c r="B46" s="108" t="s">
        <v>169</v>
      </c>
      <c r="C46" s="199">
        <v>0.28771999999999998</v>
      </c>
      <c r="D46" s="204">
        <v>1.8796999999999999</v>
      </c>
      <c r="E46" s="109" t="s">
        <v>63</v>
      </c>
      <c r="F46" s="52">
        <v>0</v>
      </c>
    </row>
    <row r="47" spans="1:6">
      <c r="A47" s="107" t="s">
        <v>170</v>
      </c>
      <c r="B47" s="108" t="s">
        <v>171</v>
      </c>
      <c r="C47" s="199">
        <v>0.16683999999999999</v>
      </c>
      <c r="D47" s="204">
        <v>1.198</v>
      </c>
      <c r="E47" s="109" t="s">
        <v>63</v>
      </c>
      <c r="F47" s="52">
        <v>0</v>
      </c>
    </row>
    <row r="48" spans="1:6">
      <c r="A48" s="107" t="s">
        <v>172</v>
      </c>
      <c r="B48" s="108" t="s">
        <v>173</v>
      </c>
      <c r="C48" s="199">
        <v>0.15648999999999999</v>
      </c>
      <c r="D48" s="205">
        <v>0.87509999999999999</v>
      </c>
      <c r="E48" s="109" t="s">
        <v>63</v>
      </c>
      <c r="F48" s="52">
        <v>908.98</v>
      </c>
    </row>
    <row r="49" spans="1:6">
      <c r="A49" s="107" t="s">
        <v>174</v>
      </c>
      <c r="B49" s="108" t="s">
        <v>175</v>
      </c>
      <c r="C49" s="199">
        <v>0.11562</v>
      </c>
      <c r="D49" s="204">
        <v>1.6093999999999999</v>
      </c>
      <c r="E49" s="109" t="s">
        <v>63</v>
      </c>
      <c r="F49" s="52">
        <v>1912.71</v>
      </c>
    </row>
    <row r="50" spans="1:6">
      <c r="A50" s="107" t="s">
        <v>176</v>
      </c>
      <c r="B50" s="108" t="s">
        <v>177</v>
      </c>
      <c r="C50" s="199">
        <v>0.14787</v>
      </c>
      <c r="D50" s="205">
        <v>1.0167999999999999</v>
      </c>
      <c r="E50" s="109" t="s">
        <v>63</v>
      </c>
      <c r="F50" s="52">
        <v>1066.76</v>
      </c>
    </row>
    <row r="51" spans="1:6">
      <c r="A51" s="107" t="s">
        <v>178</v>
      </c>
      <c r="B51" s="108" t="s">
        <v>179</v>
      </c>
      <c r="C51" s="199">
        <v>0.15329999999999999</v>
      </c>
      <c r="D51" s="204">
        <v>0.76890000000000003</v>
      </c>
      <c r="E51" s="109" t="s">
        <v>63</v>
      </c>
      <c r="F51" s="52">
        <v>1045.05</v>
      </c>
    </row>
    <row r="52" spans="1:6">
      <c r="A52" s="107" t="s">
        <v>180</v>
      </c>
      <c r="B52" s="108" t="s">
        <v>181</v>
      </c>
      <c r="C52" s="199">
        <v>0.18149999999999999</v>
      </c>
      <c r="D52" s="204">
        <v>0.70709999999999995</v>
      </c>
      <c r="E52" s="109" t="s">
        <v>63</v>
      </c>
      <c r="F52" s="52">
        <v>0</v>
      </c>
    </row>
    <row r="53" spans="1:6">
      <c r="A53" s="107" t="s">
        <v>182</v>
      </c>
      <c r="B53" s="108" t="s">
        <v>183</v>
      </c>
      <c r="C53" s="199">
        <v>0.16489000000000001</v>
      </c>
      <c r="D53" s="205">
        <v>0.83</v>
      </c>
      <c r="E53" s="109" t="s">
        <v>63</v>
      </c>
      <c r="F53" s="52">
        <v>877.95</v>
      </c>
    </row>
    <row r="54" spans="1:6">
      <c r="A54" s="107" t="s">
        <v>184</v>
      </c>
      <c r="B54" s="108" t="s">
        <v>185</v>
      </c>
      <c r="C54" s="199">
        <v>0.14752000000000001</v>
      </c>
      <c r="D54" s="205">
        <v>0.90149999999999997</v>
      </c>
      <c r="E54" s="109" t="s">
        <v>63</v>
      </c>
      <c r="F54" s="52">
        <v>627.95000000000005</v>
      </c>
    </row>
    <row r="55" spans="1:6">
      <c r="A55" s="107" t="s">
        <v>2216</v>
      </c>
      <c r="B55" s="108" t="s">
        <v>185</v>
      </c>
      <c r="C55" s="199">
        <v>0.14752000000000001</v>
      </c>
      <c r="D55" s="205">
        <v>0.90149999999999997</v>
      </c>
      <c r="E55" s="109" t="s">
        <v>63</v>
      </c>
      <c r="F55" s="52">
        <v>627.95000000000005</v>
      </c>
    </row>
    <row r="56" spans="1:6">
      <c r="A56" s="107" t="s">
        <v>186</v>
      </c>
      <c r="B56" s="108" t="s">
        <v>187</v>
      </c>
      <c r="C56" s="199">
        <v>0.11841</v>
      </c>
      <c r="D56" s="204">
        <v>1.1858</v>
      </c>
      <c r="E56" s="109" t="s">
        <v>63</v>
      </c>
      <c r="F56" s="52">
        <v>0</v>
      </c>
    </row>
    <row r="57" spans="1:6">
      <c r="A57" s="107" t="s">
        <v>188</v>
      </c>
      <c r="B57" s="108" t="s">
        <v>189</v>
      </c>
      <c r="C57" s="199">
        <v>0.12078999999999999</v>
      </c>
      <c r="D57" s="204">
        <v>1.1117999999999999</v>
      </c>
      <c r="E57" s="109" t="s">
        <v>63</v>
      </c>
      <c r="F57" s="52">
        <v>1242.74</v>
      </c>
    </row>
    <row r="58" spans="1:6">
      <c r="A58" s="107" t="s">
        <v>190</v>
      </c>
      <c r="B58" s="108" t="s">
        <v>191</v>
      </c>
      <c r="C58" s="199">
        <v>0.30457000000000001</v>
      </c>
      <c r="D58" s="205">
        <v>0.63009999999999999</v>
      </c>
      <c r="E58" s="109" t="s">
        <v>63</v>
      </c>
      <c r="F58" s="52">
        <v>880.5</v>
      </c>
    </row>
    <row r="59" spans="1:6">
      <c r="A59" s="107" t="s">
        <v>192</v>
      </c>
      <c r="B59" s="116" t="s">
        <v>193</v>
      </c>
      <c r="C59" s="200">
        <v>0.46516000000000002</v>
      </c>
      <c r="D59" s="204">
        <v>0.48959999999999998</v>
      </c>
      <c r="E59" s="109" t="s">
        <v>63</v>
      </c>
      <c r="F59" s="52">
        <v>0</v>
      </c>
    </row>
    <row r="60" spans="1:6">
      <c r="A60" s="107" t="s">
        <v>194</v>
      </c>
      <c r="B60" s="108" t="s">
        <v>195</v>
      </c>
      <c r="C60" s="199">
        <v>0.13041</v>
      </c>
      <c r="D60" s="205">
        <v>1.9278</v>
      </c>
      <c r="E60" s="109" t="s">
        <v>63</v>
      </c>
      <c r="F60" s="52">
        <v>178.17</v>
      </c>
    </row>
    <row r="61" spans="1:6">
      <c r="A61" s="107" t="s">
        <v>196</v>
      </c>
      <c r="B61" s="108" t="s">
        <v>197</v>
      </c>
      <c r="C61" s="199">
        <v>0.49247999999999997</v>
      </c>
      <c r="D61" s="204">
        <v>0.51249999999999996</v>
      </c>
      <c r="E61" s="109" t="s">
        <v>64</v>
      </c>
      <c r="F61" s="52">
        <v>678.84</v>
      </c>
    </row>
    <row r="62" spans="1:6">
      <c r="A62" s="107" t="s">
        <v>200</v>
      </c>
      <c r="B62" s="108" t="s">
        <v>201</v>
      </c>
      <c r="C62" s="199">
        <v>0.26274999999999998</v>
      </c>
      <c r="D62" s="204">
        <v>1.4156</v>
      </c>
      <c r="E62" s="109" t="s">
        <v>63</v>
      </c>
      <c r="F62" s="52">
        <v>0</v>
      </c>
    </row>
    <row r="63" spans="1:6">
      <c r="A63" s="107" t="s">
        <v>202</v>
      </c>
      <c r="B63" s="108" t="s">
        <v>203</v>
      </c>
      <c r="C63" s="199">
        <v>0.15805</v>
      </c>
      <c r="D63" s="205">
        <v>1.5854999999999999</v>
      </c>
      <c r="E63" s="109" t="s">
        <v>63</v>
      </c>
      <c r="F63" s="52">
        <v>0</v>
      </c>
    </row>
    <row r="64" spans="1:6">
      <c r="A64" s="107" t="s">
        <v>204</v>
      </c>
      <c r="B64" s="108" t="s">
        <v>205</v>
      </c>
      <c r="C64" s="199">
        <v>0.49562</v>
      </c>
      <c r="D64" s="204">
        <v>0.78180000000000005</v>
      </c>
      <c r="E64" s="109" t="s">
        <v>64</v>
      </c>
      <c r="F64" s="52">
        <v>571.98</v>
      </c>
    </row>
    <row r="65" spans="1:6">
      <c r="A65" s="107" t="s">
        <v>198</v>
      </c>
      <c r="B65" s="108" t="s">
        <v>199</v>
      </c>
      <c r="C65" s="199">
        <v>0.56884999999999997</v>
      </c>
      <c r="D65" s="204">
        <v>0.74560000000000004</v>
      </c>
      <c r="E65" s="109" t="s">
        <v>64</v>
      </c>
      <c r="F65" s="52">
        <v>792.87</v>
      </c>
    </row>
    <row r="66" spans="1:6">
      <c r="A66" s="107" t="s">
        <v>206</v>
      </c>
      <c r="B66" s="108" t="s">
        <v>207</v>
      </c>
      <c r="C66" s="199">
        <v>0.33843000000000001</v>
      </c>
      <c r="D66" s="204">
        <v>1.05</v>
      </c>
      <c r="E66" s="109" t="s">
        <v>63</v>
      </c>
      <c r="F66" s="52">
        <v>0</v>
      </c>
    </row>
    <row r="67" spans="1:6">
      <c r="A67" s="107" t="s">
        <v>208</v>
      </c>
      <c r="B67" s="108" t="s">
        <v>209</v>
      </c>
      <c r="C67" s="199">
        <v>0.82132000000000005</v>
      </c>
      <c r="D67" s="204">
        <v>0.70469999999999999</v>
      </c>
      <c r="E67" s="109" t="s">
        <v>64</v>
      </c>
      <c r="F67" s="52">
        <v>97.85</v>
      </c>
    </row>
    <row r="68" spans="1:6">
      <c r="A68" s="107" t="s">
        <v>210</v>
      </c>
      <c r="B68" s="108" t="s">
        <v>211</v>
      </c>
      <c r="C68" s="199">
        <v>0.16483999999999999</v>
      </c>
      <c r="D68" s="204">
        <v>1.5571999999999999</v>
      </c>
      <c r="E68" s="109" t="s">
        <v>63</v>
      </c>
      <c r="F68" s="52">
        <v>0</v>
      </c>
    </row>
    <row r="69" spans="1:6">
      <c r="A69" s="107" t="s">
        <v>212</v>
      </c>
      <c r="B69" s="108" t="s">
        <v>213</v>
      </c>
      <c r="C69" s="199">
        <v>0.11090999999999999</v>
      </c>
      <c r="D69" s="205">
        <v>1.4872000000000001</v>
      </c>
      <c r="E69" s="109" t="s">
        <v>63</v>
      </c>
      <c r="F69" s="52">
        <v>0</v>
      </c>
    </row>
    <row r="70" spans="1:6">
      <c r="A70" s="107" t="s">
        <v>214</v>
      </c>
      <c r="B70" s="108" t="s">
        <v>215</v>
      </c>
      <c r="C70" s="199">
        <v>0.52375000000000005</v>
      </c>
      <c r="D70" s="204">
        <v>0.93700000000000006</v>
      </c>
      <c r="E70" s="109" t="s">
        <v>64</v>
      </c>
      <c r="F70" s="52">
        <v>1826.57</v>
      </c>
    </row>
    <row r="71" spans="1:6">
      <c r="A71" s="107" t="s">
        <v>216</v>
      </c>
      <c r="B71" s="108" t="s">
        <v>217</v>
      </c>
      <c r="C71" s="199">
        <v>0.24968000000000001</v>
      </c>
      <c r="D71" s="204">
        <v>0.72099999999999997</v>
      </c>
      <c r="E71" s="109" t="s">
        <v>64</v>
      </c>
      <c r="F71" s="52">
        <v>0</v>
      </c>
    </row>
    <row r="72" spans="1:6">
      <c r="A72" s="107" t="s">
        <v>218</v>
      </c>
      <c r="B72" s="116" t="s">
        <v>219</v>
      </c>
      <c r="C72" s="200">
        <v>1.2531699999999999</v>
      </c>
      <c r="D72" s="204">
        <v>1.05</v>
      </c>
      <c r="E72" s="109" t="s">
        <v>63</v>
      </c>
      <c r="F72" s="52">
        <v>0</v>
      </c>
    </row>
    <row r="73" spans="1:6">
      <c r="A73" s="107" t="s">
        <v>220</v>
      </c>
      <c r="B73" s="108" t="s">
        <v>221</v>
      </c>
      <c r="C73" s="199">
        <v>0.20454</v>
      </c>
      <c r="D73" s="204">
        <v>1.0098</v>
      </c>
      <c r="E73" s="109" t="s">
        <v>63</v>
      </c>
      <c r="F73" s="52">
        <v>2193.8000000000002</v>
      </c>
    </row>
    <row r="74" spans="1:6">
      <c r="A74" s="107" t="s">
        <v>2202</v>
      </c>
      <c r="B74" s="108" t="s">
        <v>221</v>
      </c>
      <c r="C74" s="199">
        <v>0.20454</v>
      </c>
      <c r="D74" s="204">
        <v>1.0098</v>
      </c>
      <c r="E74" s="109" t="s">
        <v>63</v>
      </c>
      <c r="F74" s="52">
        <v>2193.8000000000002</v>
      </c>
    </row>
    <row r="75" spans="1:6">
      <c r="A75" s="107" t="s">
        <v>2203</v>
      </c>
      <c r="B75" s="108" t="s">
        <v>221</v>
      </c>
      <c r="C75" s="199">
        <v>0.20454</v>
      </c>
      <c r="D75" s="204">
        <v>1.0098</v>
      </c>
      <c r="E75" s="109" t="s">
        <v>63</v>
      </c>
      <c r="F75" s="52">
        <v>2193.8000000000002</v>
      </c>
    </row>
    <row r="76" spans="1:6">
      <c r="A76" s="107" t="s">
        <v>222</v>
      </c>
      <c r="B76" s="108" t="s">
        <v>2209</v>
      </c>
      <c r="C76" s="199">
        <v>0.2278</v>
      </c>
      <c r="D76" s="204">
        <v>1.31</v>
      </c>
      <c r="E76" s="109" t="s">
        <v>64</v>
      </c>
      <c r="F76" s="52">
        <v>1018.55</v>
      </c>
    </row>
    <row r="77" spans="1:6">
      <c r="A77" s="107" t="s">
        <v>223</v>
      </c>
      <c r="B77" s="108" t="s">
        <v>224</v>
      </c>
      <c r="C77" s="199">
        <v>0.23028000000000001</v>
      </c>
      <c r="D77" s="204">
        <v>0.71489999999999998</v>
      </c>
      <c r="E77" s="109" t="s">
        <v>63</v>
      </c>
      <c r="F77" s="52">
        <v>0</v>
      </c>
    </row>
    <row r="78" spans="1:6">
      <c r="A78" s="107" t="s">
        <v>2194</v>
      </c>
      <c r="B78" s="108" t="s">
        <v>224</v>
      </c>
      <c r="C78" s="199">
        <v>0.23028000000000001</v>
      </c>
      <c r="D78" s="204">
        <v>0.71489999999999998</v>
      </c>
      <c r="E78" s="109" t="s">
        <v>63</v>
      </c>
      <c r="F78" s="52">
        <v>0</v>
      </c>
    </row>
    <row r="79" spans="1:6">
      <c r="A79" s="107" t="s">
        <v>225</v>
      </c>
      <c r="B79" s="108" t="s">
        <v>226</v>
      </c>
      <c r="C79" s="199">
        <v>0.27540999999999999</v>
      </c>
      <c r="D79" s="204">
        <v>0.83389999999999997</v>
      </c>
      <c r="E79" s="109" t="s">
        <v>63</v>
      </c>
      <c r="F79" s="52">
        <v>0</v>
      </c>
    </row>
    <row r="80" spans="1:6">
      <c r="A80" s="107" t="s">
        <v>227</v>
      </c>
      <c r="B80" s="108" t="s">
        <v>228</v>
      </c>
      <c r="C80" s="199">
        <v>0.26445999999999997</v>
      </c>
      <c r="D80" s="204">
        <v>0.86760000000000004</v>
      </c>
      <c r="E80" s="109" t="s">
        <v>64</v>
      </c>
      <c r="F80" s="52">
        <v>972.53</v>
      </c>
    </row>
    <row r="81" spans="1:6">
      <c r="A81" s="107" t="s">
        <v>2210</v>
      </c>
      <c r="B81" s="108" t="s">
        <v>228</v>
      </c>
      <c r="C81" s="199">
        <v>0.26445999999999997</v>
      </c>
      <c r="D81" s="204">
        <v>0.86760000000000004</v>
      </c>
      <c r="E81" s="109" t="s">
        <v>64</v>
      </c>
      <c r="F81" s="52">
        <v>972.53</v>
      </c>
    </row>
    <row r="82" spans="1:6">
      <c r="A82" s="107" t="s">
        <v>2165</v>
      </c>
      <c r="B82" s="190" t="s">
        <v>2276</v>
      </c>
      <c r="C82" s="199">
        <v>0.31075999999999998</v>
      </c>
      <c r="D82" s="204">
        <v>0.73599999999999999</v>
      </c>
      <c r="E82" s="109" t="s">
        <v>63</v>
      </c>
      <c r="F82" s="52">
        <v>0</v>
      </c>
    </row>
    <row r="83" spans="1:6">
      <c r="A83" s="107" t="s">
        <v>229</v>
      </c>
      <c r="B83" s="108" t="s">
        <v>230</v>
      </c>
      <c r="C83" s="199">
        <v>0.19928999999999999</v>
      </c>
      <c r="D83" s="204">
        <v>0.95579999999999998</v>
      </c>
      <c r="E83" s="109" t="s">
        <v>63</v>
      </c>
      <c r="F83" s="52">
        <v>0</v>
      </c>
    </row>
    <row r="84" spans="1:6">
      <c r="A84" s="107" t="s">
        <v>2205</v>
      </c>
      <c r="B84" s="108" t="s">
        <v>230</v>
      </c>
      <c r="C84" s="199">
        <v>0.19928999999999999</v>
      </c>
      <c r="D84" s="204">
        <v>0.95579999999999998</v>
      </c>
      <c r="E84" s="109" t="s">
        <v>63</v>
      </c>
      <c r="F84" s="52">
        <v>0</v>
      </c>
    </row>
    <row r="85" spans="1:6">
      <c r="A85" s="107" t="s">
        <v>231</v>
      </c>
      <c r="B85" s="116" t="s">
        <v>232</v>
      </c>
      <c r="C85" s="200">
        <v>0.16400000000000001</v>
      </c>
      <c r="D85" s="204">
        <v>1.1337999999999999</v>
      </c>
      <c r="E85" s="109" t="s">
        <v>63</v>
      </c>
      <c r="F85" s="52">
        <v>0</v>
      </c>
    </row>
    <row r="86" spans="1:6">
      <c r="A86" s="107" t="s">
        <v>233</v>
      </c>
      <c r="B86" s="108" t="s">
        <v>234</v>
      </c>
      <c r="C86" s="199">
        <v>0.11834</v>
      </c>
      <c r="D86" s="204">
        <v>0.94569999999999999</v>
      </c>
      <c r="E86" s="109" t="s">
        <v>63</v>
      </c>
      <c r="F86" s="52">
        <v>0</v>
      </c>
    </row>
    <row r="87" spans="1:6">
      <c r="A87" s="107" t="s">
        <v>235</v>
      </c>
      <c r="B87" s="108" t="s">
        <v>236</v>
      </c>
      <c r="C87" s="199">
        <v>0.35937000000000002</v>
      </c>
      <c r="D87" s="204">
        <v>2.1871</v>
      </c>
      <c r="E87" s="109" t="s">
        <v>2220</v>
      </c>
      <c r="F87" s="52">
        <v>0</v>
      </c>
    </row>
    <row r="88" spans="1:6">
      <c r="A88" s="107" t="s">
        <v>2211</v>
      </c>
      <c r="B88" s="108" t="s">
        <v>236</v>
      </c>
      <c r="C88" s="199">
        <v>0.35937000000000002</v>
      </c>
      <c r="D88" s="204">
        <v>2.1871</v>
      </c>
      <c r="E88" s="109" t="s">
        <v>2220</v>
      </c>
      <c r="F88" s="52">
        <v>0</v>
      </c>
    </row>
    <row r="89" spans="1:6">
      <c r="A89" s="107" t="s">
        <v>237</v>
      </c>
      <c r="B89" s="108" t="s">
        <v>238</v>
      </c>
      <c r="C89" s="199">
        <v>0.86846999999999996</v>
      </c>
      <c r="D89" s="204">
        <v>0.77739999999999998</v>
      </c>
      <c r="E89" s="109" t="s">
        <v>64</v>
      </c>
      <c r="F89" s="52">
        <v>705.01</v>
      </c>
    </row>
    <row r="90" spans="1:6">
      <c r="A90" s="107" t="s">
        <v>239</v>
      </c>
      <c r="B90" s="108" t="s">
        <v>240</v>
      </c>
      <c r="C90" s="199">
        <v>0.40257999999999999</v>
      </c>
      <c r="D90" s="204">
        <v>0.63439999999999996</v>
      </c>
      <c r="E90" s="109" t="s">
        <v>64</v>
      </c>
      <c r="F90" s="52">
        <v>508.42</v>
      </c>
    </row>
    <row r="91" spans="1:6">
      <c r="A91" s="107" t="s">
        <v>241</v>
      </c>
      <c r="B91" s="108" t="s">
        <v>242</v>
      </c>
      <c r="C91" s="199">
        <v>0.18440000000000001</v>
      </c>
      <c r="D91" s="204">
        <v>0.88249999999999995</v>
      </c>
      <c r="E91" s="109" t="s">
        <v>63</v>
      </c>
      <c r="F91" s="52">
        <v>0</v>
      </c>
    </row>
    <row r="92" spans="1:6">
      <c r="A92" s="107" t="s">
        <v>243</v>
      </c>
      <c r="B92" s="116" t="s">
        <v>244</v>
      </c>
      <c r="C92" s="200">
        <v>0.47164</v>
      </c>
      <c r="D92" s="204">
        <v>1.05</v>
      </c>
      <c r="E92" s="109" t="s">
        <v>63</v>
      </c>
      <c r="F92" s="52">
        <v>0</v>
      </c>
    </row>
    <row r="93" spans="1:6">
      <c r="A93" s="107" t="s">
        <v>245</v>
      </c>
      <c r="B93" s="108" t="s">
        <v>246</v>
      </c>
      <c r="C93" s="199">
        <v>0.14272000000000001</v>
      </c>
      <c r="D93" s="205">
        <v>0.67969999999999997</v>
      </c>
      <c r="E93" s="109" t="s">
        <v>63</v>
      </c>
      <c r="F93" s="52">
        <v>850.72</v>
      </c>
    </row>
    <row r="94" spans="1:6">
      <c r="A94" s="107" t="s">
        <v>247</v>
      </c>
      <c r="B94" s="108" t="s">
        <v>248</v>
      </c>
      <c r="C94" s="199">
        <v>0.36112</v>
      </c>
      <c r="D94" s="205">
        <v>2.7012</v>
      </c>
      <c r="E94" s="109" t="s">
        <v>63</v>
      </c>
      <c r="F94" s="52">
        <v>1439.65</v>
      </c>
    </row>
    <row r="95" spans="1:6">
      <c r="A95" s="107" t="s">
        <v>2217</v>
      </c>
      <c r="B95" s="108" t="s">
        <v>248</v>
      </c>
      <c r="C95" s="199">
        <v>0.36112</v>
      </c>
      <c r="D95" s="205">
        <v>2.7012</v>
      </c>
      <c r="E95" s="109" t="s">
        <v>63</v>
      </c>
      <c r="F95" s="52">
        <v>1439.65</v>
      </c>
    </row>
    <row r="96" spans="1:6">
      <c r="A96" s="107" t="s">
        <v>249</v>
      </c>
      <c r="B96" s="108" t="s">
        <v>250</v>
      </c>
      <c r="C96" s="199">
        <v>0.16611000000000001</v>
      </c>
      <c r="D96" s="205">
        <v>1.1474</v>
      </c>
      <c r="E96" s="109" t="s">
        <v>64</v>
      </c>
      <c r="F96" s="52">
        <v>1089.3900000000001</v>
      </c>
    </row>
    <row r="97" spans="1:6">
      <c r="A97" s="107" t="s">
        <v>251</v>
      </c>
      <c r="B97" s="108" t="s">
        <v>252</v>
      </c>
      <c r="C97" s="199">
        <v>0.36357</v>
      </c>
      <c r="D97" s="204">
        <v>0.97589999999999999</v>
      </c>
      <c r="E97" s="109" t="s">
        <v>63</v>
      </c>
      <c r="F97" s="52">
        <v>1482.21</v>
      </c>
    </row>
    <row r="98" spans="1:6">
      <c r="A98" s="107" t="s">
        <v>253</v>
      </c>
      <c r="B98" s="108" t="s">
        <v>254</v>
      </c>
      <c r="C98" s="199">
        <v>0.22405</v>
      </c>
      <c r="D98" s="204">
        <v>0.85819999999999996</v>
      </c>
      <c r="E98" s="109" t="s">
        <v>63</v>
      </c>
      <c r="F98" s="52">
        <v>583.16999999999996</v>
      </c>
    </row>
    <row r="99" spans="1:6">
      <c r="A99" s="107" t="s">
        <v>271</v>
      </c>
      <c r="B99" s="108" t="s">
        <v>272</v>
      </c>
      <c r="C99" s="199">
        <v>0.34858</v>
      </c>
      <c r="D99" s="204">
        <v>0.79749999999999999</v>
      </c>
      <c r="E99" s="109" t="s">
        <v>64</v>
      </c>
      <c r="F99" s="52">
        <v>563.26</v>
      </c>
    </row>
    <row r="100" spans="1:6">
      <c r="A100" s="107" t="s">
        <v>273</v>
      </c>
      <c r="B100" s="108" t="s">
        <v>274</v>
      </c>
      <c r="C100" s="199">
        <v>0.50083999999999995</v>
      </c>
      <c r="D100" s="204">
        <v>1.8569</v>
      </c>
      <c r="E100" s="109" t="s">
        <v>2220</v>
      </c>
      <c r="F100" s="52">
        <v>0</v>
      </c>
    </row>
    <row r="101" spans="1:6">
      <c r="A101" s="107" t="s">
        <v>275</v>
      </c>
      <c r="B101" s="108" t="s">
        <v>276</v>
      </c>
      <c r="C101" s="199">
        <v>0.51737</v>
      </c>
      <c r="D101" s="204">
        <v>1.9077999999999999</v>
      </c>
      <c r="E101" s="109" t="s">
        <v>2220</v>
      </c>
      <c r="F101" s="52">
        <v>0</v>
      </c>
    </row>
    <row r="102" spans="1:6">
      <c r="A102" s="107" t="s">
        <v>277</v>
      </c>
      <c r="B102" s="108" t="s">
        <v>278</v>
      </c>
      <c r="C102" s="199">
        <v>0.29461999999999999</v>
      </c>
      <c r="D102" s="205">
        <v>1.2606999999999999</v>
      </c>
      <c r="E102" s="109" t="s">
        <v>63</v>
      </c>
      <c r="F102" s="52">
        <v>2240.2199999999998</v>
      </c>
    </row>
    <row r="103" spans="1:6">
      <c r="A103" s="107" t="s">
        <v>255</v>
      </c>
      <c r="B103" s="116" t="s">
        <v>256</v>
      </c>
      <c r="C103" s="200">
        <v>0.49611</v>
      </c>
      <c r="D103" s="204">
        <v>1.05</v>
      </c>
      <c r="E103" s="109" t="s">
        <v>63</v>
      </c>
      <c r="F103" s="52">
        <v>0</v>
      </c>
    </row>
    <row r="104" spans="1:6">
      <c r="A104" s="107" t="s">
        <v>257</v>
      </c>
      <c r="B104" s="108" t="s">
        <v>258</v>
      </c>
      <c r="C104" s="199">
        <v>0.58575999999999995</v>
      </c>
      <c r="D104" s="204">
        <v>1.9014</v>
      </c>
      <c r="E104" s="109" t="s">
        <v>2220</v>
      </c>
      <c r="F104" s="52">
        <v>0</v>
      </c>
    </row>
    <row r="105" spans="1:6">
      <c r="A105" s="107" t="s">
        <v>2349</v>
      </c>
      <c r="B105" s="108" t="s">
        <v>2347</v>
      </c>
      <c r="C105" s="199">
        <v>0.30193999999999999</v>
      </c>
      <c r="D105" s="204">
        <v>1.05</v>
      </c>
      <c r="E105" s="109" t="s">
        <v>2220</v>
      </c>
      <c r="F105" s="52">
        <v>0</v>
      </c>
    </row>
    <row r="106" spans="1:6">
      <c r="A106" s="107" t="s">
        <v>259</v>
      </c>
      <c r="B106" s="108" t="s">
        <v>260</v>
      </c>
      <c r="C106" s="199">
        <v>0.51795999999999998</v>
      </c>
      <c r="D106" s="205">
        <v>2.5268999999999999</v>
      </c>
      <c r="E106" s="109" t="s">
        <v>2220</v>
      </c>
      <c r="F106" s="52">
        <v>0</v>
      </c>
    </row>
    <row r="107" spans="1:6">
      <c r="A107" s="107" t="s">
        <v>261</v>
      </c>
      <c r="B107" s="108" t="s">
        <v>262</v>
      </c>
      <c r="C107" s="199">
        <v>0.66644999999999999</v>
      </c>
      <c r="D107" s="204">
        <v>2.0474999999999999</v>
      </c>
      <c r="E107" s="109" t="s">
        <v>2220</v>
      </c>
      <c r="F107" s="52">
        <v>0</v>
      </c>
    </row>
    <row r="108" spans="1:6">
      <c r="A108" s="107" t="s">
        <v>2344</v>
      </c>
      <c r="B108" s="108" t="s">
        <v>2343</v>
      </c>
      <c r="C108" s="199">
        <v>0.62722999999999995</v>
      </c>
      <c r="D108" s="204">
        <v>1.05</v>
      </c>
      <c r="E108" s="109" t="s">
        <v>2220</v>
      </c>
      <c r="F108" s="52">
        <v>0</v>
      </c>
    </row>
    <row r="109" spans="1:6" s="116" customFormat="1">
      <c r="A109" s="107" t="s">
        <v>263</v>
      </c>
      <c r="B109" s="108" t="s">
        <v>264</v>
      </c>
      <c r="C109" s="199">
        <v>0.46990999999999999</v>
      </c>
      <c r="D109" s="205">
        <v>1.9466000000000001</v>
      </c>
      <c r="E109" s="109" t="s">
        <v>2220</v>
      </c>
      <c r="F109" s="52">
        <v>0</v>
      </c>
    </row>
    <row r="110" spans="1:6">
      <c r="A110" s="107" t="s">
        <v>265</v>
      </c>
      <c r="B110" s="108" t="s">
        <v>266</v>
      </c>
      <c r="C110" s="199">
        <v>0.47053</v>
      </c>
      <c r="D110" s="205">
        <v>1.9453</v>
      </c>
      <c r="E110" s="109" t="s">
        <v>2220</v>
      </c>
      <c r="F110" s="52">
        <v>0</v>
      </c>
    </row>
    <row r="111" spans="1:6">
      <c r="A111" s="107" t="s">
        <v>267</v>
      </c>
      <c r="B111" s="108" t="s">
        <v>268</v>
      </c>
      <c r="C111" s="199">
        <v>0.60768</v>
      </c>
      <c r="D111" s="205">
        <v>2.4645000000000001</v>
      </c>
      <c r="E111" s="109" t="s">
        <v>2220</v>
      </c>
      <c r="F111" s="52">
        <v>0</v>
      </c>
    </row>
    <row r="112" spans="1:6">
      <c r="A112" s="107" t="s">
        <v>269</v>
      </c>
      <c r="B112" s="108" t="s">
        <v>270</v>
      </c>
      <c r="C112" s="199">
        <v>0.51734999999999998</v>
      </c>
      <c r="D112" s="205">
        <v>2.0074000000000001</v>
      </c>
      <c r="E112" s="109" t="s">
        <v>2220</v>
      </c>
      <c r="F112" s="52">
        <v>0</v>
      </c>
    </row>
    <row r="113" spans="1:6">
      <c r="A113" s="107" t="s">
        <v>279</v>
      </c>
      <c r="B113" s="108" t="s">
        <v>280</v>
      </c>
      <c r="C113" s="199">
        <v>0.51585999999999999</v>
      </c>
      <c r="D113" s="204">
        <v>2.6903999999999999</v>
      </c>
      <c r="E113" s="109" t="s">
        <v>2219</v>
      </c>
      <c r="F113" s="52">
        <v>0</v>
      </c>
    </row>
    <row r="114" spans="1:6">
      <c r="A114" s="107" t="s">
        <v>281</v>
      </c>
      <c r="B114" s="108" t="s">
        <v>282</v>
      </c>
      <c r="C114" s="199">
        <v>0.1017</v>
      </c>
      <c r="D114" s="204">
        <v>0.66779999999999995</v>
      </c>
      <c r="E114" s="109" t="s">
        <v>63</v>
      </c>
      <c r="F114" s="52">
        <v>1271.48</v>
      </c>
    </row>
    <row r="115" spans="1:6">
      <c r="A115" s="107" t="s">
        <v>283</v>
      </c>
      <c r="B115" s="108" t="s">
        <v>284</v>
      </c>
      <c r="C115" s="199">
        <v>0.34919</v>
      </c>
      <c r="D115" s="204">
        <v>0.92049999999999998</v>
      </c>
      <c r="E115" s="109" t="s">
        <v>63</v>
      </c>
      <c r="F115" s="52">
        <v>0</v>
      </c>
    </row>
    <row r="116" spans="1:6">
      <c r="A116" s="107" t="s">
        <v>2208</v>
      </c>
      <c r="B116" s="108" t="s">
        <v>284</v>
      </c>
      <c r="C116" s="199">
        <v>0.34919</v>
      </c>
      <c r="D116" s="204">
        <v>0.92049999999999998</v>
      </c>
      <c r="E116" s="109" t="s">
        <v>63</v>
      </c>
      <c r="F116" s="52">
        <v>0</v>
      </c>
    </row>
    <row r="117" spans="1:6">
      <c r="A117" s="107" t="s">
        <v>285</v>
      </c>
      <c r="B117" s="108" t="s">
        <v>286</v>
      </c>
      <c r="C117" s="199">
        <v>0.47200999999999999</v>
      </c>
      <c r="D117" s="204">
        <v>0.9708</v>
      </c>
      <c r="E117" s="109" t="s">
        <v>64</v>
      </c>
      <c r="F117" s="52">
        <v>689.32</v>
      </c>
    </row>
    <row r="118" spans="1:6">
      <c r="A118" s="107" t="s">
        <v>287</v>
      </c>
      <c r="B118" s="108" t="s">
        <v>288</v>
      </c>
      <c r="C118" s="199">
        <v>0.16059999999999999</v>
      </c>
      <c r="D118" s="204">
        <v>0.73880000000000001</v>
      </c>
      <c r="E118" s="109" t="s">
        <v>63</v>
      </c>
      <c r="F118" s="52">
        <v>1448.86</v>
      </c>
    </row>
    <row r="119" spans="1:6">
      <c r="A119" s="107" t="s">
        <v>289</v>
      </c>
      <c r="B119" s="108" t="s">
        <v>290</v>
      </c>
      <c r="C119" s="199">
        <v>0.20393</v>
      </c>
      <c r="D119" s="204">
        <v>0.58120000000000005</v>
      </c>
      <c r="E119" s="109" t="s">
        <v>63</v>
      </c>
      <c r="F119" s="52">
        <v>0</v>
      </c>
    </row>
    <row r="120" spans="1:6">
      <c r="A120" s="107" t="s">
        <v>291</v>
      </c>
      <c r="B120" s="108" t="s">
        <v>292</v>
      </c>
      <c r="C120" s="199">
        <v>0.26788000000000001</v>
      </c>
      <c r="D120" s="204">
        <v>0.98099999999999998</v>
      </c>
      <c r="E120" s="109" t="s">
        <v>63</v>
      </c>
      <c r="F120" s="52">
        <v>1746.25</v>
      </c>
    </row>
    <row r="121" spans="1:6">
      <c r="A121" s="107" t="s">
        <v>293</v>
      </c>
      <c r="B121" s="108" t="s">
        <v>294</v>
      </c>
      <c r="C121" s="199">
        <v>0.26613999999999999</v>
      </c>
      <c r="D121" s="204">
        <v>0.99380000000000002</v>
      </c>
      <c r="E121" s="109" t="s">
        <v>63</v>
      </c>
      <c r="F121" s="52">
        <v>0</v>
      </c>
    </row>
    <row r="122" spans="1:6">
      <c r="A122" s="107" t="s">
        <v>295</v>
      </c>
      <c r="B122" s="108" t="s">
        <v>296</v>
      </c>
      <c r="C122" s="199">
        <v>0.33872000000000002</v>
      </c>
      <c r="D122" s="204">
        <v>0.71889999999999998</v>
      </c>
      <c r="E122" s="109" t="s">
        <v>63</v>
      </c>
      <c r="F122" s="52">
        <v>2189.4299999999998</v>
      </c>
    </row>
    <row r="123" spans="1:6">
      <c r="A123" s="107" t="s">
        <v>297</v>
      </c>
      <c r="B123" s="108" t="s">
        <v>298</v>
      </c>
      <c r="C123" s="199">
        <v>0.27582000000000001</v>
      </c>
      <c r="D123" s="204">
        <v>1.2565999999999999</v>
      </c>
      <c r="E123" s="109" t="s">
        <v>63</v>
      </c>
      <c r="F123" s="52">
        <v>2484.87</v>
      </c>
    </row>
    <row r="124" spans="1:6">
      <c r="A124" s="107" t="s">
        <v>2215</v>
      </c>
      <c r="B124" s="108" t="s">
        <v>298</v>
      </c>
      <c r="C124" s="199">
        <v>0.27582000000000001</v>
      </c>
      <c r="D124" s="204">
        <v>1.2565999999999999</v>
      </c>
      <c r="E124" s="109" t="s">
        <v>63</v>
      </c>
      <c r="F124" s="52">
        <v>2484.87</v>
      </c>
    </row>
    <row r="125" spans="1:6">
      <c r="A125" s="107" t="s">
        <v>299</v>
      </c>
      <c r="B125" s="108" t="s">
        <v>300</v>
      </c>
      <c r="C125" s="199">
        <v>0.41617999999999999</v>
      </c>
      <c r="D125" s="204">
        <v>0.80210000000000004</v>
      </c>
      <c r="E125" s="109" t="s">
        <v>63</v>
      </c>
      <c r="F125" s="52">
        <v>0</v>
      </c>
    </row>
    <row r="126" spans="1:6">
      <c r="A126" s="107" t="s">
        <v>301</v>
      </c>
      <c r="B126" s="108" t="s">
        <v>2277</v>
      </c>
      <c r="C126" s="199">
        <v>0.29065000000000002</v>
      </c>
      <c r="D126" s="204">
        <v>0.53659999999999997</v>
      </c>
      <c r="E126" s="109" t="s">
        <v>64</v>
      </c>
      <c r="F126" s="52">
        <v>644.04999999999995</v>
      </c>
    </row>
    <row r="127" spans="1:6">
      <c r="A127" s="107" t="s">
        <v>302</v>
      </c>
      <c r="B127" s="108" t="s">
        <v>303</v>
      </c>
      <c r="C127" s="199">
        <v>0.29738999999999999</v>
      </c>
      <c r="D127" s="204">
        <v>1.2802</v>
      </c>
      <c r="E127" s="109" t="s">
        <v>63</v>
      </c>
      <c r="F127" s="52">
        <v>4088.06</v>
      </c>
    </row>
    <row r="128" spans="1:6">
      <c r="A128" s="107" t="s">
        <v>2176</v>
      </c>
      <c r="B128" s="108" t="s">
        <v>303</v>
      </c>
      <c r="C128" s="199">
        <v>0.29738999999999999</v>
      </c>
      <c r="D128" s="204">
        <v>1.2802</v>
      </c>
      <c r="E128" s="109" t="s">
        <v>63</v>
      </c>
      <c r="F128" s="52">
        <v>4088.06</v>
      </c>
    </row>
    <row r="129" spans="1:6">
      <c r="A129" s="107" t="s">
        <v>2177</v>
      </c>
      <c r="B129" s="108" t="s">
        <v>303</v>
      </c>
      <c r="C129" s="199">
        <v>0.29738999999999999</v>
      </c>
      <c r="D129" s="204">
        <v>1.2802</v>
      </c>
      <c r="E129" s="109" t="s">
        <v>63</v>
      </c>
      <c r="F129" s="52">
        <v>4088.06</v>
      </c>
    </row>
    <row r="130" spans="1:6">
      <c r="A130" s="107" t="s">
        <v>2178</v>
      </c>
      <c r="B130" s="108" t="s">
        <v>303</v>
      </c>
      <c r="C130" s="199">
        <v>0.29738999999999999</v>
      </c>
      <c r="D130" s="204">
        <v>1.2802</v>
      </c>
      <c r="E130" s="109" t="s">
        <v>63</v>
      </c>
      <c r="F130" s="52">
        <v>4088.06</v>
      </c>
    </row>
    <row r="131" spans="1:6">
      <c r="A131" s="107" t="s">
        <v>2179</v>
      </c>
      <c r="B131" s="108" t="s">
        <v>303</v>
      </c>
      <c r="C131" s="199">
        <v>0.29738999999999999</v>
      </c>
      <c r="D131" s="204">
        <v>1.2802</v>
      </c>
      <c r="E131" s="109" t="s">
        <v>63</v>
      </c>
      <c r="F131" s="52">
        <v>4088.06</v>
      </c>
    </row>
    <row r="132" spans="1:6">
      <c r="A132" s="107" t="s">
        <v>2180</v>
      </c>
      <c r="B132" s="108" t="s">
        <v>303</v>
      </c>
      <c r="C132" s="199">
        <v>0.29738999999999999</v>
      </c>
      <c r="D132" s="204">
        <v>1.2802</v>
      </c>
      <c r="E132" s="109" t="s">
        <v>63</v>
      </c>
      <c r="F132" s="52">
        <v>4088.06</v>
      </c>
    </row>
    <row r="133" spans="1:6">
      <c r="A133" s="107" t="s">
        <v>2181</v>
      </c>
      <c r="B133" s="108" t="s">
        <v>303</v>
      </c>
      <c r="C133" s="199">
        <v>0.29738999999999999</v>
      </c>
      <c r="D133" s="204">
        <v>1.2802</v>
      </c>
      <c r="E133" s="109" t="s">
        <v>63</v>
      </c>
      <c r="F133" s="52">
        <v>4088.06</v>
      </c>
    </row>
    <row r="134" spans="1:6">
      <c r="A134" s="107" t="s">
        <v>2182</v>
      </c>
      <c r="B134" s="108" t="s">
        <v>303</v>
      </c>
      <c r="C134" s="199">
        <v>0.29738999999999999</v>
      </c>
      <c r="D134" s="204">
        <v>1.2802</v>
      </c>
      <c r="E134" s="109" t="s">
        <v>63</v>
      </c>
      <c r="F134" s="52">
        <v>4088.06</v>
      </c>
    </row>
    <row r="135" spans="1:6">
      <c r="A135" s="107" t="s">
        <v>2183</v>
      </c>
      <c r="B135" s="108" t="s">
        <v>303</v>
      </c>
      <c r="C135" s="199">
        <v>0.29738999999999999</v>
      </c>
      <c r="D135" s="204">
        <v>1.2802</v>
      </c>
      <c r="E135" s="109" t="s">
        <v>63</v>
      </c>
      <c r="F135" s="52">
        <v>4088.06</v>
      </c>
    </row>
    <row r="136" spans="1:6">
      <c r="A136" s="107" t="s">
        <v>2184</v>
      </c>
      <c r="B136" s="108" t="s">
        <v>303</v>
      </c>
      <c r="C136" s="199">
        <v>0.29738999999999999</v>
      </c>
      <c r="D136" s="204">
        <v>1.2802</v>
      </c>
      <c r="E136" s="109" t="s">
        <v>63</v>
      </c>
      <c r="F136" s="52">
        <v>4088.06</v>
      </c>
    </row>
    <row r="137" spans="1:6">
      <c r="A137" s="107" t="s">
        <v>2185</v>
      </c>
      <c r="B137" s="108" t="s">
        <v>303</v>
      </c>
      <c r="C137" s="199">
        <v>0.29738999999999999</v>
      </c>
      <c r="D137" s="204">
        <v>1.2802</v>
      </c>
      <c r="E137" s="109" t="s">
        <v>63</v>
      </c>
      <c r="F137" s="52">
        <v>4088.06</v>
      </c>
    </row>
    <row r="138" spans="1:6">
      <c r="A138" s="107" t="s">
        <v>2186</v>
      </c>
      <c r="B138" s="108" t="s">
        <v>303</v>
      </c>
      <c r="C138" s="199">
        <v>0.29738999999999999</v>
      </c>
      <c r="D138" s="204">
        <v>1.2802</v>
      </c>
      <c r="E138" s="109" t="s">
        <v>63</v>
      </c>
      <c r="F138" s="52">
        <v>4088.06</v>
      </c>
    </row>
    <row r="139" spans="1:6">
      <c r="A139" s="107" t="s">
        <v>2218</v>
      </c>
      <c r="B139" s="108" t="s">
        <v>303</v>
      </c>
      <c r="C139" s="199">
        <v>0.29738999999999999</v>
      </c>
      <c r="D139" s="205">
        <v>1.2802</v>
      </c>
      <c r="E139" s="109" t="s">
        <v>63</v>
      </c>
      <c r="F139" s="52">
        <v>4088.06</v>
      </c>
    </row>
    <row r="140" spans="1:6">
      <c r="A140" s="107" t="s">
        <v>304</v>
      </c>
      <c r="B140" s="108" t="s">
        <v>305</v>
      </c>
      <c r="C140" s="199">
        <v>0.41170000000000001</v>
      </c>
      <c r="D140" s="204">
        <v>0.79959999999999998</v>
      </c>
      <c r="E140" s="109" t="s">
        <v>64</v>
      </c>
      <c r="F140" s="52">
        <v>1569.45</v>
      </c>
    </row>
    <row r="141" spans="1:6">
      <c r="A141" s="107" t="s">
        <v>306</v>
      </c>
      <c r="B141" s="108" t="s">
        <v>307</v>
      </c>
      <c r="C141" s="199">
        <v>0.24864</v>
      </c>
      <c r="D141" s="205">
        <v>0.74219999999999997</v>
      </c>
      <c r="E141" s="109" t="s">
        <v>63</v>
      </c>
      <c r="F141" s="52">
        <v>0</v>
      </c>
    </row>
    <row r="142" spans="1:6">
      <c r="A142" s="107" t="s">
        <v>310</v>
      </c>
      <c r="B142" s="108" t="s">
        <v>311</v>
      </c>
      <c r="C142" s="199">
        <v>0.20121</v>
      </c>
      <c r="D142" s="204">
        <v>1.05</v>
      </c>
      <c r="E142" s="109" t="s">
        <v>2219</v>
      </c>
      <c r="F142" s="52">
        <v>0</v>
      </c>
    </row>
    <row r="143" spans="1:6">
      <c r="A143" s="107" t="s">
        <v>312</v>
      </c>
      <c r="B143" s="108" t="s">
        <v>2173</v>
      </c>
      <c r="C143" s="199">
        <v>0.22886999999999999</v>
      </c>
      <c r="D143" s="204">
        <v>3.0181</v>
      </c>
      <c r="E143" s="109" t="s">
        <v>2219</v>
      </c>
      <c r="F143" s="52">
        <v>0</v>
      </c>
    </row>
    <row r="144" spans="1:6">
      <c r="A144" s="107" t="s">
        <v>313</v>
      </c>
      <c r="B144" s="108" t="s">
        <v>314</v>
      </c>
      <c r="C144" s="199">
        <v>0.2319</v>
      </c>
      <c r="D144" s="204">
        <v>3.9529999999999998</v>
      </c>
      <c r="E144" s="109" t="s">
        <v>2219</v>
      </c>
      <c r="F144" s="52">
        <v>0</v>
      </c>
    </row>
    <row r="145" spans="1:6">
      <c r="A145" s="194" t="s">
        <v>315</v>
      </c>
      <c r="B145" s="195" t="s">
        <v>316</v>
      </c>
      <c r="C145" s="201">
        <v>0.24437</v>
      </c>
      <c r="D145" s="206">
        <v>2.7936999999999999</v>
      </c>
      <c r="E145" s="196" t="s">
        <v>2219</v>
      </c>
      <c r="F145" s="197">
        <v>0</v>
      </c>
    </row>
    <row r="146" spans="1:6">
      <c r="A146" s="107" t="s">
        <v>308</v>
      </c>
      <c r="B146" s="108" t="s">
        <v>309</v>
      </c>
      <c r="C146" s="199">
        <v>0.20957000000000001</v>
      </c>
      <c r="D146" s="204">
        <v>5.4607000000000001</v>
      </c>
      <c r="E146" s="109" t="s">
        <v>2219</v>
      </c>
      <c r="F146" s="52">
        <v>0</v>
      </c>
    </row>
    <row r="147" spans="1:6">
      <c r="A147" s="107" t="s">
        <v>317</v>
      </c>
      <c r="B147" s="108" t="s">
        <v>318</v>
      </c>
      <c r="C147" s="199">
        <v>0.22971</v>
      </c>
      <c r="D147" s="204">
        <v>2.0190999999999999</v>
      </c>
      <c r="E147" s="109" t="s">
        <v>2219</v>
      </c>
      <c r="F147" s="52">
        <v>0</v>
      </c>
    </row>
    <row r="148" spans="1:6">
      <c r="A148" s="107" t="s">
        <v>319</v>
      </c>
      <c r="B148" s="108" t="s">
        <v>320</v>
      </c>
      <c r="C148" s="199">
        <v>0.24245</v>
      </c>
      <c r="D148" s="204">
        <v>2.7692000000000001</v>
      </c>
      <c r="E148" s="109" t="s">
        <v>2219</v>
      </c>
      <c r="F148" s="52">
        <v>0</v>
      </c>
    </row>
    <row r="149" spans="1:6">
      <c r="A149" s="107" t="s">
        <v>321</v>
      </c>
      <c r="B149" s="108" t="s">
        <v>322</v>
      </c>
      <c r="C149" s="199">
        <v>0.22397</v>
      </c>
      <c r="D149" s="204">
        <v>1.3163</v>
      </c>
      <c r="E149" s="109" t="s">
        <v>2219</v>
      </c>
      <c r="F149" s="52">
        <v>0</v>
      </c>
    </row>
    <row r="150" spans="1:6">
      <c r="A150" s="107" t="s">
        <v>323</v>
      </c>
      <c r="B150" s="108" t="s">
        <v>324</v>
      </c>
      <c r="C150" s="199">
        <v>0.25658999999999998</v>
      </c>
      <c r="D150" s="204">
        <v>1.1298999999999999</v>
      </c>
      <c r="E150" s="109" t="s">
        <v>2219</v>
      </c>
      <c r="F150" s="52">
        <v>0</v>
      </c>
    </row>
    <row r="151" spans="1:6">
      <c r="A151" s="107" t="s">
        <v>325</v>
      </c>
      <c r="B151" s="108" t="s">
        <v>326</v>
      </c>
      <c r="C151" s="199">
        <v>0.19875999999999999</v>
      </c>
      <c r="D151" s="204">
        <v>3.2856999999999998</v>
      </c>
      <c r="E151" s="109" t="s">
        <v>2219</v>
      </c>
      <c r="F151" s="52">
        <v>0</v>
      </c>
    </row>
    <row r="152" spans="1:6">
      <c r="A152" s="107" t="s">
        <v>327</v>
      </c>
      <c r="B152" s="108" t="s">
        <v>328</v>
      </c>
      <c r="C152" s="199">
        <v>0.14080999999999999</v>
      </c>
      <c r="D152" s="204">
        <v>1.8037000000000001</v>
      </c>
      <c r="E152" s="109" t="s">
        <v>63</v>
      </c>
      <c r="F152" s="52">
        <v>0</v>
      </c>
    </row>
    <row r="153" spans="1:6">
      <c r="A153" s="107" t="s">
        <v>329</v>
      </c>
      <c r="B153" s="108" t="s">
        <v>330</v>
      </c>
      <c r="C153" s="199">
        <v>0.55750999999999995</v>
      </c>
      <c r="D153" s="204">
        <v>0.79200000000000004</v>
      </c>
      <c r="E153" s="109" t="s">
        <v>64</v>
      </c>
      <c r="F153" s="52">
        <v>1517.06</v>
      </c>
    </row>
    <row r="154" spans="1:6">
      <c r="A154" s="107" t="s">
        <v>331</v>
      </c>
      <c r="B154" s="108" t="s">
        <v>332</v>
      </c>
      <c r="C154" s="199">
        <v>0.16427</v>
      </c>
      <c r="D154" s="205">
        <v>1.032</v>
      </c>
      <c r="E154" s="109" t="s">
        <v>63</v>
      </c>
      <c r="F154" s="52">
        <v>0</v>
      </c>
    </row>
    <row r="155" spans="1:6">
      <c r="A155" s="107" t="s">
        <v>333</v>
      </c>
      <c r="B155" s="108" t="s">
        <v>334</v>
      </c>
      <c r="C155" s="199">
        <v>0.11705</v>
      </c>
      <c r="D155" s="204">
        <v>1.0549999999999999</v>
      </c>
      <c r="E155" s="109" t="s">
        <v>63</v>
      </c>
      <c r="F155" s="52">
        <v>0</v>
      </c>
    </row>
    <row r="156" spans="1:6">
      <c r="A156" s="107" t="s">
        <v>335</v>
      </c>
      <c r="B156" s="108" t="s">
        <v>336</v>
      </c>
      <c r="C156" s="199">
        <v>0.23183000000000001</v>
      </c>
      <c r="D156" s="204">
        <v>0.92900000000000005</v>
      </c>
      <c r="E156" s="109" t="s">
        <v>63</v>
      </c>
      <c r="F156" s="52">
        <v>1131.77</v>
      </c>
    </row>
    <row r="157" spans="1:6">
      <c r="A157" s="107" t="s">
        <v>337</v>
      </c>
      <c r="B157" s="108" t="s">
        <v>338</v>
      </c>
      <c r="C157" s="199">
        <v>0.28321000000000002</v>
      </c>
      <c r="D157" s="204">
        <v>1.1011</v>
      </c>
      <c r="E157" s="109" t="s">
        <v>63</v>
      </c>
      <c r="F157" s="52">
        <v>0</v>
      </c>
    </row>
    <row r="158" spans="1:6">
      <c r="A158" s="107" t="s">
        <v>339</v>
      </c>
      <c r="B158" s="108" t="s">
        <v>340</v>
      </c>
      <c r="C158" s="199">
        <v>0.11419</v>
      </c>
      <c r="D158" s="205">
        <v>1.4314</v>
      </c>
      <c r="E158" s="109" t="s">
        <v>63</v>
      </c>
      <c r="F158" s="52">
        <v>1006.48</v>
      </c>
    </row>
    <row r="159" spans="1:6">
      <c r="A159" s="107" t="s">
        <v>341</v>
      </c>
      <c r="B159" s="108" t="s">
        <v>342</v>
      </c>
      <c r="C159" s="199">
        <v>0.12561</v>
      </c>
      <c r="D159" s="205">
        <v>0.93759999999999999</v>
      </c>
      <c r="E159" s="109" t="s">
        <v>63</v>
      </c>
      <c r="F159" s="52">
        <v>1252.6400000000001</v>
      </c>
    </row>
    <row r="160" spans="1:6">
      <c r="A160" s="107" t="s">
        <v>343</v>
      </c>
      <c r="B160" s="108" t="s">
        <v>344</v>
      </c>
      <c r="C160" s="199">
        <v>0.25387999999999999</v>
      </c>
      <c r="D160" s="204">
        <v>1.1717</v>
      </c>
      <c r="E160" s="109" t="s">
        <v>63</v>
      </c>
      <c r="F160" s="52">
        <v>2280.9499999999998</v>
      </c>
    </row>
    <row r="161" spans="1:6">
      <c r="A161" s="107" t="s">
        <v>2280</v>
      </c>
      <c r="B161" s="108" t="s">
        <v>344</v>
      </c>
      <c r="C161" s="199">
        <v>0.25387999999999999</v>
      </c>
      <c r="D161" s="204">
        <v>1.1717</v>
      </c>
      <c r="E161" s="109" t="s">
        <v>63</v>
      </c>
      <c r="F161" s="52">
        <v>2280.9499999999998</v>
      </c>
    </row>
    <row r="162" spans="1:6" s="116" customFormat="1">
      <c r="A162" s="107" t="s">
        <v>345</v>
      </c>
      <c r="B162" s="108" t="s">
        <v>346</v>
      </c>
      <c r="C162" s="199">
        <v>0.32011000000000001</v>
      </c>
      <c r="D162" s="204">
        <v>0.75590000000000002</v>
      </c>
      <c r="E162" s="109" t="s">
        <v>63</v>
      </c>
      <c r="F162" s="52">
        <v>0</v>
      </c>
    </row>
    <row r="163" spans="1:6">
      <c r="A163" s="107" t="s">
        <v>347</v>
      </c>
      <c r="B163" s="108" t="s">
        <v>348</v>
      </c>
      <c r="C163" s="199">
        <v>0.12562999999999999</v>
      </c>
      <c r="D163" s="204">
        <v>1.1901999999999999</v>
      </c>
      <c r="E163" s="109" t="s">
        <v>63</v>
      </c>
      <c r="F163" s="52">
        <v>0</v>
      </c>
    </row>
    <row r="164" spans="1:6">
      <c r="A164" s="107" t="s">
        <v>349</v>
      </c>
      <c r="B164" s="108" t="s">
        <v>350</v>
      </c>
      <c r="C164" s="199">
        <v>0.20285</v>
      </c>
      <c r="D164" s="204">
        <v>0.67349999999999999</v>
      </c>
      <c r="E164" s="109" t="s">
        <v>64</v>
      </c>
      <c r="F164" s="52">
        <v>1613.14</v>
      </c>
    </row>
    <row r="165" spans="1:6">
      <c r="A165" s="107" t="s">
        <v>2201</v>
      </c>
      <c r="B165" s="108" t="s">
        <v>350</v>
      </c>
      <c r="C165" s="199">
        <v>0.20285</v>
      </c>
      <c r="D165" s="204">
        <v>0.67349999999999999</v>
      </c>
      <c r="E165" s="109" t="s">
        <v>64</v>
      </c>
      <c r="F165" s="52">
        <v>1613.14</v>
      </c>
    </row>
    <row r="166" spans="1:6">
      <c r="A166" s="107" t="s">
        <v>351</v>
      </c>
      <c r="B166" s="108" t="s">
        <v>352</v>
      </c>
      <c r="C166" s="199">
        <v>0.25301000000000001</v>
      </c>
      <c r="D166" s="204">
        <v>0.75660000000000005</v>
      </c>
      <c r="E166" s="109" t="s">
        <v>64</v>
      </c>
      <c r="F166" s="52">
        <v>343.91</v>
      </c>
    </row>
    <row r="167" spans="1:6">
      <c r="A167" s="107" t="s">
        <v>353</v>
      </c>
      <c r="B167" s="108" t="s">
        <v>354</v>
      </c>
      <c r="C167" s="199">
        <v>0.25977</v>
      </c>
      <c r="D167" s="204">
        <v>0.80049999999999999</v>
      </c>
      <c r="E167" s="109" t="s">
        <v>63</v>
      </c>
      <c r="F167" s="52">
        <v>1069.98</v>
      </c>
    </row>
    <row r="168" spans="1:6">
      <c r="A168" s="107" t="s">
        <v>355</v>
      </c>
      <c r="B168" s="108" t="s">
        <v>356</v>
      </c>
      <c r="C168" s="199">
        <v>0.62334999999999996</v>
      </c>
      <c r="D168" s="204">
        <v>0.81479999999999997</v>
      </c>
      <c r="E168" s="109" t="s">
        <v>64</v>
      </c>
      <c r="F168" s="52">
        <v>2302.62</v>
      </c>
    </row>
    <row r="169" spans="1:6">
      <c r="A169" s="107" t="s">
        <v>357</v>
      </c>
      <c r="B169" s="108" t="s">
        <v>358</v>
      </c>
      <c r="C169" s="199">
        <v>0.21970000000000001</v>
      </c>
      <c r="D169" s="204">
        <v>0.69210000000000005</v>
      </c>
      <c r="E169" s="109" t="s">
        <v>63</v>
      </c>
      <c r="F169" s="52">
        <v>0</v>
      </c>
    </row>
    <row r="170" spans="1:6">
      <c r="A170" s="107" t="s">
        <v>359</v>
      </c>
      <c r="B170" s="108" t="s">
        <v>360</v>
      </c>
      <c r="C170" s="199">
        <v>0.36364999999999997</v>
      </c>
      <c r="D170" s="204">
        <v>2.8641999999999999</v>
      </c>
      <c r="E170" s="109" t="s">
        <v>63</v>
      </c>
      <c r="F170" s="52">
        <v>1450.02</v>
      </c>
    </row>
    <row r="171" spans="1:6">
      <c r="A171" s="107" t="s">
        <v>361</v>
      </c>
      <c r="B171" s="108" t="s">
        <v>362</v>
      </c>
      <c r="C171" s="199">
        <v>0.19341</v>
      </c>
      <c r="D171" s="204">
        <v>1.6544000000000001</v>
      </c>
      <c r="E171" s="109" t="s">
        <v>63</v>
      </c>
      <c r="F171" s="52">
        <v>0</v>
      </c>
    </row>
    <row r="172" spans="1:6">
      <c r="A172" s="107" t="s">
        <v>363</v>
      </c>
      <c r="B172" s="108" t="s">
        <v>364</v>
      </c>
      <c r="C172" s="199">
        <v>0.26328000000000001</v>
      </c>
      <c r="D172" s="205">
        <v>0.85329999999999995</v>
      </c>
      <c r="E172" s="109" t="s">
        <v>63</v>
      </c>
      <c r="F172" s="52">
        <v>0</v>
      </c>
    </row>
    <row r="173" spans="1:6">
      <c r="A173" s="107" t="s">
        <v>367</v>
      </c>
      <c r="B173" s="108" t="s">
        <v>366</v>
      </c>
      <c r="C173" s="199">
        <v>0.19303000000000001</v>
      </c>
      <c r="D173" s="204">
        <v>1.3297000000000001</v>
      </c>
      <c r="E173" s="109" t="s">
        <v>63</v>
      </c>
      <c r="F173" s="52">
        <v>2539.56</v>
      </c>
    </row>
    <row r="174" spans="1:6">
      <c r="A174" s="107" t="s">
        <v>365</v>
      </c>
      <c r="B174" s="108" t="s">
        <v>366</v>
      </c>
      <c r="C174" s="199">
        <v>0.27498</v>
      </c>
      <c r="D174" s="204">
        <v>0.9778</v>
      </c>
      <c r="E174" s="109" t="s">
        <v>63</v>
      </c>
      <c r="F174" s="52">
        <v>0</v>
      </c>
    </row>
    <row r="175" spans="1:6">
      <c r="A175" s="107" t="s">
        <v>368</v>
      </c>
      <c r="B175" s="108" t="s">
        <v>369</v>
      </c>
      <c r="C175" s="199">
        <v>0.17385999999999999</v>
      </c>
      <c r="D175" s="204">
        <v>0.81179999999999997</v>
      </c>
      <c r="E175" s="109" t="s">
        <v>63</v>
      </c>
      <c r="F175" s="52">
        <v>286.8</v>
      </c>
    </row>
    <row r="176" spans="1:6">
      <c r="A176" s="107" t="s">
        <v>370</v>
      </c>
      <c r="B176" s="108" t="s">
        <v>371</v>
      </c>
      <c r="C176" s="199">
        <v>0.26355000000000001</v>
      </c>
      <c r="D176" s="204">
        <v>0.69730000000000003</v>
      </c>
      <c r="E176" s="109" t="s">
        <v>63</v>
      </c>
      <c r="F176" s="52">
        <v>0</v>
      </c>
    </row>
    <row r="177" spans="1:6">
      <c r="A177" s="107" t="s">
        <v>372</v>
      </c>
      <c r="B177" s="108" t="s">
        <v>373</v>
      </c>
      <c r="C177" s="199">
        <v>0.24945000000000001</v>
      </c>
      <c r="D177" s="204">
        <v>0.62960000000000005</v>
      </c>
      <c r="E177" s="109" t="s">
        <v>63</v>
      </c>
      <c r="F177" s="52">
        <v>700.37</v>
      </c>
    </row>
    <row r="178" spans="1:6">
      <c r="A178" s="107" t="s">
        <v>374</v>
      </c>
      <c r="B178" s="108" t="s">
        <v>375</v>
      </c>
      <c r="C178" s="199">
        <v>0.18104000000000001</v>
      </c>
      <c r="D178" s="204">
        <v>0.88870000000000005</v>
      </c>
      <c r="E178" s="109" t="s">
        <v>63</v>
      </c>
      <c r="F178" s="52">
        <v>0</v>
      </c>
    </row>
    <row r="179" spans="1:6">
      <c r="A179" s="107" t="s">
        <v>376</v>
      </c>
      <c r="B179" s="108" t="s">
        <v>377</v>
      </c>
      <c r="C179" s="199">
        <v>0.15564</v>
      </c>
      <c r="D179" s="204">
        <v>0.93330000000000002</v>
      </c>
      <c r="E179" s="109" t="s">
        <v>63</v>
      </c>
      <c r="F179" s="52">
        <v>0</v>
      </c>
    </row>
    <row r="180" spans="1:6">
      <c r="A180" s="107" t="s">
        <v>378</v>
      </c>
      <c r="B180" s="108" t="s">
        <v>379</v>
      </c>
      <c r="C180" s="199">
        <v>0.27823999999999999</v>
      </c>
      <c r="D180" s="204">
        <v>1.5370999999999999</v>
      </c>
      <c r="E180" s="109" t="s">
        <v>104</v>
      </c>
      <c r="F180" s="52">
        <v>6983.26</v>
      </c>
    </row>
    <row r="181" spans="1:6">
      <c r="A181" s="107" t="s">
        <v>380</v>
      </c>
      <c r="B181" s="116" t="s">
        <v>381</v>
      </c>
      <c r="C181" s="200">
        <v>0.5423</v>
      </c>
      <c r="D181" s="204">
        <v>1.05</v>
      </c>
      <c r="E181" s="109" t="s">
        <v>63</v>
      </c>
      <c r="F181" s="52">
        <v>0</v>
      </c>
    </row>
    <row r="182" spans="1:6">
      <c r="A182" s="107" t="s">
        <v>382</v>
      </c>
      <c r="B182" s="108" t="s">
        <v>383</v>
      </c>
      <c r="C182" s="199">
        <v>0.2397</v>
      </c>
      <c r="D182" s="204">
        <v>0.90239999999999998</v>
      </c>
      <c r="E182" s="109" t="s">
        <v>63</v>
      </c>
      <c r="F182" s="52">
        <v>1848.78</v>
      </c>
    </row>
    <row r="183" spans="1:6">
      <c r="A183" s="107" t="s">
        <v>2207</v>
      </c>
      <c r="B183" s="108" t="s">
        <v>383</v>
      </c>
      <c r="C183" s="199">
        <v>0.2397</v>
      </c>
      <c r="D183" s="204">
        <v>0.90239999999999998</v>
      </c>
      <c r="E183" s="109" t="s">
        <v>63</v>
      </c>
      <c r="F183" s="52">
        <v>1848.78</v>
      </c>
    </row>
    <row r="184" spans="1:6">
      <c r="A184" s="107" t="s">
        <v>384</v>
      </c>
      <c r="B184" s="108" t="s">
        <v>385</v>
      </c>
      <c r="C184" s="199">
        <v>0.22747999999999999</v>
      </c>
      <c r="D184" s="204">
        <v>0.93799999999999994</v>
      </c>
      <c r="E184" s="109" t="s">
        <v>63</v>
      </c>
      <c r="F184" s="52">
        <v>1381.95</v>
      </c>
    </row>
    <row r="185" spans="1:6">
      <c r="A185" s="107" t="s">
        <v>2187</v>
      </c>
      <c r="B185" s="108" t="s">
        <v>385</v>
      </c>
      <c r="C185" s="199">
        <v>0.22747999999999999</v>
      </c>
      <c r="D185" s="204">
        <v>0.93799999999999994</v>
      </c>
      <c r="E185" s="109" t="s">
        <v>63</v>
      </c>
      <c r="F185" s="52">
        <v>1381.95</v>
      </c>
    </row>
    <row r="186" spans="1:6">
      <c r="A186" s="107" t="s">
        <v>386</v>
      </c>
      <c r="B186" s="108" t="s">
        <v>387</v>
      </c>
      <c r="C186" s="199">
        <v>0.23061000000000001</v>
      </c>
      <c r="D186" s="204">
        <v>0.75080000000000002</v>
      </c>
      <c r="E186" s="109" t="s">
        <v>63</v>
      </c>
      <c r="F186" s="52">
        <v>0</v>
      </c>
    </row>
    <row r="187" spans="1:6">
      <c r="A187" s="107" t="s">
        <v>388</v>
      </c>
      <c r="B187" s="108" t="s">
        <v>389</v>
      </c>
      <c r="C187" s="199">
        <v>0.27922999999999998</v>
      </c>
      <c r="D187" s="204">
        <v>0.70489999999999997</v>
      </c>
      <c r="E187" s="109" t="s">
        <v>63</v>
      </c>
      <c r="F187" s="52">
        <v>783.02</v>
      </c>
    </row>
    <row r="188" spans="1:6">
      <c r="A188" s="107" t="s">
        <v>2163</v>
      </c>
      <c r="B188" s="108" t="s">
        <v>2164</v>
      </c>
      <c r="C188" s="199">
        <v>0.64373000000000002</v>
      </c>
      <c r="D188" s="204">
        <v>1.8159000000000001</v>
      </c>
      <c r="E188" s="109" t="s">
        <v>104</v>
      </c>
      <c r="F188" s="52">
        <v>6085.79</v>
      </c>
    </row>
    <row r="189" spans="1:6">
      <c r="A189" s="107" t="s">
        <v>390</v>
      </c>
      <c r="B189" s="108" t="s">
        <v>391</v>
      </c>
      <c r="C189" s="199">
        <v>0.18839</v>
      </c>
      <c r="D189" s="204">
        <v>1.0654999999999999</v>
      </c>
      <c r="E189" s="109" t="s">
        <v>63</v>
      </c>
      <c r="F189" s="52">
        <v>0</v>
      </c>
    </row>
    <row r="190" spans="1:6">
      <c r="A190" s="107" t="s">
        <v>2206</v>
      </c>
      <c r="B190" s="108" t="s">
        <v>391</v>
      </c>
      <c r="C190" s="199">
        <v>0.18839</v>
      </c>
      <c r="D190" s="204">
        <v>1.0654999999999999</v>
      </c>
      <c r="E190" s="109" t="s">
        <v>63</v>
      </c>
      <c r="F190" s="52">
        <v>0</v>
      </c>
    </row>
    <row r="191" spans="1:6">
      <c r="A191" s="107" t="s">
        <v>392</v>
      </c>
      <c r="B191" s="108" t="s">
        <v>393</v>
      </c>
      <c r="C191" s="199">
        <v>0.28977000000000003</v>
      </c>
      <c r="D191" s="204">
        <v>1.6325000000000001</v>
      </c>
      <c r="E191" s="109" t="s">
        <v>63</v>
      </c>
      <c r="F191" s="52">
        <v>3718.99</v>
      </c>
    </row>
    <row r="192" spans="1:6">
      <c r="A192" s="107" t="s">
        <v>2174</v>
      </c>
      <c r="B192" s="108" t="s">
        <v>393</v>
      </c>
      <c r="C192" s="199">
        <v>0.28977000000000003</v>
      </c>
      <c r="D192" s="204">
        <v>1.6325000000000001</v>
      </c>
      <c r="E192" s="109" t="s">
        <v>63</v>
      </c>
      <c r="F192" s="52">
        <v>3718.99</v>
      </c>
    </row>
    <row r="193" spans="1:6">
      <c r="A193" s="107" t="s">
        <v>394</v>
      </c>
      <c r="B193" s="108" t="s">
        <v>395</v>
      </c>
      <c r="C193" s="199">
        <v>0.11991</v>
      </c>
      <c r="D193" s="204">
        <v>0.8397</v>
      </c>
      <c r="E193" s="109" t="s">
        <v>63</v>
      </c>
      <c r="F193" s="52">
        <v>0</v>
      </c>
    </row>
    <row r="194" spans="1:6">
      <c r="A194" s="107" t="s">
        <v>396</v>
      </c>
      <c r="B194" s="108" t="s">
        <v>397</v>
      </c>
      <c r="C194" s="199">
        <v>9.9229999999999999E-2</v>
      </c>
      <c r="D194" s="204">
        <v>0.77110000000000001</v>
      </c>
      <c r="E194" s="109" t="s">
        <v>63</v>
      </c>
      <c r="F194" s="52">
        <v>0</v>
      </c>
    </row>
    <row r="195" spans="1:6">
      <c r="A195" s="107" t="s">
        <v>398</v>
      </c>
      <c r="B195" s="108" t="s">
        <v>399</v>
      </c>
      <c r="C195" s="199">
        <v>0.159</v>
      </c>
      <c r="D195" s="204">
        <v>1.0229999999999999</v>
      </c>
      <c r="E195" s="109" t="s">
        <v>63</v>
      </c>
      <c r="F195" s="52">
        <v>1358.05</v>
      </c>
    </row>
    <row r="196" spans="1:6">
      <c r="A196" s="107" t="s">
        <v>2188</v>
      </c>
      <c r="B196" s="108" t="s">
        <v>399</v>
      </c>
      <c r="C196" s="199">
        <v>0.159</v>
      </c>
      <c r="D196" s="204">
        <v>1.0229999999999999</v>
      </c>
      <c r="E196" s="109" t="s">
        <v>63</v>
      </c>
      <c r="F196" s="52">
        <v>1358.05</v>
      </c>
    </row>
    <row r="197" spans="1:6">
      <c r="A197" s="107" t="s">
        <v>400</v>
      </c>
      <c r="B197" s="108" t="s">
        <v>401</v>
      </c>
      <c r="C197" s="199">
        <v>0.12586</v>
      </c>
      <c r="D197" s="204">
        <v>2.2222</v>
      </c>
      <c r="E197" s="109" t="s">
        <v>63</v>
      </c>
      <c r="F197" s="52">
        <v>3070.05</v>
      </c>
    </row>
    <row r="198" spans="1:6">
      <c r="A198" s="107" t="s">
        <v>402</v>
      </c>
      <c r="B198" s="108" t="s">
        <v>403</v>
      </c>
      <c r="C198" s="199">
        <v>0.30648999999999998</v>
      </c>
      <c r="D198" s="204">
        <v>1.0097</v>
      </c>
      <c r="E198" s="109" t="s">
        <v>64</v>
      </c>
      <c r="F198" s="52">
        <v>629.63</v>
      </c>
    </row>
    <row r="199" spans="1:6">
      <c r="A199" s="107" t="s">
        <v>404</v>
      </c>
      <c r="B199" s="108" t="s">
        <v>405</v>
      </c>
      <c r="C199" s="199">
        <v>0.15217</v>
      </c>
      <c r="D199" s="204">
        <v>0.7681</v>
      </c>
      <c r="E199" s="109" t="s">
        <v>63</v>
      </c>
      <c r="F199" s="52">
        <v>0</v>
      </c>
    </row>
    <row r="200" spans="1:6">
      <c r="A200" s="107" t="s">
        <v>406</v>
      </c>
      <c r="B200" s="108" t="s">
        <v>407</v>
      </c>
      <c r="C200" s="199">
        <v>9.9650000000000002E-2</v>
      </c>
      <c r="D200" s="205">
        <v>1.32</v>
      </c>
      <c r="E200" s="109" t="s">
        <v>63</v>
      </c>
      <c r="F200" s="52">
        <v>0</v>
      </c>
    </row>
    <row r="201" spans="1:6">
      <c r="A201" s="107" t="s">
        <v>408</v>
      </c>
      <c r="B201" s="108" t="s">
        <v>409</v>
      </c>
      <c r="C201" s="199">
        <v>0.12989999999999999</v>
      </c>
      <c r="D201" s="204">
        <v>1.5148999999999999</v>
      </c>
      <c r="E201" s="109" t="s">
        <v>63</v>
      </c>
      <c r="F201" s="52">
        <v>0</v>
      </c>
    </row>
    <row r="202" spans="1:6">
      <c r="A202" s="107" t="s">
        <v>410</v>
      </c>
      <c r="B202" s="108" t="s">
        <v>411</v>
      </c>
      <c r="C202" s="199">
        <v>0.12433</v>
      </c>
      <c r="D202" s="204">
        <v>0.75870000000000004</v>
      </c>
      <c r="E202" s="109" t="s">
        <v>63</v>
      </c>
      <c r="F202" s="52">
        <v>0</v>
      </c>
    </row>
    <row r="203" spans="1:6">
      <c r="A203" s="107" t="s">
        <v>412</v>
      </c>
      <c r="B203" s="108" t="s">
        <v>413</v>
      </c>
      <c r="C203" s="199">
        <v>0.23449999999999999</v>
      </c>
      <c r="D203" s="204">
        <v>1.1789000000000001</v>
      </c>
      <c r="E203" s="109" t="s">
        <v>63</v>
      </c>
      <c r="F203" s="52">
        <v>1775.96</v>
      </c>
    </row>
    <row r="204" spans="1:6">
      <c r="A204" s="107" t="s">
        <v>414</v>
      </c>
      <c r="B204" s="108" t="s">
        <v>415</v>
      </c>
      <c r="C204" s="199">
        <v>0.29304999999999998</v>
      </c>
      <c r="D204" s="204">
        <v>0.78680000000000005</v>
      </c>
      <c r="E204" s="109" t="s">
        <v>63</v>
      </c>
      <c r="F204" s="52">
        <v>0</v>
      </c>
    </row>
    <row r="205" spans="1:6">
      <c r="A205" s="107" t="s">
        <v>416</v>
      </c>
      <c r="B205" s="108" t="s">
        <v>417</v>
      </c>
      <c r="C205" s="199">
        <v>0.22678999999999999</v>
      </c>
      <c r="D205" s="204">
        <v>1.4657</v>
      </c>
      <c r="E205" s="109" t="s">
        <v>63</v>
      </c>
      <c r="F205" s="52">
        <v>0</v>
      </c>
    </row>
    <row r="206" spans="1:6">
      <c r="A206" s="107" t="s">
        <v>418</v>
      </c>
      <c r="B206" s="108" t="s">
        <v>419</v>
      </c>
      <c r="C206" s="199">
        <v>0.16607</v>
      </c>
      <c r="D206" s="204">
        <v>2.0297000000000001</v>
      </c>
      <c r="E206" s="109" t="s">
        <v>63</v>
      </c>
      <c r="F206" s="52">
        <v>0</v>
      </c>
    </row>
    <row r="207" spans="1:6">
      <c r="A207" s="107" t="s">
        <v>420</v>
      </c>
      <c r="B207" s="108" t="s">
        <v>421</v>
      </c>
      <c r="C207" s="199">
        <v>0.23129</v>
      </c>
      <c r="D207" s="204">
        <v>1.1409</v>
      </c>
      <c r="E207" s="109" t="s">
        <v>63</v>
      </c>
      <c r="F207" s="52">
        <v>0</v>
      </c>
    </row>
    <row r="208" spans="1:6">
      <c r="A208" s="107" t="s">
        <v>422</v>
      </c>
      <c r="B208" s="108" t="s">
        <v>423</v>
      </c>
      <c r="C208" s="199">
        <v>0.16128000000000001</v>
      </c>
      <c r="D208" s="204">
        <v>0.92569999999999997</v>
      </c>
      <c r="E208" s="109" t="s">
        <v>63</v>
      </c>
      <c r="F208" s="52">
        <v>1348.44</v>
      </c>
    </row>
    <row r="209" spans="1:6">
      <c r="A209" s="107" t="s">
        <v>424</v>
      </c>
      <c r="B209" s="108" t="s">
        <v>425</v>
      </c>
      <c r="C209" s="199">
        <v>0.20011999999999999</v>
      </c>
      <c r="D209" s="205">
        <v>2.0032000000000001</v>
      </c>
      <c r="E209" s="109" t="s">
        <v>63</v>
      </c>
      <c r="F209" s="52">
        <v>0</v>
      </c>
    </row>
    <row r="210" spans="1:6">
      <c r="A210" s="107" t="s">
        <v>426</v>
      </c>
      <c r="B210" s="108" t="s">
        <v>427</v>
      </c>
      <c r="C210" s="199">
        <v>0.39579999999999999</v>
      </c>
      <c r="D210" s="204">
        <v>0.74460000000000004</v>
      </c>
      <c r="E210" s="109" t="s">
        <v>63</v>
      </c>
      <c r="F210" s="52">
        <v>0</v>
      </c>
    </row>
    <row r="211" spans="1:6">
      <c r="A211" s="107" t="s">
        <v>428</v>
      </c>
      <c r="B211" s="108" t="s">
        <v>429</v>
      </c>
      <c r="C211" s="199">
        <v>0.15967000000000001</v>
      </c>
      <c r="D211" s="204">
        <v>0.7127</v>
      </c>
      <c r="E211" s="109" t="s">
        <v>63</v>
      </c>
      <c r="F211" s="52">
        <v>0</v>
      </c>
    </row>
    <row r="212" spans="1:6">
      <c r="A212" s="107" t="s">
        <v>430</v>
      </c>
      <c r="B212" s="108" t="s">
        <v>431</v>
      </c>
      <c r="C212" s="199">
        <v>0.12756999999999999</v>
      </c>
      <c r="D212" s="204">
        <v>0.68389999999999995</v>
      </c>
      <c r="E212" s="109" t="s">
        <v>63</v>
      </c>
      <c r="F212" s="52">
        <v>0</v>
      </c>
    </row>
    <row r="213" spans="1:6">
      <c r="A213" s="107" t="s">
        <v>432</v>
      </c>
      <c r="B213" s="108" t="s">
        <v>433</v>
      </c>
      <c r="C213" s="199">
        <v>0.1618</v>
      </c>
      <c r="D213" s="204">
        <v>1.4176</v>
      </c>
      <c r="E213" s="109" t="s">
        <v>63</v>
      </c>
      <c r="F213" s="52">
        <v>2593.9299999999998</v>
      </c>
    </row>
    <row r="214" spans="1:6" s="116" customFormat="1">
      <c r="A214" s="107" t="s">
        <v>2354</v>
      </c>
      <c r="B214" s="108" t="s">
        <v>2353</v>
      </c>
      <c r="C214" s="199">
        <v>0.30219000000000001</v>
      </c>
      <c r="D214" s="204">
        <v>1.05</v>
      </c>
      <c r="E214" s="109" t="s">
        <v>63</v>
      </c>
      <c r="F214" s="52">
        <v>0</v>
      </c>
    </row>
    <row r="215" spans="1:6">
      <c r="A215" s="107" t="s">
        <v>434</v>
      </c>
      <c r="B215" s="108" t="s">
        <v>435</v>
      </c>
      <c r="C215" s="199">
        <v>0.26607999999999998</v>
      </c>
      <c r="D215" s="204">
        <v>0.75649999999999995</v>
      </c>
      <c r="E215" s="109" t="s">
        <v>64</v>
      </c>
      <c r="F215" s="52">
        <v>691.27</v>
      </c>
    </row>
    <row r="216" spans="1:6">
      <c r="A216" s="107" t="s">
        <v>436</v>
      </c>
      <c r="B216" s="108" t="s">
        <v>437</v>
      </c>
      <c r="C216" s="199">
        <v>0.38895000000000002</v>
      </c>
      <c r="D216" s="204">
        <v>0.53410000000000002</v>
      </c>
      <c r="E216" s="109" t="s">
        <v>64</v>
      </c>
      <c r="F216" s="52">
        <v>510.97</v>
      </c>
    </row>
    <row r="217" spans="1:6">
      <c r="A217" s="107" t="s">
        <v>438</v>
      </c>
      <c r="B217" s="108" t="s">
        <v>439</v>
      </c>
      <c r="C217" s="199">
        <v>0.96897999999999995</v>
      </c>
      <c r="D217" s="204">
        <v>0.75829999999999997</v>
      </c>
      <c r="E217" s="109" t="s">
        <v>64</v>
      </c>
      <c r="F217" s="52">
        <v>777.45</v>
      </c>
    </row>
    <row r="218" spans="1:6">
      <c r="A218" s="107" t="s">
        <v>440</v>
      </c>
      <c r="B218" s="108" t="s">
        <v>441</v>
      </c>
      <c r="C218" s="199">
        <v>0.34300999999999998</v>
      </c>
      <c r="D218" s="204">
        <v>1.2027000000000001</v>
      </c>
      <c r="E218" s="109" t="s">
        <v>63</v>
      </c>
      <c r="F218" s="52">
        <v>1744.57</v>
      </c>
    </row>
    <row r="219" spans="1:6">
      <c r="A219" s="107" t="s">
        <v>442</v>
      </c>
      <c r="B219" s="108" t="s">
        <v>443</v>
      </c>
      <c r="C219" s="199">
        <v>0.19327</v>
      </c>
      <c r="D219" s="204">
        <v>0.68500000000000005</v>
      </c>
      <c r="E219" s="109" t="s">
        <v>63</v>
      </c>
      <c r="F219" s="52">
        <v>0</v>
      </c>
    </row>
    <row r="220" spans="1:6">
      <c r="A220" s="107" t="s">
        <v>444</v>
      </c>
      <c r="B220" s="108" t="s">
        <v>445</v>
      </c>
      <c r="C220" s="199">
        <v>0.12745000000000001</v>
      </c>
      <c r="D220" s="205">
        <v>1.0995999999999999</v>
      </c>
      <c r="E220" s="109" t="s">
        <v>63</v>
      </c>
      <c r="F220" s="52">
        <v>0</v>
      </c>
    </row>
    <row r="221" spans="1:6">
      <c r="A221" s="107" t="s">
        <v>446</v>
      </c>
      <c r="B221" s="108" t="s">
        <v>447</v>
      </c>
      <c r="C221" s="199">
        <v>0.29626000000000002</v>
      </c>
      <c r="D221" s="204">
        <v>1.5607</v>
      </c>
      <c r="E221" s="109" t="s">
        <v>2219</v>
      </c>
      <c r="F221" s="52">
        <v>0</v>
      </c>
    </row>
    <row r="222" spans="1:6">
      <c r="A222" s="107" t="s">
        <v>448</v>
      </c>
      <c r="B222" s="108" t="s">
        <v>449</v>
      </c>
      <c r="C222" s="199">
        <v>0.29848000000000002</v>
      </c>
      <c r="D222" s="204">
        <v>1.7456</v>
      </c>
      <c r="E222" s="109" t="s">
        <v>2219</v>
      </c>
      <c r="F222" s="52">
        <v>0</v>
      </c>
    </row>
    <row r="223" spans="1:6">
      <c r="A223" s="107" t="s">
        <v>450</v>
      </c>
      <c r="B223" s="108" t="s">
        <v>451</v>
      </c>
      <c r="C223" s="199">
        <v>0.27082000000000001</v>
      </c>
      <c r="D223" s="204">
        <v>1.8010999999999999</v>
      </c>
      <c r="E223" s="109" t="s">
        <v>2219</v>
      </c>
      <c r="F223" s="52">
        <v>0</v>
      </c>
    </row>
    <row r="224" spans="1:6">
      <c r="A224" s="107" t="s">
        <v>452</v>
      </c>
      <c r="B224" s="108" t="s">
        <v>453</v>
      </c>
      <c r="C224" s="199">
        <v>0.14802999999999999</v>
      </c>
      <c r="D224" s="205">
        <v>0.90280000000000005</v>
      </c>
      <c r="E224" s="109" t="s">
        <v>63</v>
      </c>
      <c r="F224" s="52">
        <v>0</v>
      </c>
    </row>
    <row r="225" spans="1:6">
      <c r="A225" s="107" t="s">
        <v>454</v>
      </c>
      <c r="B225" s="108" t="s">
        <v>455</v>
      </c>
      <c r="C225" s="199">
        <v>0.23669999999999999</v>
      </c>
      <c r="D225" s="204">
        <v>0.60089999999999999</v>
      </c>
      <c r="E225" s="109" t="s">
        <v>64</v>
      </c>
      <c r="F225" s="52">
        <v>431.93</v>
      </c>
    </row>
    <row r="226" spans="1:6">
      <c r="A226" s="107" t="s">
        <v>460</v>
      </c>
      <c r="B226" s="108" t="s">
        <v>461</v>
      </c>
      <c r="C226" s="199">
        <v>0.23734</v>
      </c>
      <c r="D226" s="204">
        <v>0.78449999999999998</v>
      </c>
      <c r="E226" s="109" t="s">
        <v>64</v>
      </c>
      <c r="F226" s="52">
        <v>204.43</v>
      </c>
    </row>
    <row r="227" spans="1:6">
      <c r="A227" s="107" t="s">
        <v>462</v>
      </c>
      <c r="B227" s="108" t="s">
        <v>463</v>
      </c>
      <c r="C227" s="199">
        <v>0.23823</v>
      </c>
      <c r="D227" s="204">
        <v>0.86719999999999997</v>
      </c>
      <c r="E227" s="109" t="s">
        <v>64</v>
      </c>
      <c r="F227" s="52">
        <v>430.12</v>
      </c>
    </row>
    <row r="228" spans="1:6">
      <c r="A228" s="107" t="s">
        <v>456</v>
      </c>
      <c r="B228" s="108" t="s">
        <v>457</v>
      </c>
      <c r="C228" s="199">
        <v>0.25278</v>
      </c>
      <c r="D228" s="204">
        <v>1.2577</v>
      </c>
      <c r="E228" s="109" t="s">
        <v>63</v>
      </c>
      <c r="F228" s="52">
        <v>2055.61</v>
      </c>
    </row>
    <row r="229" spans="1:6">
      <c r="A229" s="107" t="s">
        <v>458</v>
      </c>
      <c r="B229" s="108" t="s">
        <v>459</v>
      </c>
      <c r="C229" s="199">
        <v>0.38356000000000001</v>
      </c>
      <c r="D229" s="204">
        <v>1.6292</v>
      </c>
      <c r="E229" s="109" t="s">
        <v>63</v>
      </c>
      <c r="F229" s="52">
        <v>3780.07</v>
      </c>
    </row>
    <row r="230" spans="1:6">
      <c r="A230" s="107" t="s">
        <v>2166</v>
      </c>
      <c r="B230" s="108" t="s">
        <v>459</v>
      </c>
      <c r="C230" s="199">
        <v>0.38356000000000001</v>
      </c>
      <c r="D230" s="204">
        <v>1.6292</v>
      </c>
      <c r="E230" s="109" t="s">
        <v>63</v>
      </c>
      <c r="F230" s="52">
        <v>3780.07</v>
      </c>
    </row>
    <row r="231" spans="1:6">
      <c r="A231" s="107" t="s">
        <v>2167</v>
      </c>
      <c r="B231" s="108" t="s">
        <v>459</v>
      </c>
      <c r="C231" s="199">
        <v>0.38356000000000001</v>
      </c>
      <c r="D231" s="204">
        <v>1.6292</v>
      </c>
      <c r="E231" s="109" t="s">
        <v>63</v>
      </c>
      <c r="F231" s="52">
        <v>3780.07</v>
      </c>
    </row>
    <row r="232" spans="1:6">
      <c r="A232" s="107" t="s">
        <v>2168</v>
      </c>
      <c r="B232" s="108" t="s">
        <v>459</v>
      </c>
      <c r="C232" s="199">
        <v>0.38356000000000001</v>
      </c>
      <c r="D232" s="204">
        <v>1.6292</v>
      </c>
      <c r="E232" s="109" t="s">
        <v>63</v>
      </c>
      <c r="F232" s="52">
        <v>3780.07</v>
      </c>
    </row>
    <row r="233" spans="1:6">
      <c r="A233" s="107" t="s">
        <v>2169</v>
      </c>
      <c r="B233" s="108" t="s">
        <v>459</v>
      </c>
      <c r="C233" s="199">
        <v>0.38356000000000001</v>
      </c>
      <c r="D233" s="204">
        <v>1.6292</v>
      </c>
      <c r="E233" s="109" t="s">
        <v>63</v>
      </c>
      <c r="F233" s="52">
        <v>3780.07</v>
      </c>
    </row>
    <row r="234" spans="1:6">
      <c r="A234" s="107" t="s">
        <v>464</v>
      </c>
      <c r="B234" s="108" t="s">
        <v>465</v>
      </c>
      <c r="C234" s="199">
        <v>0.49425999999999998</v>
      </c>
      <c r="D234" s="204">
        <v>1.7958000000000001</v>
      </c>
      <c r="E234" s="109" t="s">
        <v>63</v>
      </c>
      <c r="F234" s="52">
        <v>8113.36</v>
      </c>
    </row>
    <row r="235" spans="1:6">
      <c r="A235" s="107" t="s">
        <v>466</v>
      </c>
      <c r="B235" s="108" t="s">
        <v>2213</v>
      </c>
      <c r="C235" s="199">
        <v>0.13414999999999999</v>
      </c>
      <c r="D235" s="204">
        <v>4.6351000000000004</v>
      </c>
      <c r="E235" s="109" t="s">
        <v>2219</v>
      </c>
      <c r="F235" s="52">
        <v>0</v>
      </c>
    </row>
    <row r="236" spans="1:6">
      <c r="A236" s="107" t="s">
        <v>467</v>
      </c>
      <c r="B236" s="116" t="s">
        <v>468</v>
      </c>
      <c r="C236" s="200">
        <v>0.58645000000000003</v>
      </c>
      <c r="D236" s="204">
        <v>0.69030000000000002</v>
      </c>
      <c r="E236" s="109" t="s">
        <v>63</v>
      </c>
      <c r="F236" s="52">
        <v>0</v>
      </c>
    </row>
    <row r="237" spans="1:6">
      <c r="A237" s="107" t="s">
        <v>469</v>
      </c>
      <c r="B237" s="108" t="s">
        <v>470</v>
      </c>
      <c r="C237" s="199">
        <v>0.11283</v>
      </c>
      <c r="D237" s="205">
        <v>1.3283</v>
      </c>
      <c r="E237" s="109" t="s">
        <v>63</v>
      </c>
      <c r="F237" s="52">
        <v>0</v>
      </c>
    </row>
    <row r="238" spans="1:6">
      <c r="A238" s="107" t="s">
        <v>471</v>
      </c>
      <c r="B238" s="108" t="s">
        <v>472</v>
      </c>
      <c r="C238" s="199">
        <v>0.25098999999999999</v>
      </c>
      <c r="D238" s="204">
        <v>0.89059999999999995</v>
      </c>
      <c r="E238" s="109" t="s">
        <v>63</v>
      </c>
      <c r="F238" s="52">
        <v>1820.13</v>
      </c>
    </row>
    <row r="239" spans="1:6">
      <c r="A239" s="107" t="s">
        <v>473</v>
      </c>
      <c r="B239" s="116" t="s">
        <v>474</v>
      </c>
      <c r="C239" s="200">
        <v>0.54798000000000002</v>
      </c>
      <c r="D239" s="204">
        <v>0.82540000000000002</v>
      </c>
      <c r="E239" s="109" t="s">
        <v>63</v>
      </c>
      <c r="F239" s="52">
        <v>0</v>
      </c>
    </row>
    <row r="240" spans="1:6">
      <c r="A240" s="107" t="s">
        <v>475</v>
      </c>
      <c r="B240" s="108" t="s">
        <v>476</v>
      </c>
      <c r="C240" s="199">
        <v>0.28774</v>
      </c>
      <c r="D240" s="204">
        <v>0.72309999999999997</v>
      </c>
      <c r="E240" s="109" t="s">
        <v>63</v>
      </c>
      <c r="F240" s="52">
        <v>0</v>
      </c>
    </row>
    <row r="241" spans="1:6">
      <c r="A241" s="107" t="s">
        <v>477</v>
      </c>
      <c r="B241" s="108" t="s">
        <v>478</v>
      </c>
      <c r="C241" s="199">
        <v>0.29125000000000001</v>
      </c>
      <c r="D241" s="204">
        <v>1.1696</v>
      </c>
      <c r="E241" s="109" t="s">
        <v>63</v>
      </c>
      <c r="F241" s="52">
        <v>0</v>
      </c>
    </row>
    <row r="242" spans="1:6">
      <c r="A242" s="107" t="s">
        <v>479</v>
      </c>
      <c r="B242" s="116" t="s">
        <v>480</v>
      </c>
      <c r="C242" s="200">
        <v>0.19348000000000001</v>
      </c>
      <c r="D242" s="204">
        <v>1.5828</v>
      </c>
      <c r="E242" s="109" t="s">
        <v>63</v>
      </c>
      <c r="F242" s="52">
        <v>0</v>
      </c>
    </row>
    <row r="243" spans="1:6">
      <c r="A243" s="107" t="s">
        <v>481</v>
      </c>
      <c r="B243" s="116" t="s">
        <v>482</v>
      </c>
      <c r="C243" s="200">
        <v>0.35499999999999998</v>
      </c>
      <c r="D243" s="204">
        <v>1.2383999999999999</v>
      </c>
      <c r="E243" s="109" t="s">
        <v>63</v>
      </c>
      <c r="F243" s="52">
        <v>0</v>
      </c>
    </row>
    <row r="244" spans="1:6">
      <c r="A244" s="107" t="s">
        <v>483</v>
      </c>
      <c r="B244" s="108" t="s">
        <v>484</v>
      </c>
      <c r="C244" s="199">
        <v>0.27723999999999999</v>
      </c>
      <c r="D244" s="204">
        <v>0.69879999999999998</v>
      </c>
      <c r="E244" s="109" t="s">
        <v>63</v>
      </c>
      <c r="F244" s="52">
        <v>0</v>
      </c>
    </row>
    <row r="245" spans="1:6">
      <c r="A245" s="107" t="s">
        <v>485</v>
      </c>
      <c r="B245" s="108" t="s">
        <v>486</v>
      </c>
      <c r="C245" s="199">
        <v>0.47556999999999999</v>
      </c>
      <c r="D245" s="204">
        <v>1.7684</v>
      </c>
      <c r="E245" s="109" t="s">
        <v>2219</v>
      </c>
      <c r="F245" s="52">
        <v>0</v>
      </c>
    </row>
    <row r="246" spans="1:6">
      <c r="A246" s="107" t="s">
        <v>487</v>
      </c>
      <c r="B246" s="108" t="s">
        <v>488</v>
      </c>
      <c r="C246" s="199">
        <v>0.23002</v>
      </c>
      <c r="D246" s="204">
        <v>1.05</v>
      </c>
      <c r="E246" s="109" t="s">
        <v>2219</v>
      </c>
      <c r="F246" s="52">
        <v>0</v>
      </c>
    </row>
    <row r="247" spans="1:6">
      <c r="A247" s="107" t="s">
        <v>489</v>
      </c>
      <c r="B247" s="108" t="s">
        <v>490</v>
      </c>
      <c r="C247" s="199">
        <v>0.38159999999999999</v>
      </c>
      <c r="D247" s="204">
        <v>3.8085</v>
      </c>
      <c r="E247" s="109" t="s">
        <v>2219</v>
      </c>
      <c r="F247" s="52">
        <v>0</v>
      </c>
    </row>
    <row r="248" spans="1:6">
      <c r="A248" s="107" t="s">
        <v>491</v>
      </c>
      <c r="B248" s="108" t="s">
        <v>492</v>
      </c>
      <c r="C248" s="199">
        <v>0.32296000000000002</v>
      </c>
      <c r="D248" s="204">
        <v>2.6288999999999998</v>
      </c>
      <c r="E248" s="109" t="s">
        <v>2219</v>
      </c>
      <c r="F248" s="52">
        <v>0</v>
      </c>
    </row>
    <row r="249" spans="1:6">
      <c r="A249" s="107" t="s">
        <v>493</v>
      </c>
      <c r="B249" s="108" t="s">
        <v>494</v>
      </c>
      <c r="C249" s="199">
        <v>0.50897999999999999</v>
      </c>
      <c r="D249" s="204">
        <v>2.0699000000000001</v>
      </c>
      <c r="E249" s="109" t="s">
        <v>2219</v>
      </c>
      <c r="F249" s="52">
        <v>0</v>
      </c>
    </row>
    <row r="250" spans="1:6">
      <c r="A250" s="107" t="s">
        <v>495</v>
      </c>
      <c r="B250" s="108" t="s">
        <v>496</v>
      </c>
      <c r="C250" s="199">
        <v>0.22350999999999999</v>
      </c>
      <c r="D250" s="205">
        <v>1.609</v>
      </c>
      <c r="E250" s="109" t="s">
        <v>63</v>
      </c>
      <c r="F250" s="52">
        <v>2453.52</v>
      </c>
    </row>
    <row r="251" spans="1:6">
      <c r="A251" s="107" t="s">
        <v>497</v>
      </c>
      <c r="B251" s="108" t="s">
        <v>498</v>
      </c>
      <c r="C251" s="199">
        <v>0.15637000000000001</v>
      </c>
      <c r="D251" s="204">
        <v>1.1971000000000001</v>
      </c>
      <c r="E251" s="109" t="s">
        <v>63</v>
      </c>
      <c r="F251" s="52">
        <v>0</v>
      </c>
    </row>
    <row r="252" spans="1:6">
      <c r="A252" s="107" t="s">
        <v>499</v>
      </c>
      <c r="B252" s="108" t="s">
        <v>500</v>
      </c>
      <c r="C252" s="199">
        <v>0.56364000000000003</v>
      </c>
      <c r="D252" s="204">
        <v>2.0345</v>
      </c>
      <c r="E252" s="109" t="s">
        <v>2220</v>
      </c>
      <c r="F252" s="52">
        <v>0</v>
      </c>
    </row>
    <row r="253" spans="1:6">
      <c r="A253" s="107" t="s">
        <v>2195</v>
      </c>
      <c r="B253" s="108" t="s">
        <v>501</v>
      </c>
      <c r="C253" s="199">
        <v>0.2747</v>
      </c>
      <c r="D253" s="204">
        <v>1.1677999999999999</v>
      </c>
      <c r="E253" s="109" t="s">
        <v>63</v>
      </c>
      <c r="F253" s="52">
        <v>1975.62</v>
      </c>
    </row>
    <row r="254" spans="1:6" s="116" customFormat="1">
      <c r="A254" s="107" t="s">
        <v>2196</v>
      </c>
      <c r="B254" s="108" t="s">
        <v>501</v>
      </c>
      <c r="C254" s="199">
        <v>0.2747</v>
      </c>
      <c r="D254" s="204">
        <v>1.1677999999999999</v>
      </c>
      <c r="E254" s="109" t="s">
        <v>63</v>
      </c>
      <c r="F254" s="52">
        <v>1975.62</v>
      </c>
    </row>
    <row r="255" spans="1:6">
      <c r="A255" s="107" t="s">
        <v>502</v>
      </c>
      <c r="B255" s="108" t="s">
        <v>2214</v>
      </c>
      <c r="C255" s="199">
        <v>0.29759000000000002</v>
      </c>
      <c r="D255" s="204">
        <v>0.74709999999999999</v>
      </c>
      <c r="E255" s="109" t="s">
        <v>63</v>
      </c>
      <c r="F255" s="52">
        <v>0</v>
      </c>
    </row>
    <row r="256" spans="1:6">
      <c r="A256" s="107" t="s">
        <v>503</v>
      </c>
      <c r="B256" s="108" t="s">
        <v>504</v>
      </c>
      <c r="C256" s="199">
        <v>0.17635000000000001</v>
      </c>
      <c r="D256" s="204">
        <v>1.0687</v>
      </c>
      <c r="E256" s="109" t="s">
        <v>63</v>
      </c>
      <c r="F256" s="52">
        <v>1395.71</v>
      </c>
    </row>
    <row r="257" spans="1:6">
      <c r="A257" s="107" t="s">
        <v>505</v>
      </c>
      <c r="B257" s="108" t="s">
        <v>506</v>
      </c>
      <c r="C257" s="199">
        <v>0.15942999999999999</v>
      </c>
      <c r="D257" s="205">
        <v>0.76519999999999999</v>
      </c>
      <c r="E257" s="109" t="s">
        <v>63</v>
      </c>
      <c r="F257" s="52">
        <v>1149.79</v>
      </c>
    </row>
    <row r="258" spans="1:6">
      <c r="A258" s="107" t="s">
        <v>507</v>
      </c>
      <c r="B258" s="108" t="s">
        <v>508</v>
      </c>
      <c r="C258" s="199">
        <v>0.26461000000000001</v>
      </c>
      <c r="D258" s="204">
        <v>1.0544</v>
      </c>
      <c r="E258" s="109" t="s">
        <v>63</v>
      </c>
      <c r="F258" s="52">
        <v>918.36</v>
      </c>
    </row>
    <row r="259" spans="1:6">
      <c r="A259" s="107" t="s">
        <v>2190</v>
      </c>
      <c r="B259" s="108" t="s">
        <v>508</v>
      </c>
      <c r="C259" s="199">
        <v>0.26461000000000001</v>
      </c>
      <c r="D259" s="204">
        <v>1.0544</v>
      </c>
      <c r="E259" s="109" t="s">
        <v>63</v>
      </c>
      <c r="F259" s="52">
        <v>918.36</v>
      </c>
    </row>
    <row r="260" spans="1:6">
      <c r="A260" s="107" t="s">
        <v>2350</v>
      </c>
      <c r="B260" s="108" t="s">
        <v>2348</v>
      </c>
      <c r="C260" s="199">
        <v>0.30193999999999999</v>
      </c>
      <c r="D260" s="204">
        <v>1.05</v>
      </c>
      <c r="E260" s="109" t="s">
        <v>63</v>
      </c>
      <c r="F260" s="52">
        <v>0</v>
      </c>
    </row>
    <row r="261" spans="1:6">
      <c r="A261" s="107" t="s">
        <v>509</v>
      </c>
      <c r="B261" s="108" t="s">
        <v>510</v>
      </c>
      <c r="C261" s="199">
        <v>1.30263</v>
      </c>
      <c r="D261" s="205">
        <v>1.7714000000000001</v>
      </c>
      <c r="E261" s="109" t="s">
        <v>2220</v>
      </c>
      <c r="F261" s="52">
        <v>0</v>
      </c>
    </row>
    <row r="262" spans="1:6">
      <c r="A262" s="107" t="s">
        <v>511</v>
      </c>
      <c r="B262" s="108" t="s">
        <v>512</v>
      </c>
      <c r="C262" s="199">
        <v>0.15805</v>
      </c>
      <c r="D262" s="205">
        <v>0.73070000000000002</v>
      </c>
      <c r="E262" s="109" t="s">
        <v>63</v>
      </c>
      <c r="F262" s="52">
        <v>1276.55</v>
      </c>
    </row>
    <row r="263" spans="1:6">
      <c r="A263" s="107" t="s">
        <v>513</v>
      </c>
      <c r="B263" s="108" t="s">
        <v>514</v>
      </c>
      <c r="C263" s="199">
        <v>0.29947000000000001</v>
      </c>
      <c r="D263" s="204">
        <v>1.0612999999999999</v>
      </c>
      <c r="E263" s="109" t="s">
        <v>63</v>
      </c>
      <c r="F263" s="52">
        <v>1516.24</v>
      </c>
    </row>
    <row r="264" spans="1:6">
      <c r="A264" s="107" t="s">
        <v>515</v>
      </c>
      <c r="B264" s="108" t="s">
        <v>516</v>
      </c>
      <c r="C264" s="199">
        <v>0.23205000000000001</v>
      </c>
      <c r="D264" s="204">
        <v>1.3349</v>
      </c>
      <c r="E264" s="109" t="s">
        <v>63</v>
      </c>
      <c r="F264" s="52">
        <v>3721.35</v>
      </c>
    </row>
    <row r="265" spans="1:6" s="116" customFormat="1">
      <c r="A265" s="107" t="s">
        <v>2345</v>
      </c>
      <c r="B265" s="108" t="s">
        <v>516</v>
      </c>
      <c r="C265" s="199">
        <v>0.23205000000000001</v>
      </c>
      <c r="D265" s="204">
        <v>1.3349</v>
      </c>
      <c r="E265" s="109" t="s">
        <v>63</v>
      </c>
      <c r="F265" s="52">
        <v>3721.35</v>
      </c>
    </row>
    <row r="266" spans="1:6">
      <c r="A266" s="107" t="s">
        <v>2197</v>
      </c>
      <c r="B266" s="108" t="s">
        <v>516</v>
      </c>
      <c r="C266" s="199">
        <v>0.23205000000000001</v>
      </c>
      <c r="D266" s="204">
        <v>1.3349</v>
      </c>
      <c r="E266" s="109" t="s">
        <v>63</v>
      </c>
      <c r="F266" s="52">
        <v>3721.35</v>
      </c>
    </row>
    <row r="267" spans="1:6">
      <c r="A267" s="107" t="s">
        <v>2198</v>
      </c>
      <c r="B267" s="108" t="s">
        <v>516</v>
      </c>
      <c r="C267" s="199">
        <v>0.23205000000000001</v>
      </c>
      <c r="D267" s="204">
        <v>1.3349</v>
      </c>
      <c r="E267" s="109" t="s">
        <v>63</v>
      </c>
      <c r="F267" s="52">
        <v>3721.35</v>
      </c>
    </row>
    <row r="268" spans="1:6">
      <c r="A268" s="107" t="s">
        <v>2199</v>
      </c>
      <c r="B268" s="108" t="s">
        <v>516</v>
      </c>
      <c r="C268" s="199">
        <v>0.23205000000000001</v>
      </c>
      <c r="D268" s="204">
        <v>1.3349</v>
      </c>
      <c r="E268" s="109" t="s">
        <v>63</v>
      </c>
      <c r="F268" s="52">
        <v>3721.35</v>
      </c>
    </row>
    <row r="269" spans="1:6">
      <c r="A269" s="107" t="s">
        <v>517</v>
      </c>
      <c r="B269" s="108" t="s">
        <v>518</v>
      </c>
      <c r="C269" s="199">
        <v>0.20626</v>
      </c>
      <c r="D269" s="204">
        <v>1.4855</v>
      </c>
      <c r="E269" s="109" t="s">
        <v>63</v>
      </c>
      <c r="F269" s="52">
        <v>0</v>
      </c>
    </row>
    <row r="270" spans="1:6">
      <c r="A270" s="107" t="s">
        <v>519</v>
      </c>
      <c r="B270" s="108" t="s">
        <v>520</v>
      </c>
      <c r="C270" s="199">
        <v>0.18281</v>
      </c>
      <c r="D270" s="205">
        <v>0.95679999999999998</v>
      </c>
      <c r="E270" s="109" t="s">
        <v>63</v>
      </c>
      <c r="F270" s="52">
        <v>0</v>
      </c>
    </row>
    <row r="271" spans="1:6">
      <c r="A271" s="107" t="s">
        <v>521</v>
      </c>
      <c r="B271" s="108" t="s">
        <v>522</v>
      </c>
      <c r="C271" s="199">
        <v>0.48243000000000003</v>
      </c>
      <c r="D271" s="204">
        <v>0.628</v>
      </c>
      <c r="E271" s="109" t="s">
        <v>64</v>
      </c>
      <c r="F271" s="52">
        <v>472.93</v>
      </c>
    </row>
    <row r="272" spans="1:6">
      <c r="A272" s="107" t="s">
        <v>523</v>
      </c>
      <c r="B272" s="116" t="s">
        <v>524</v>
      </c>
      <c r="C272" s="200">
        <v>0.51205000000000001</v>
      </c>
      <c r="D272" s="204">
        <v>0.78990000000000005</v>
      </c>
      <c r="E272" s="109" t="s">
        <v>63</v>
      </c>
      <c r="F272" s="52">
        <v>0</v>
      </c>
    </row>
    <row r="273" spans="1:6">
      <c r="A273" s="107" t="s">
        <v>525</v>
      </c>
      <c r="B273" s="108" t="s">
        <v>526</v>
      </c>
      <c r="C273" s="199">
        <v>0.28741</v>
      </c>
      <c r="D273" s="204">
        <v>1.8274999999999999</v>
      </c>
      <c r="E273" s="109" t="s">
        <v>2219</v>
      </c>
      <c r="F273" s="52">
        <v>0</v>
      </c>
    </row>
    <row r="274" spans="1:6">
      <c r="A274" s="107" t="s">
        <v>527</v>
      </c>
      <c r="B274" s="108" t="s">
        <v>528</v>
      </c>
      <c r="C274" s="199">
        <v>0.23602000000000001</v>
      </c>
      <c r="D274" s="204">
        <v>1.3742000000000001</v>
      </c>
      <c r="E274" s="109" t="s">
        <v>63</v>
      </c>
      <c r="F274" s="52">
        <v>0</v>
      </c>
    </row>
    <row r="275" spans="1:6">
      <c r="A275" s="107" t="s">
        <v>529</v>
      </c>
      <c r="B275" s="108" t="s">
        <v>530</v>
      </c>
      <c r="C275" s="199">
        <v>0.21562000000000001</v>
      </c>
      <c r="D275" s="204">
        <v>1.218</v>
      </c>
      <c r="E275" s="109" t="s">
        <v>63</v>
      </c>
      <c r="F275" s="52">
        <v>0</v>
      </c>
    </row>
    <row r="276" spans="1:6">
      <c r="A276" s="107" t="s">
        <v>2200</v>
      </c>
      <c r="B276" s="108" t="s">
        <v>530</v>
      </c>
      <c r="C276" s="199">
        <v>0.21562000000000001</v>
      </c>
      <c r="D276" s="204">
        <v>1.218</v>
      </c>
      <c r="E276" s="109" t="s">
        <v>63</v>
      </c>
      <c r="F276" s="52">
        <v>0</v>
      </c>
    </row>
    <row r="277" spans="1:6" s="116" customFormat="1">
      <c r="A277" s="107" t="s">
        <v>2282</v>
      </c>
      <c r="B277" s="108" t="s">
        <v>2283</v>
      </c>
      <c r="C277" s="202">
        <v>0.61131999999999997</v>
      </c>
      <c r="D277" s="204">
        <v>1.05</v>
      </c>
      <c r="E277" s="109" t="s">
        <v>63</v>
      </c>
      <c r="F277" s="52">
        <v>0</v>
      </c>
    </row>
    <row r="278" spans="1:6">
      <c r="A278" s="107" t="s">
        <v>531</v>
      </c>
      <c r="B278" s="108" t="s">
        <v>532</v>
      </c>
      <c r="C278" s="199">
        <v>0.13650999999999999</v>
      </c>
      <c r="D278" s="204">
        <v>0.84109999999999996</v>
      </c>
      <c r="E278" s="109" t="s">
        <v>63</v>
      </c>
      <c r="F278" s="52">
        <v>0</v>
      </c>
    </row>
    <row r="279" spans="1:6">
      <c r="A279" s="107" t="s">
        <v>533</v>
      </c>
      <c r="B279" s="108" t="s">
        <v>534</v>
      </c>
      <c r="C279" s="199">
        <v>0.21399000000000001</v>
      </c>
      <c r="D279" s="204">
        <v>2.6476999999999999</v>
      </c>
      <c r="E279" s="109" t="s">
        <v>63</v>
      </c>
      <c r="F279" s="52">
        <v>0</v>
      </c>
    </row>
    <row r="280" spans="1:6">
      <c r="A280" s="107" t="s">
        <v>535</v>
      </c>
      <c r="B280" s="116" t="s">
        <v>536</v>
      </c>
      <c r="C280" s="200">
        <v>0.41006999999999999</v>
      </c>
      <c r="D280" s="204">
        <v>2.9127999999999998</v>
      </c>
      <c r="E280" s="109" t="s">
        <v>63</v>
      </c>
      <c r="F280" s="52">
        <v>0</v>
      </c>
    </row>
    <row r="281" spans="1:6">
      <c r="A281" s="107" t="s">
        <v>537</v>
      </c>
      <c r="B281" s="108" t="s">
        <v>538</v>
      </c>
      <c r="C281" s="199">
        <v>0.15673999999999999</v>
      </c>
      <c r="D281" s="205">
        <v>1.599</v>
      </c>
      <c r="E281" s="109" t="s">
        <v>63</v>
      </c>
      <c r="F281" s="52">
        <v>0</v>
      </c>
    </row>
    <row r="282" spans="1:6">
      <c r="A282" s="107" t="s">
        <v>539</v>
      </c>
      <c r="B282" s="108" t="s">
        <v>540</v>
      </c>
      <c r="C282" s="199">
        <v>0.40155000000000002</v>
      </c>
      <c r="D282" s="204">
        <v>1.3952</v>
      </c>
      <c r="E282" s="109" t="s">
        <v>63</v>
      </c>
      <c r="F282" s="52">
        <v>0</v>
      </c>
    </row>
    <row r="283" spans="1:6">
      <c r="A283" s="107" t="s">
        <v>541</v>
      </c>
      <c r="B283" s="108" t="s">
        <v>542</v>
      </c>
      <c r="C283" s="199">
        <v>0.25742999999999999</v>
      </c>
      <c r="D283" s="204">
        <v>1.4743999999999999</v>
      </c>
      <c r="E283" s="109" t="s">
        <v>63</v>
      </c>
      <c r="F283" s="52">
        <v>0</v>
      </c>
    </row>
    <row r="284" spans="1:6">
      <c r="A284" s="107" t="s">
        <v>543</v>
      </c>
      <c r="B284" s="108" t="s">
        <v>544</v>
      </c>
      <c r="C284" s="199">
        <v>0.20583000000000001</v>
      </c>
      <c r="D284" s="204">
        <v>0.81979999999999997</v>
      </c>
      <c r="E284" s="109" t="s">
        <v>63</v>
      </c>
      <c r="F284" s="52">
        <v>491.78</v>
      </c>
    </row>
    <row r="285" spans="1:6">
      <c r="A285" s="107" t="s">
        <v>545</v>
      </c>
      <c r="B285" s="108" t="s">
        <v>2293</v>
      </c>
      <c r="C285" s="199">
        <v>0.24182000000000001</v>
      </c>
      <c r="D285" s="205">
        <v>0.80740000000000001</v>
      </c>
      <c r="E285" s="109" t="s">
        <v>63</v>
      </c>
      <c r="F285" s="52">
        <v>0</v>
      </c>
    </row>
    <row r="286" spans="1:6">
      <c r="A286" s="107" t="s">
        <v>546</v>
      </c>
      <c r="B286" s="108" t="s">
        <v>547</v>
      </c>
      <c r="C286" s="199">
        <v>0.15384999999999999</v>
      </c>
      <c r="D286" s="204">
        <v>1.1809000000000001</v>
      </c>
      <c r="E286" s="109" t="s">
        <v>63</v>
      </c>
      <c r="F286" s="52">
        <v>0</v>
      </c>
    </row>
    <row r="287" spans="1:6">
      <c r="A287" s="107" t="s">
        <v>548</v>
      </c>
      <c r="B287" s="108" t="s">
        <v>549</v>
      </c>
      <c r="C287" s="199">
        <v>0.45467999999999997</v>
      </c>
      <c r="D287" s="204">
        <v>0.89129999999999998</v>
      </c>
      <c r="E287" s="109" t="s">
        <v>2220</v>
      </c>
      <c r="F287" s="52">
        <v>0</v>
      </c>
    </row>
    <row r="288" spans="1:6">
      <c r="A288" s="107" t="s">
        <v>550</v>
      </c>
      <c r="B288" s="108" t="s">
        <v>551</v>
      </c>
      <c r="C288" s="199">
        <v>0.43470999999999999</v>
      </c>
      <c r="D288" s="204">
        <v>0.75990000000000002</v>
      </c>
      <c r="E288" s="109" t="s">
        <v>63</v>
      </c>
      <c r="F288" s="52">
        <v>0</v>
      </c>
    </row>
    <row r="289" spans="1:8">
      <c r="A289" s="107" t="s">
        <v>552</v>
      </c>
      <c r="B289" s="108" t="s">
        <v>553</v>
      </c>
      <c r="C289" s="199">
        <v>0.33850000000000002</v>
      </c>
      <c r="D289" s="204">
        <v>0.91879999999999995</v>
      </c>
      <c r="E289" s="109" t="s">
        <v>63</v>
      </c>
      <c r="F289" s="52">
        <v>1417.22</v>
      </c>
    </row>
    <row r="290" spans="1:8">
      <c r="A290" s="107" t="s">
        <v>554</v>
      </c>
      <c r="B290" s="108" t="s">
        <v>555</v>
      </c>
      <c r="C290" s="199">
        <v>0.13225000000000001</v>
      </c>
      <c r="D290" s="204">
        <v>1.8096000000000001</v>
      </c>
      <c r="E290" s="109" t="s">
        <v>63</v>
      </c>
      <c r="F290" s="52">
        <v>0</v>
      </c>
    </row>
    <row r="291" spans="1:8">
      <c r="A291" s="107" t="s">
        <v>556</v>
      </c>
      <c r="B291" s="108" t="s">
        <v>557</v>
      </c>
      <c r="C291" s="199">
        <v>0.24160999999999999</v>
      </c>
      <c r="D291" s="204">
        <v>0.7379</v>
      </c>
      <c r="E291" s="109" t="s">
        <v>63</v>
      </c>
      <c r="F291" s="52">
        <v>1277.78</v>
      </c>
    </row>
    <row r="292" spans="1:8">
      <c r="A292" s="107" t="s">
        <v>558</v>
      </c>
      <c r="B292" s="108" t="s">
        <v>559</v>
      </c>
      <c r="C292" s="199">
        <v>0.62153000000000003</v>
      </c>
      <c r="D292" s="204">
        <v>0.89759999999999995</v>
      </c>
      <c r="E292" s="109" t="s">
        <v>63</v>
      </c>
      <c r="F292" s="52">
        <v>0</v>
      </c>
    </row>
    <row r="293" spans="1:8">
      <c r="A293" s="107" t="s">
        <v>560</v>
      </c>
      <c r="B293" s="108" t="s">
        <v>561</v>
      </c>
      <c r="C293" s="199">
        <v>0.20301</v>
      </c>
      <c r="D293" s="204">
        <v>0.7923</v>
      </c>
      <c r="E293" s="109" t="s">
        <v>63</v>
      </c>
      <c r="F293" s="52">
        <v>0</v>
      </c>
    </row>
    <row r="294" spans="1:8">
      <c r="A294" s="107" t="s">
        <v>562</v>
      </c>
      <c r="B294" s="108" t="s">
        <v>563</v>
      </c>
      <c r="C294" s="199">
        <v>0.19728999999999999</v>
      </c>
      <c r="D294" s="204">
        <v>0.85670000000000002</v>
      </c>
      <c r="E294" s="109" t="s">
        <v>63</v>
      </c>
      <c r="F294" s="52">
        <v>0</v>
      </c>
    </row>
    <row r="295" spans="1:8">
      <c r="A295" s="107" t="s">
        <v>2170</v>
      </c>
      <c r="B295" s="108" t="s">
        <v>563</v>
      </c>
      <c r="C295" s="199">
        <v>0.19728999999999999</v>
      </c>
      <c r="D295" s="204">
        <v>0.85670000000000002</v>
      </c>
      <c r="E295" s="109" t="s">
        <v>63</v>
      </c>
      <c r="F295" s="52">
        <v>0</v>
      </c>
      <c r="G295" s="116"/>
      <c r="H295" s="116"/>
    </row>
  </sheetData>
  <sheetProtection password="B0F7" sheet="1" objects="1" scenarios="1"/>
  <sortState ref="A2:F294">
    <sortCondition ref="B2:B294"/>
  </sortState>
  <conditionalFormatting sqref="A12:A13">
    <cfRule type="duplicateValues" dxfId="1" priority="1"/>
    <cfRule type="duplicateValues" dxfId="0" priority="2"/>
  </conditionalFormatting>
  <pageMargins left="0.7" right="0.7" top="0.75" bottom="0.75" header="0.3" footer="0.3"/>
  <pageSetup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zoomScaleNormal="100" workbookViewId="0"/>
  </sheetViews>
  <sheetFormatPr defaultRowHeight="12.75"/>
  <cols>
    <col min="2" max="2" width="46.140625" customWidth="1"/>
    <col min="3" max="3" width="12.7109375" customWidth="1"/>
  </cols>
  <sheetData>
    <row r="2" spans="2:3">
      <c r="B2" s="338" t="s">
        <v>2234</v>
      </c>
      <c r="C2" s="341" t="s">
        <v>2235</v>
      </c>
    </row>
    <row r="3" spans="2:3">
      <c r="B3" s="339"/>
      <c r="C3" s="342"/>
    </row>
    <row r="4" spans="2:3">
      <c r="B4" s="340"/>
      <c r="C4" s="343"/>
    </row>
    <row r="5" spans="2:3">
      <c r="B5" s="1" t="s">
        <v>2247</v>
      </c>
      <c r="C5" s="117">
        <v>0.30219000000000001</v>
      </c>
    </row>
    <row r="6" spans="2:3">
      <c r="B6" s="1" t="s">
        <v>58</v>
      </c>
      <c r="C6" s="2">
        <v>1.05</v>
      </c>
    </row>
    <row r="7" spans="2:3">
      <c r="B7" s="1" t="s">
        <v>60</v>
      </c>
      <c r="C7" s="119" t="s">
        <v>63</v>
      </c>
    </row>
    <row r="8" spans="2:3">
      <c r="B8" s="3" t="s">
        <v>2246</v>
      </c>
      <c r="C8" s="118">
        <v>0</v>
      </c>
    </row>
    <row r="9" spans="2:3">
      <c r="B9" s="4" t="s">
        <v>2248</v>
      </c>
      <c r="C9" s="5">
        <v>1</v>
      </c>
    </row>
  </sheetData>
  <sheetProtection password="B0F7" sheet="1" objects="1" scenarios="1"/>
  <mergeCells count="2">
    <mergeCell ref="B2:B4"/>
    <mergeCell ref="C2:C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AF4FC6-0926-4768-8C75-2DFD2000EA2B}">
  <ds:schemaRefs>
    <ds:schemaRef ds:uri="http://purl.org/dc/dcmitype/"/>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98553727-CF88-4510-AC4F-EA1F4BB5A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Structure</vt:lpstr>
      <vt:lpstr>Calculator Instructions</vt:lpstr>
      <vt:lpstr>Interactive Calculator</vt:lpstr>
      <vt:lpstr>DRG Table</vt:lpstr>
      <vt:lpstr>Provider Adjustor</vt:lpstr>
      <vt:lpstr>Provider Table</vt:lpstr>
      <vt:lpstr>Non-Participating Provs</vt:lpstr>
      <vt:lpstr>'Interactive Calculator'!_PRIVIA_COMMENT_DF2A9CCF_274F_46E8_85B6_</vt:lpstr>
      <vt:lpstr>Cov_chg</vt:lpstr>
      <vt:lpstr>Disch_stat</vt:lpstr>
      <vt:lpstr>DRG_Base_Pay</vt:lpstr>
      <vt:lpstr>NICU</vt:lpstr>
      <vt:lpstr>'DRG Table'!Print_Area</vt:lpstr>
      <vt:lpstr>'Interactive Calculator'!Print_Area</vt:lpstr>
      <vt:lpstr>'DRG Table'!Print_Titles</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Thomas Wallace</cp:lastModifiedBy>
  <cp:lastPrinted>2013-11-01T12:53:31Z</cp:lastPrinted>
  <dcterms:created xsi:type="dcterms:W3CDTF">2008-08-08T02:49:05Z</dcterms:created>
  <dcterms:modified xsi:type="dcterms:W3CDTF">2015-03-06T17:29:04Z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