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Hq3fsvip01\rates\HOSPITAL\DRG &amp; EAPG\Calculators\20-21\"/>
    </mc:Choice>
  </mc:AlternateContent>
  <xr:revisionPtr revIDLastSave="0" documentId="13_ncr:1_{F4E857C2-5187-4761-8D65-70FBC2920900}" xr6:coauthVersionLast="46" xr6:coauthVersionMax="46" xr10:uidLastSave="{00000000-0000-0000-0000-000000000000}"/>
  <bookViews>
    <workbookView xWindow="-28920" yWindow="-120" windowWidth="29040" windowHeight="15840" activeTab="3" xr2:uid="{D30EF26F-960A-432B-A4B0-CBEEB0BDB9E0}"/>
  </bookViews>
  <sheets>
    <sheet name="Cover" sheetId="1" r:id="rId1"/>
    <sheet name="Structure" sheetId="2" r:id="rId2"/>
    <sheet name="Calculator Instructions" sheetId="3" r:id="rId3"/>
    <sheet name="Interactive Calculator" sheetId="5" r:id="rId4"/>
    <sheet name="DRG Table" sheetId="6" r:id="rId5"/>
    <sheet name="Provider Adjustor" sheetId="7" r:id="rId6"/>
    <sheet name="Provider Table" sheetId="8" r:id="rId7"/>
    <sheet name="Non-Participating Provs" sheetId="9" r:id="rId8"/>
  </sheets>
  <definedNames>
    <definedName name="_xlnm._FilterDatabase" localSheetId="4" hidden="1">'DRG Table'!$A$7:$I$1331</definedName>
    <definedName name="_xlnm.Criteria" localSheetId="4">'DRG Table'!$A$9:$I$9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5" i="5" l="1"/>
  <c r="E33" i="5"/>
  <c r="E32" i="5"/>
  <c r="E34" i="5" s="1"/>
  <c r="E31" i="5"/>
  <c r="E30" i="5"/>
  <c r="E45" i="5" s="1"/>
  <c r="E29" i="5"/>
  <c r="E26" i="5"/>
  <c r="E27" i="5" s="1"/>
  <c r="E25" i="5"/>
  <c r="E24" i="5"/>
  <c r="E23" i="5"/>
  <c r="E22" i="5"/>
  <c r="E69" i="5"/>
  <c r="E68" i="5"/>
  <c r="E50" i="5"/>
  <c r="E51" i="5" s="1"/>
  <c r="E41" i="5"/>
  <c r="E40" i="5"/>
  <c r="E42" i="5" s="1"/>
  <c r="B10" i="5"/>
  <c r="B11" i="5" s="1"/>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2" i="5"/>
  <c r="B3" i="5" s="1"/>
  <c r="B4" i="5" s="1"/>
  <c r="B5" i="5" s="1"/>
  <c r="B6" i="5" s="1"/>
  <c r="B7" i="5" s="1"/>
  <c r="E37" i="5" l="1"/>
  <c r="E38" i="5" s="1"/>
  <c r="E43" i="5" s="1"/>
  <c r="E52" i="5" s="1"/>
  <c r="E62" i="5"/>
  <c r="E63" i="5" s="1"/>
  <c r="E46" i="5" l="1"/>
  <c r="E47" i="5" l="1"/>
  <c r="E48" i="5"/>
  <c r="E53" i="5" s="1"/>
  <c r="E54" i="5" l="1"/>
  <c r="E56" i="5" s="1"/>
  <c r="E57" i="5" s="1"/>
  <c r="E58" i="5" s="1"/>
  <c r="E65" i="5" l="1"/>
  <c r="E59" i="5"/>
  <c r="E60" i="5" s="1"/>
  <c r="E67" i="5" l="1"/>
  <c r="E70" i="5" s="1"/>
</calcChain>
</file>

<file path=xl/sharedStrings.xml><?xml version="1.0" encoding="utf-8"?>
<sst xmlns="http://schemas.openxmlformats.org/spreadsheetml/2006/main" count="7409" uniqueCount="2644">
  <si>
    <t>Florida Medicaid DRG Pricing Calculator</t>
  </si>
  <si>
    <t>Cover Page</t>
  </si>
  <si>
    <t>Calculator Version:  August 17, 2020</t>
  </si>
  <si>
    <t>Change History</t>
  </si>
  <si>
    <t xml:space="preserve">     2020-08-17 - New version of DRG Calculator for the last three quarters of state fiscal year (SFY) 2020-2021 effective from October 1, 2020 through June 30, 2021.  Per Discharge ARE payment amounts set to $0 on the Provider Table tab.  </t>
  </si>
  <si>
    <t>This spreadsheet is designed to enable interested parties to predict payment under an APR-DRG payment method for inpatient fee-for-service stays covered by Florida Medicaid.  This version of the DRG Calculator applies to hospital discharges within the last three quarters of Florida state fiscal year 2020/2021 which encompasses dates from October 1, 2020 through June 30, 2021.    Separate versions of the DRG Calculator exist for discharges within prior state fiscal years.</t>
  </si>
  <si>
    <t>This calculator spreadsheet is intended to be helpful to users, but it cannot capture all the editing and pricing complexity of the Florida Medicaid Management Information System (FMMIS).  In cases of difference, the FMMIS claims processing system is correct.</t>
  </si>
  <si>
    <t xml:space="preserve">The spreadsheet allows calculation of payment for a single claim with the input of only a few data elements.  One of those data elements is the APR-DRG.  The APR-DRG for the hospital stay must be determined outside of this calculator and entered as a data element by the user.  For more information on APR-DRGs, contact 3M Health Information Systems, which developed and maintains the software.  </t>
  </si>
  <si>
    <t>For more background on the Florida Medicaid DRG pricing method, please see the Florida provider billing manuals, Florida Medicaid State Plan, specifically attachment 4.19-A, the inpatient reimbursement section of the Florida Medicaid website, http://ahca.myflorida.com/Medicaid/cost_reim/index.shtml, and the Florida Medicaid web portal, http://mymedicaid-florida.com.  The handbook named "Hospital Services Coverage and Limitations Handbook" contains the most detailed information about DRG pricing.  In addition, AHCA has made available an email address, Medicaid_Hospital_Issues@ahca.myflorida.com, that can be used to submit questions related to DRG reimbursement.</t>
  </si>
  <si>
    <t>A trauma facility supplemental payment was added effective 7/1/2015 and continues to be in effect.  The trauma supplemental payment applies to specific hospitals in one of three different categories - Level I trauma, Level II trauma, and pediatric trauma.  The applicable providers and their payment percentage are listed in the "Provider Table."  The trauma supplemental payment percentage is multiplied by the claims DRG base payment to determine the trauma supplemental payment applicable to the claim.</t>
  </si>
  <si>
    <t xml:space="preserve">
Also beginning with SFY 2015-16 and continuing in subsequent years, AHCA is using Medicare cost-to-charge ratios for calculation of estimated hospital cost used in the outlier payment calculation.  For all hospitals paid by the Medicare Inpatient Prospective Payment System (IPPS), the Medicare cost-to-charge ratios equal the sum of each hospital's operating and capital cost to charge ratios.  For hospitals not reimbursed by Medicare using the IPPS, cost-to-charge ratios were calculated as [total inpatient cost] divided by [total inpatient charges] as reported on Worksheet C-1 of Medicare cost reports.  For each hospital, the cost report used is the most currently available cost report found in the Healthcare Cost Report Information System (HCRIS) as of March 31, three months prior to the July 1 start of a state fiscal year.  </t>
  </si>
  <si>
    <t xml:space="preserve">This DRG pricing calculator spreadsheet was prepared by Guidehouse, a consultant for the Agency for Health Care Administration (AHCA).  </t>
  </si>
  <si>
    <r>
      <t>This spreadsheet includes data obtained through the use of proprietary computer software created, owned and licensed by the 3M Company.  All copyrights in and to the 3M</t>
    </r>
    <r>
      <rPr>
        <b/>
        <i/>
        <vertAlign val="superscript"/>
        <sz val="10"/>
        <color indexed="8"/>
        <rFont val="Arial Narrow"/>
        <family val="2"/>
      </rPr>
      <t>TM</t>
    </r>
    <r>
      <rPr>
        <b/>
        <i/>
        <sz val="10"/>
        <color indexed="8"/>
        <rFont val="Arial Narrow"/>
        <family val="2"/>
      </rPr>
      <t xml:space="preserve"> Software are owned by 3M.  All rights reserved.</t>
    </r>
  </si>
  <si>
    <t>Structure of the Calculator Spreadsheet</t>
  </si>
  <si>
    <t>Cover</t>
  </si>
  <si>
    <t>The "Cover" worksheet contains an introduction to the DRG Calculator and offers websites where interested parties can learn more about the Florida Medicaid inpatient DRG pricing method.</t>
  </si>
  <si>
    <t>Structure</t>
  </si>
  <si>
    <t>The "Structure" worksheet contains a synopsis of the information provided in the DRG Calculator spreadsheet.</t>
  </si>
  <si>
    <t>Calculator Instructions</t>
  </si>
  <si>
    <t>The "Calculator Instructions" worksheet contains a description of the data that must be entered to estimate the Florida Medicaid payment amount for an inpatient hospital stay.  The instructions also describe the calculations being made to determine the payment amount.</t>
  </si>
  <si>
    <t>Interactive Calculator</t>
  </si>
  <si>
    <t>The "Interactive Calculator" worksheet is the primary worksheet in the DRG Calculator spreadsheet.  All other worksheets exist to support the "Interactive Calculator."  The user can enter just a few data elements describing an individual hospital admission at the top of the "Interactive Calculator" and an estimate of the Florida Medicaid payment for that admission will be displayed at the bottom of the Calculator.</t>
  </si>
  <si>
    <t>DRG Table</t>
  </si>
  <si>
    <t>The "DRG Table" worksheet contains a list of the APR-DRG codes and parameters used in pricing individual hospital inpatient stays.  These parameters will be updated each time Florida Medicaid installs a new version of the DRG Grouper.  The current plan is to install a new version of the DRG grouper annually at the beginning of each state fiscal year (July 1).  APR-DRG codes, descriptions, average lengths of stay, and national relative weights are determined by 3M Health Information Systems.  Florida Medicaid, with direction from the Florida Legislature, determines the re-centered relative weight and the service and age policy adjustors.  The service lines are used to identify which specific DRG codes will be assigned service and age policy adjustors.</t>
  </si>
  <si>
    <t>Provider Adjustor</t>
  </si>
  <si>
    <t>The "Provider Adjustor" worksheet contains a list of the categories of hospitals who receive provider-specific policy adjustors.  It also lists the specific adjustor values.  Adjustors are multipliers used in the DRG pricing calculation that have the effect of increasing payment (assuming the adjustors are always set greater than 1.0).  The adjustor values are expected to be updated annually at the start of each new state fiscal year, July 1.  The provider category assigned to each individual hospital can be found on the following worksheet, called "Provider Table."</t>
  </si>
  <si>
    <t>Provider Table</t>
  </si>
  <si>
    <t>The "Provider Table" worksheet contains a list of all active hospital providers with signed agreements to participate in the Florida Medicaid program.  It also includes each provider's numerical parameters used in the DRG pricing calculation.  The cost-to-charge ratio is calculated using hospital cost reports and is used in outlier calculations.  The provider casemix is the average DRG relative weight for historical claims from each provider and is used in the casemix adjustment of Automatic Rate Enhancement (ARE) supplemental payments in the DRG pricing calculation.  The provider category is used to determine which provider policy adjustor applies for each provider.  The average per discharge ARE payments are used to calculate ARE supplemental payments for each hospital stay.  The values in this worksheet are anticipated to be recalculated and made effective at the beginning of each state fiscal year - July 1st.</t>
  </si>
  <si>
    <t>Non-Participating Provs</t>
  </si>
  <si>
    <t>The "Non-Participating Provs" worksheet contains the provider-specific values that should be used for providers who have not signed agreements to participate in the Florida Medicaid program.  Generally, these are providers who are not located in the state of Florida.</t>
  </si>
  <si>
    <t>Instructions for Interactive Calculator</t>
  </si>
  <si>
    <t>General Comments</t>
  </si>
  <si>
    <r>
      <rPr>
        <b/>
        <sz val="10"/>
        <color theme="6" tint="-0.249977111117893"/>
        <rFont val="Arial Narrow"/>
        <family val="2"/>
      </rPr>
      <t xml:space="preserve">Only the fields highlighted in green need to be populated by the user.  </t>
    </r>
    <r>
      <rPr>
        <sz val="10"/>
        <rFont val="Arial Narrow"/>
        <family val="2"/>
      </rPr>
      <t xml:space="preserve">When that is done, the Calculator will retrieve applicable data elements for the DRG code and for the provider, then calculate the Medicaid allowed amount and reimbursement amount for the hospital stay.  Allowed amount and reimbursement amount are shown at the bottom of the Calculator and between these fields and the user entered data all the intermediate calculations used to determine the allowed amount are displayed.  </t>
    </r>
  </si>
  <si>
    <t>Hospitals do not need to submit APR-DRG codes on their claims when billing Florida Medicaid.  However, users of this DRG Calculator must have a way to identify the appropriate APR-DRG code for a hospital stay and enter the DRG code as one of the data fields needed for calculating a Medicaid payment amount.  Many hospitals purchase APR-DRG grouping software from 3M Health Information Systems which allows them to determine the APR-DRG for individual discharges.  If a hospital in Florida does not license this software, 3M makes available a website in which information for an individual admisison can be entered and the website will return the APR-DRG.  Hospitals may contact AHCA at Medicaid_Hospital_Issues@ahca.myflorida.com to obtain log on information for this 3M website.</t>
  </si>
  <si>
    <t>This Calculator is intended to mimick the actual DRG pricing calculations within the Florida Medicaid claims adjudication software application, FMMIS.  However, if there is ever a difference in payment amounts calculated through this spreadsheet versus FMMIS, FMMIS is correct.</t>
  </si>
  <si>
    <t>Information About the Hospital Stay (Entered by the User)</t>
  </si>
  <si>
    <t>Col ID</t>
  </si>
  <si>
    <t>Column/Field Name</t>
  </si>
  <si>
    <t>Description</t>
  </si>
  <si>
    <t>E7</t>
  </si>
  <si>
    <t>Submitted charges</t>
  </si>
  <si>
    <t xml:space="preserve">Also referred to as "covered charges."  Generally this equals hospital billed amount because there are rarely non-covered charges on a claim.  But technically, this field equals Field Locator 47 minus Field Locator 48 on the UB-04 paper claim form.  </t>
  </si>
  <si>
    <t>E8</t>
  </si>
  <si>
    <t>Length of stay</t>
  </si>
  <si>
    <t xml:space="preserve">The length of stay equals discharge date minus admit date, unless discharge date equals admit date, in which case length of stay is 1.  A DRG payment is intended as payment for a complete hospital stay.  All stays priced through the DRG calculator are assumed to be complete hospital stays.  Also, the day of discharge is not a covered day.  </t>
  </si>
  <si>
    <t>E9</t>
  </si>
  <si>
    <t>Medicaid payment eligible days</t>
  </si>
  <si>
    <t>This is the number of days payable by Florida Medicaid fee-for-service.  In most cases this will equal the full length of stay.  The Medicaid eligible days are never more than the length of stay.  Some scenarios exist in which the Medicaid eligible days are less than the full length of stay.  These scenarios are, 
     1) Recipient is an undocumented non-citizen (for which only emergency services are reimbursed)
     2) Recipient exhausted his/her 45-day benefit limit prior to admission (in which case only emergency services are reimbursed)  (If a recipient has at least one day of coverage remaining within his/her 45-day benefit limit at the time of admission, then Medicaid eligible days should be set equal to the full length of stay.)
     3) Recipient is under the age of 21 and exhausts his/her managed care benefits during an inpatient admission
     4) Recipient is dually eligible for Medicare and Medicaid and exhausts his/her Medicare Part A benefits during an inpatient admission
     5) Recipient shifts from Medicaid fee-for-service to Medicaid managed care during an inpatient stay
     6) Medical needy recipients who reach their share of cost level during an inpatient hospital stay.
     7) Additional scenarios may also exist in which only a portion of the hospital stay is reimbursable by Medicaid fee-for-service</t>
  </si>
  <si>
    <t>For scenarios 1, 2 and 3, the number of Medicaid eligible days will be determined by the peer review organization (PRO) and recorded in the service authorization.  For scenario 4, the number of eligible days is determined by comparing the date in which Medicare Part A eligibility exhausted to the discharge date.  The date in which Medicare Part A eligibility exhausted is communicated on the claim with occurrence code A3.  For scenarios 5 and 6, Medicaid eligibility data is used to determine the number of fee-for-service eligible days for the stay.</t>
  </si>
  <si>
    <t>E10</t>
  </si>
  <si>
    <t>Transfer status</t>
  </si>
  <si>
    <t xml:space="preserve">This is a "Yes/No" field indicating whether or not the patient was transferred from one acute care hospital to another.  Acute-to-acute transfers are identified by patient discharge status values "02", "05", "65", "66", "82", "85", "93", and "94".  </t>
  </si>
  <si>
    <t>E11</t>
  </si>
  <si>
    <t>Patient age in years</t>
  </si>
  <si>
    <t xml:space="preserve">This is a numerical value.  If the patient is less than one year old, a value of zero should be entered.  This field is only used in the determination of whether or not an age adjustor is applicable to the claim.  If the age is less than the age cut-off (shown in cell E19) then the age adjustor stored with the DRG code is applicable. </t>
  </si>
  <si>
    <t>E12</t>
  </si>
  <si>
    <t>Other health coverage</t>
  </si>
  <si>
    <t>Amount of money paid by another insurance company prior to Medicaid receiving the claim.  This does not include payments by Medicare.  For recipients dually eligible for Medicare and Medicaid for which Medicare is the primary payer, the claim submitted to Medicaid is called a "crossover" claim and Medicaid only pays the sum of Medicare deductible and coinsurance.  Crossover claims do not get paid a DRG payment amount.</t>
  </si>
  <si>
    <t>E13</t>
  </si>
  <si>
    <t>Medicaid copayment</t>
  </si>
  <si>
    <t>Amount of payment due from the recipient to the hospital, if applicable.</t>
  </si>
  <si>
    <t>E14</t>
  </si>
  <si>
    <t>Provider Medicaid ID</t>
  </si>
  <si>
    <t>Nine-digit Medicaid provider ID.  If the provider does not have a signed agreement to participate in the Florida Medicaid program, such as most hospitals located outside the state of Florida, "Non-Par" should be entered instead of the provider number.  When "Non-Par" is entered, the calculator retrieves provider parameters from the worksheet called, "Non-Participating Provs" instead of from the worksheet called "Provider Table."</t>
  </si>
  <si>
    <t>E15</t>
  </si>
  <si>
    <t>APR-DRG code</t>
  </si>
  <si>
    <t xml:space="preserve">Four digit number consisting of a 3-digit base DRG code followed by a 1-digit severity of illness.  No hyphen or other separator should be entered between the base DRG and the severity of illness.  When determining the applicable APR-DRG code for an admission, users should take care to ensure the version of APR-DRG grouping they employ matches the version used by Florida Medicaid.  Florida Medicaid plans to install a new version of APR-DRGs at the beginning of each state fiscal year, July 1.  New versions of APR-DRG grouping software are released each year coinciding with the start of the federal fiscal year, October 1.  As a result, there will be a nine month delay between new releases of APR-DRG grouping software and installation of these new releases by Florida Medicaid.
For newborns, Florida Medicaid intends to use birthweight option 5, "Coded with default" which indicates birthweight of a newborn is communicated through diagnosis codes.  If no diagnosis code indicating birthweight is included with the claim, then normal, full birthweight will be assumed (2,500 grams or greater).
The HAC version utilized by Florida Medicaid will match the DRG code version.  In state fiscal year 2020/2021, both equal version 37.0. </t>
  </si>
  <si>
    <t>DRG Pricing Calculation</t>
  </si>
  <si>
    <t>E21 - E27</t>
  </si>
  <si>
    <t>APR-DRG Information</t>
  </si>
  <si>
    <t>Values in this section are retrieved from the worksheet called "DRG Table" based on the DRG code entered in cell E15.</t>
  </si>
  <si>
    <t>E29 - E35</t>
  </si>
  <si>
    <t>Provider Information</t>
  </si>
  <si>
    <t>If the hospital is participating in the Florida Medicaid program, then its Medicaid ID will be in the worksheet called "Provider Table" and values in this section are retrieved from the worksheet Provider Table" based on the provider ID entered in cell E14.  If the hospital does not have a signed agreement to participate in the Florida Medicaid program (such as most out-of-state providers), then "Non-Par" should be entered in cell E14 and the values in cells E29 - E35 will be retrieved from the worksheet called "Non-Participating Provs."</t>
  </si>
  <si>
    <t>Maximum policy adjustor</t>
  </si>
  <si>
    <t>This is the maximum of the service, age and provider policy adjustors applicable to this admission.  If the recipient's age at admission is less than the age cutoff included in cell E19, then the age adjustor is assumed to equal 1.0, which means no adjustment.</t>
  </si>
  <si>
    <t>Pre-Transfer DRG base payment</t>
  </si>
  <si>
    <t xml:space="preserve">This value is used in further calculations unless it gets overridden by the Transfer Base Payment in cell E41.  </t>
  </si>
  <si>
    <t>E40 - E42</t>
  </si>
  <si>
    <t>Transfer Base Payment</t>
  </si>
  <si>
    <t>A Transfer Base Payment is only calculated if the value in cell E10 is "Yes".  This indicates the discharge status is one included in the transfer policy.  The Transfer Base Payment is calculated in a per-diem type of calculation in which the per diem amount is determined using the Pre-Transfer DRG Base Payment and the DRG national average length of stay.</t>
  </si>
  <si>
    <t>E43</t>
  </si>
  <si>
    <t>Full stay DRG base payment</t>
  </si>
  <si>
    <t>If the admission applied to the transfer policy and the Transfer Base Payment is less than the Pre-Transfer DRG Base Payment, then the Transfer Base Payment is used.  In all other cases, the Pre-Transfer DRG Base Payment is used.</t>
  </si>
  <si>
    <t>E45 - E48</t>
  </si>
  <si>
    <t>Cost outlier payment</t>
  </si>
  <si>
    <t>Outlier payments are made on discharges in which the estimated cost to the hospital far exceeds the Full Stay DRG Base Payment.  Outlier payments are based on estimated hospital cost, not on length of stay.  When applicable, an outlier payment is made in addition to DRG base payment and the Automatic Rate Enhancement supplemental payment.</t>
  </si>
  <si>
    <t>E50 - E54</t>
  </si>
  <si>
    <t>Non-covered day adjustment</t>
  </si>
  <si>
    <t>The full-stay DRG payment gets reduced if there are any days of the stay not payable by Medicaid fee-for-service.  This is determined by comparing Medicaid Eligible Days in cell E9 to the length of stay in cell E8.  If the number of Medicaid Eligible Days is less, then the non-covered day adjustment applies.  The non-covered day adjustment is applied only to the two parts of the DRG payment - DRG Base Paymenta and Outlier Payment.  Reasons why some days of a hospital stay might not be covered by Medicaid fee-for-service are included with the description of cell E9 above.</t>
  </si>
  <si>
    <t>E56 - E60</t>
  </si>
  <si>
    <t>Charge cap adjustment</t>
  </si>
  <si>
    <t>A charge cap adjustment applies only if the DRG payment calculated through cell E54 is greater than the submitted charges.  If total payment is greater than the submitted charges, then both parts of the DRG payment - DRG Base Payment and Outlier Payment get reduced so that total DRG payment equals submitted charges.</t>
  </si>
  <si>
    <t>E62 - E63</t>
  </si>
  <si>
    <t>Automatic rate enhancement supplemental payment</t>
  </si>
  <si>
    <t xml:space="preserve">For hospitals that receive automatic rate enhancements payments, the payments are made as supplemental payments in addition to the DRG payment for each inpatient admission.  In these cells, the supplemental payment is casemix adjusted which increases payment above the hospital's average if the DRG relative weight for the admission is above the hospital's annual average (identified in cell E31) and decreases payment below the hospital's average if the DRG relative weight for the admission is below the hospital's annual average.  </t>
  </si>
  <si>
    <t>E65</t>
  </si>
  <si>
    <t>Trauma facility supplemental payment</t>
  </si>
  <si>
    <t>Three categories of trauma facilities are listed in the Provider Table, and each category has a trauma supplemental payment percentage (also shown in the Interactive Calculator in cell E35).  For non-trauma facilities, the percentage is set to zero.  Trauma supplemental payment equals (trauma supplemental payment percentage) times (final DRG base payment).</t>
  </si>
  <si>
    <t>E67</t>
  </si>
  <si>
    <t>Allowed amount</t>
  </si>
  <si>
    <t>Allowed amount is also referred to as the "price" or Medicaid benefit amount.  It is the Medicaid payment amount before considering copayments and payments made by other insurers (a.k.a. third party liability).  It equals the sum of DRG base payment, DRG outlier payment, automatic rate enhancement supplemental payment, and trauma facility supplemental payment.</t>
  </si>
  <si>
    <t>E70</t>
  </si>
  <si>
    <t>Payment amount</t>
  </si>
  <si>
    <t>Payment amount is the final payment for the claim and equals allowed amount minus copay and other insurer payments.</t>
  </si>
  <si>
    <t>C</t>
  </si>
  <si>
    <t>D</t>
  </si>
  <si>
    <t>E</t>
  </si>
  <si>
    <t>F</t>
  </si>
  <si>
    <t>G</t>
  </si>
  <si>
    <t xml:space="preserve">Note: The parameters used in this spreadsheet are those specified in the state fiscal year 2020-21 General Appropriations Act (GAA) for Medicaid hospital inpatient fee-for-service.  The per discharge automatic rate enhancements have been set to $0 as outlined in the updated State Plan.   The DRG pricing parameters in this spreadsheet match those implemented in AHCA's Medicaid Management Information System claims processing software effective October 1, 2020. </t>
  </si>
  <si>
    <t>Indicates data to be input by the user</t>
  </si>
  <si>
    <t>Indicates payment policy parameters set by Medicaid</t>
  </si>
  <si>
    <t>Information</t>
  </si>
  <si>
    <t>Data</t>
  </si>
  <si>
    <t>Comments or Formula</t>
  </si>
  <si>
    <t>INFORMATION FROM THE HOSPITAL</t>
  </si>
  <si>
    <t>Values for yes/no boxes</t>
  </si>
  <si>
    <t>UB-04 Field Locator 47 minus FL 48</t>
  </si>
  <si>
    <t>Yes</t>
  </si>
  <si>
    <t>No</t>
  </si>
  <si>
    <t>Used for transfer pricing and covered days adjustments</t>
  </si>
  <si>
    <t>Used for non-covered days adjustment</t>
  </si>
  <si>
    <t>Was patient transferred - discharge status = 02, 05, 65, 66, 82, 85, 93, or 94?</t>
  </si>
  <si>
    <t>Used for transfer pricing adjustment</t>
  </si>
  <si>
    <t>Patient age (in years)</t>
  </si>
  <si>
    <t>Used for age adjustor</t>
  </si>
  <si>
    <t>UB-04 Field Locator 54 for payments by third parties</t>
  </si>
  <si>
    <t>Includes spend-down or copayment</t>
  </si>
  <si>
    <t>010233400</t>
  </si>
  <si>
    <t>Used for look ups to the provider table - 9 digit number, or "Non-Par"</t>
  </si>
  <si>
    <t>APR-DRG Code (version 37)</t>
  </si>
  <si>
    <t>7231</t>
  </si>
  <si>
    <t>From separate APR-DRG grouping software</t>
  </si>
  <si>
    <t>PAYMENT POLICY PARAMETERS SET BY MEDICAID</t>
  </si>
  <si>
    <t>DRG standardized base rate</t>
  </si>
  <si>
    <t>Used for DRG base payment</t>
  </si>
  <si>
    <t>Cost outlier threshold</t>
  </si>
  <si>
    <t>Used for cost outlier adjustments</t>
  </si>
  <si>
    <t>Age cut-off for age policy adjustor</t>
  </si>
  <si>
    <t>Used for age policy adjustor</t>
  </si>
  <si>
    <t>APR-DRG INFORMATION</t>
  </si>
  <si>
    <t>APR-DRG description</t>
  </si>
  <si>
    <t>Look up from DRG Table</t>
  </si>
  <si>
    <t>DRG relative weight--re-centered for FL Medicaid</t>
  </si>
  <si>
    <t xml:space="preserve">Service adjustor </t>
  </si>
  <si>
    <t>Age adjustor</t>
  </si>
  <si>
    <t>Average length of stay for this APR-DRG</t>
  </si>
  <si>
    <t>DRG Service Line</t>
  </si>
  <si>
    <t>Outlier marginal cost percentage</t>
  </si>
  <si>
    <t>80% for "Neonate", "Pediatric" and "Transplant Pediatric" service lines with SOI 3 or 4; 60% for all others</t>
  </si>
  <si>
    <t>HOSPITAL INFORMATION</t>
  </si>
  <si>
    <t>Hospital Name</t>
  </si>
  <si>
    <t>Look up from Provider Table</t>
  </si>
  <si>
    <t>Hospital-specific cost-to-charge ratio</t>
  </si>
  <si>
    <t>Used to estimate the hospital's cost of this stay</t>
  </si>
  <si>
    <t>Hospital casemix</t>
  </si>
  <si>
    <t>Hospital's annual average FL Medicaid APR-DRG relative weight</t>
  </si>
  <si>
    <t>Hospital category</t>
  </si>
  <si>
    <t>Used to determine provider policy adjustor</t>
  </si>
  <si>
    <t>Hospital average per discharge automatic rate enhancement</t>
  </si>
  <si>
    <t>Supplemental payment amount before casemix adjustment</t>
  </si>
  <si>
    <t>Provider adjustor</t>
  </si>
  <si>
    <t>Look up from provider adjustor table</t>
  </si>
  <si>
    <t>Trauma supplemental payment percentage</t>
  </si>
  <si>
    <t>DRG BASE PAYMENT</t>
  </si>
  <si>
    <t>IF E11 &lt; E19 Then maximum of (E23, E24, E34) Else maximum of (E23, E34)</t>
  </si>
  <si>
    <t>E17 * E22 * E37</t>
  </si>
  <si>
    <t>TRANSFER PAYMENT ADJUSTMENT</t>
  </si>
  <si>
    <t>Is a transfer adjustment potentially applicable?</t>
  </si>
  <si>
    <t>If E10 = "Yes" AND DRG Base Not IN ("580", "581") Then "Yes", Else "No"</t>
  </si>
  <si>
    <t>IF E40 = "Yes",  then (E38 / E25) * (E8 + 1), else "N/A"</t>
  </si>
  <si>
    <t>Is per diem payment amount &lt; full stay base payment?</t>
  </si>
  <si>
    <t>IF E40 ="Yes" then [if (E41 &lt; E38), then "Yes" else "No"] Else "N/A"</t>
  </si>
  <si>
    <t xml:space="preserve">IF E42 = "Yes" Then E41 Else E38 </t>
  </si>
  <si>
    <t>COST OUTLIER</t>
  </si>
  <si>
    <t>Estimated cost of the stay</t>
  </si>
  <si>
    <t>E7 * E30</t>
  </si>
  <si>
    <t>Does this claim require an outlier payment?</t>
  </si>
  <si>
    <t>IF (E45-E43) &gt; E18 Then "Yes" Else "No"</t>
  </si>
  <si>
    <t>Estimated loss on this case</t>
  </si>
  <si>
    <t>IF E46 = "Yes" Then E45 - E43 Else "N/A"</t>
  </si>
  <si>
    <t xml:space="preserve">DRG cost outlier payment increase </t>
  </si>
  <si>
    <t>IF E46 = "Yes" Then (E47 - E18) * E27, Else 0</t>
  </si>
  <si>
    <t>NON-COVERED DAYS PAYMENT ADJUSTMENT</t>
  </si>
  <si>
    <t>Are covered days less than length of stay</t>
  </si>
  <si>
    <t>IF E9 &lt; E8 Then "Yes" Else "No"</t>
  </si>
  <si>
    <t>Non-covered day reduction factor</t>
  </si>
  <si>
    <t>IF E50 = "Yes" Then (E9 / E8) Else 1.0</t>
  </si>
  <si>
    <t>NCD Adjusted DRG base payment</t>
  </si>
  <si>
    <t>E43 * E51</t>
  </si>
  <si>
    <t>NCD Adjusted outlier payment</t>
  </si>
  <si>
    <t>E48 * E51</t>
  </si>
  <si>
    <t>Pre-charge cap DRG Payment</t>
  </si>
  <si>
    <t>E52 + E53</t>
  </si>
  <si>
    <t>CHARGE CAP ADJUSTMENT</t>
  </si>
  <si>
    <t>Does the charge cap apply?</t>
  </si>
  <si>
    <t>IF E54 &gt; E7 Then "Yes" Else "No"</t>
  </si>
  <si>
    <t>Charge cap reduction factor</t>
  </si>
  <si>
    <t>IF E56 = "Yes" Then E7 / E54 Else 1.0</t>
  </si>
  <si>
    <t>Final DRG base payment</t>
  </si>
  <si>
    <t>E52 * E57</t>
  </si>
  <si>
    <t>Final outlier payment</t>
  </si>
  <si>
    <t>E53 * E57</t>
  </si>
  <si>
    <t>Final DRG payment</t>
  </si>
  <si>
    <t>E58 + E59</t>
  </si>
  <si>
    <t>AUTOMATIC RATE ENHANCEMENT SUPPLEMENTAL PAYMENT</t>
  </si>
  <si>
    <t>Automatic rate enhancement casemix adjustor</t>
  </si>
  <si>
    <t>E22 / E31</t>
  </si>
  <si>
    <t>E33 * E62</t>
  </si>
  <si>
    <t>TRAUMA SUPPLEMENTAL PAYMENT</t>
  </si>
  <si>
    <t>Trauma supplemental payment</t>
  </si>
  <si>
    <t>E58 * E35 (final DRG base payment times trauma payment percentage)</t>
  </si>
  <si>
    <t>CALCULATION OF ALLOWED AMOUNT AND REIMBURSEMENT AMOUNT</t>
  </si>
  <si>
    <t>(E60 + E63 + E65) rounded to two decimal places</t>
  </si>
  <si>
    <t>IF (E67-E68-E69) &gt; 0, then E67-E68-E69, else 0</t>
  </si>
  <si>
    <t>CALCULATOR VALUES ARE FOR PURPOSES OF ILLUSTRATION ONLY.</t>
  </si>
  <si>
    <t>1. Average length of stay and casemix relative values were calculated by 3M Health Information Systems for APR-DRG Version 37, which was released on 10/1/2019.</t>
  </si>
  <si>
    <t>2. Average length of stay is the untrimmed arithmetic value.</t>
  </si>
  <si>
    <t>3. The Florida Medicaid relative weight re-centering factor for SFY 2020/2021 is 0.649349.</t>
  </si>
  <si>
    <t xml:space="preserve">4. This DRG pricing calculator file was prepared by Guidehouse.  </t>
  </si>
  <si>
    <r>
      <t>5. This spreadsheet includes data obtained through the use of proprietary computer software created, owned and licensed by the 3M Company.  All copyrights in and to the 3M</t>
    </r>
    <r>
      <rPr>
        <vertAlign val="superscript"/>
        <sz val="10"/>
        <color indexed="8"/>
        <rFont val="Arial Narrow"/>
        <family val="2"/>
      </rPr>
      <t>TM</t>
    </r>
    <r>
      <rPr>
        <sz val="10"/>
        <color indexed="8"/>
        <rFont val="Arial Narrow"/>
        <family val="2"/>
      </rPr>
      <t xml:space="preserve"> Software are owned by 3M.  All rights reserved.</t>
    </r>
  </si>
  <si>
    <t>APR-DRG</t>
  </si>
  <si>
    <t>APR-DRG Description</t>
  </si>
  <si>
    <t>Average Length of Stay</t>
  </si>
  <si>
    <t>National Relative Weight</t>
  </si>
  <si>
    <t xml:space="preserve"> Relative Weight 
Re-centered for Florida Medicaid</t>
  </si>
  <si>
    <t>Service Adjustor</t>
  </si>
  <si>
    <t>Age Adjustor</t>
  </si>
  <si>
    <t>Service Line</t>
  </si>
  <si>
    <t>Pediatric</t>
  </si>
  <si>
    <t>Adult</t>
  </si>
  <si>
    <t>0011</t>
  </si>
  <si>
    <t>LIVER TRANSPLANT &amp;/OR INTESTINAL TRANSPLANT</t>
  </si>
  <si>
    <t>Transplant Pediatric</t>
  </si>
  <si>
    <t>Transplant Adult</t>
  </si>
  <si>
    <t>0012</t>
  </si>
  <si>
    <t>0013</t>
  </si>
  <si>
    <t>0014</t>
  </si>
  <si>
    <t>0021</t>
  </si>
  <si>
    <t>HEART &amp;/OR LUNG TRANSPLANT</t>
  </si>
  <si>
    <t>0022</t>
  </si>
  <si>
    <t>0023</t>
  </si>
  <si>
    <t>0024</t>
  </si>
  <si>
    <t>0041</t>
  </si>
  <si>
    <t>TRACHEOSTOMY W MV 96+ HOURS W EXTENSIVE PROCEDURE</t>
  </si>
  <si>
    <t>Misc Adult</t>
  </si>
  <si>
    <t>0042</t>
  </si>
  <si>
    <t>0043</t>
  </si>
  <si>
    <t>0044</t>
  </si>
  <si>
    <t>0051</t>
  </si>
  <si>
    <t>TRACHEOSTOMY W MV 96+ HOURS W/O EXTENSIVE PROCEDURE</t>
  </si>
  <si>
    <t>0052</t>
  </si>
  <si>
    <t>0053</t>
  </si>
  <si>
    <t>0054</t>
  </si>
  <si>
    <t>0061</t>
  </si>
  <si>
    <t>PANCREAS TRANSPLANT</t>
  </si>
  <si>
    <t>0062</t>
  </si>
  <si>
    <t>0063</t>
  </si>
  <si>
    <t>0064</t>
  </si>
  <si>
    <t>0071</t>
  </si>
  <si>
    <t>ALLOGENEIC BONE MARROW TRANSPLANT</t>
  </si>
  <si>
    <t>0072</t>
  </si>
  <si>
    <t>0073</t>
  </si>
  <si>
    <t>0074</t>
  </si>
  <si>
    <t>0081</t>
  </si>
  <si>
    <t>AUTOLOGOUS BONE MARROW TRANSPLANT OR T-CELL IMMUNOTHERAPY</t>
  </si>
  <si>
    <t>0082</t>
  </si>
  <si>
    <t>0083</t>
  </si>
  <si>
    <t>0084</t>
  </si>
  <si>
    <t>0091</t>
  </si>
  <si>
    <t>EXTRACORPOREAL MEMBRANE OXYGENATION (ECMO)</t>
  </si>
  <si>
    <t>0092</t>
  </si>
  <si>
    <t>0093</t>
  </si>
  <si>
    <t>0094</t>
  </si>
  <si>
    <t>0201</t>
  </si>
  <si>
    <t>OPEN CRANIOTOMY FOR TRAUMA</t>
  </si>
  <si>
    <t>0202</t>
  </si>
  <si>
    <t>0203</t>
  </si>
  <si>
    <t>0204</t>
  </si>
  <si>
    <t>0211</t>
  </si>
  <si>
    <t>OPEN CRANIOTOMY EXCEPT TRAUMA</t>
  </si>
  <si>
    <t>0212</t>
  </si>
  <si>
    <t>0213</t>
  </si>
  <si>
    <t>0214</t>
  </si>
  <si>
    <t>0221</t>
  </si>
  <si>
    <t>VENTRICULAR SHUNT PROCEDURES</t>
  </si>
  <si>
    <t>0222</t>
  </si>
  <si>
    <t>0223</t>
  </si>
  <si>
    <t>0224</t>
  </si>
  <si>
    <t>0231</t>
  </si>
  <si>
    <t>SPINAL PROCEDURES</t>
  </si>
  <si>
    <t>0232</t>
  </si>
  <si>
    <t>0233</t>
  </si>
  <si>
    <t>0234</t>
  </si>
  <si>
    <t>0241</t>
  </si>
  <si>
    <t>OPEN EXTRACRANIAL VASCULAR PROCEDURES</t>
  </si>
  <si>
    <t>0242</t>
  </si>
  <si>
    <t>0243</t>
  </si>
  <si>
    <t>0244</t>
  </si>
  <si>
    <t>0261</t>
  </si>
  <si>
    <t>OTHER NERVOUS SYSTEM &amp; RELATED PROCEDURES</t>
  </si>
  <si>
    <t>0262</t>
  </si>
  <si>
    <t>0263</t>
  </si>
  <si>
    <t>0264</t>
  </si>
  <si>
    <t>0271</t>
  </si>
  <si>
    <t>OTHER OPEN CRANIOTOMY</t>
  </si>
  <si>
    <t>0272</t>
  </si>
  <si>
    <t>0273</t>
  </si>
  <si>
    <t>0274</t>
  </si>
  <si>
    <t>0291</t>
  </si>
  <si>
    <t>OTHER PERCUTANEOUS INTRACRANIAL PROCEDURES</t>
  </si>
  <si>
    <t>0292</t>
  </si>
  <si>
    <t>0293</t>
  </si>
  <si>
    <t>0294</t>
  </si>
  <si>
    <t>0301</t>
  </si>
  <si>
    <t>PERCUTANEOUS INTRA &amp; EXTRACRANIAL VASCULAR PROCEDURES</t>
  </si>
  <si>
    <t>0302</t>
  </si>
  <si>
    <t>0303</t>
  </si>
  <si>
    <t>0304</t>
  </si>
  <si>
    <t>0401</t>
  </si>
  <si>
    <t>SPINAL DISORDERS &amp; INJURIES</t>
  </si>
  <si>
    <t>0402</t>
  </si>
  <si>
    <t>0403</t>
  </si>
  <si>
    <t>0404</t>
  </si>
  <si>
    <t>0411</t>
  </si>
  <si>
    <t>NERVOUS SYSTEM MALIGNANCY</t>
  </si>
  <si>
    <t>0412</t>
  </si>
  <si>
    <t>0413</t>
  </si>
  <si>
    <t>0414</t>
  </si>
  <si>
    <t>0421</t>
  </si>
  <si>
    <t>DEGENERATIVE NERVOUS SYSTEM DISORDERS EXC MULT SCLEROSIS</t>
  </si>
  <si>
    <t>0422</t>
  </si>
  <si>
    <t>0423</t>
  </si>
  <si>
    <t>0424</t>
  </si>
  <si>
    <t>0431</t>
  </si>
  <si>
    <t>MULTIPLE SCLEROSIS &amp; OTHER DEMYELINATING DISEASES</t>
  </si>
  <si>
    <t>0432</t>
  </si>
  <si>
    <t>0433</t>
  </si>
  <si>
    <t>0434</t>
  </si>
  <si>
    <t>0441</t>
  </si>
  <si>
    <t>INTRACRANIAL HEMORRHAGE</t>
  </si>
  <si>
    <t>0442</t>
  </si>
  <si>
    <t>0443</t>
  </si>
  <si>
    <t>0444</t>
  </si>
  <si>
    <t>0451</t>
  </si>
  <si>
    <t>CVA &amp; PRECEREBRAL OCCLUSION W INFARCT</t>
  </si>
  <si>
    <t>0452</t>
  </si>
  <si>
    <t>0453</t>
  </si>
  <si>
    <t>0454</t>
  </si>
  <si>
    <t>0461</t>
  </si>
  <si>
    <t>NONSPECIFIC CVA &amp; PRECEREBRAL OCCLUSION W/O INFARCT</t>
  </si>
  <si>
    <t>0462</t>
  </si>
  <si>
    <t>0463</t>
  </si>
  <si>
    <t>0464</t>
  </si>
  <si>
    <t>0471</t>
  </si>
  <si>
    <t>TRANSIENT ISCHEMIA</t>
  </si>
  <si>
    <t>0472</t>
  </si>
  <si>
    <t>0473</t>
  </si>
  <si>
    <t>0474</t>
  </si>
  <si>
    <t>0481</t>
  </si>
  <si>
    <t>PERIPHERAL, CRANIAL &amp; AUTONOMIC NERVE DISORDERS</t>
  </si>
  <si>
    <t>0482</t>
  </si>
  <si>
    <t>0483</t>
  </si>
  <si>
    <t>0484</t>
  </si>
  <si>
    <t>0491</t>
  </si>
  <si>
    <t>BACTERIAL &amp; TUBERCULOUS INFECTIONS OF NERVOUS SYSTEM</t>
  </si>
  <si>
    <t>0492</t>
  </si>
  <si>
    <t>0493</t>
  </si>
  <si>
    <t>0494</t>
  </si>
  <si>
    <t>0501</t>
  </si>
  <si>
    <t>NON-BACTERIAL INFECTIONS OF NERVOUS SYSTEM EXC VIRAL MENINGITIS</t>
  </si>
  <si>
    <t>0502</t>
  </si>
  <si>
    <t>0503</t>
  </si>
  <si>
    <t>0504</t>
  </si>
  <si>
    <t>0511</t>
  </si>
  <si>
    <t>VIRAL MENINGITIS</t>
  </si>
  <si>
    <t>0512</t>
  </si>
  <si>
    <t>0513</t>
  </si>
  <si>
    <t>0514</t>
  </si>
  <si>
    <t>0521</t>
  </si>
  <si>
    <t>ALTERATION IN CONSCIOUSNESS</t>
  </si>
  <si>
    <t>0522</t>
  </si>
  <si>
    <t>0523</t>
  </si>
  <si>
    <t>0524</t>
  </si>
  <si>
    <t>0531</t>
  </si>
  <si>
    <t>SEIZURE</t>
  </si>
  <si>
    <t>0532</t>
  </si>
  <si>
    <t>0533</t>
  </si>
  <si>
    <t>0534</t>
  </si>
  <si>
    <t>0541</t>
  </si>
  <si>
    <t>MIGRAINE &amp; OTHER HEADACHES</t>
  </si>
  <si>
    <t>0542</t>
  </si>
  <si>
    <t>0543</t>
  </si>
  <si>
    <t>0544</t>
  </si>
  <si>
    <t>0551</t>
  </si>
  <si>
    <t>HEAD TRAUMA W COMA &gt;1 HR OR HEMORRHAGE</t>
  </si>
  <si>
    <t>0552</t>
  </si>
  <si>
    <t>0553</t>
  </si>
  <si>
    <t>0554</t>
  </si>
  <si>
    <t>0561</t>
  </si>
  <si>
    <t>BRAIN CONTUSION/LACERATION &amp; COMPLICATED SKULL FX, COMA &lt; 1 HR OR NO COMA</t>
  </si>
  <si>
    <t>0562</t>
  </si>
  <si>
    <t>0563</t>
  </si>
  <si>
    <t>0564</t>
  </si>
  <si>
    <t>0571</t>
  </si>
  <si>
    <t>CONCUSSION, CLOSED SKULL FX NOS,UNCOMPLICATED INTRACRANIAL INJURY, COMA &lt; 1 HR OR NO COMA</t>
  </si>
  <si>
    <t>0572</t>
  </si>
  <si>
    <t>0573</t>
  </si>
  <si>
    <t>0574</t>
  </si>
  <si>
    <t>0581</t>
  </si>
  <si>
    <t>OTHER DISORDERS OF NERVOUS SYSTEM</t>
  </si>
  <si>
    <t>0582</t>
  </si>
  <si>
    <t>0583</t>
  </si>
  <si>
    <t>0584</t>
  </si>
  <si>
    <t>0591</t>
  </si>
  <si>
    <t>ANOXIC &amp; OTHER SEVERE BRAIN DAMAGE</t>
  </si>
  <si>
    <t>0592</t>
  </si>
  <si>
    <t>0593</t>
  </si>
  <si>
    <t>0594</t>
  </si>
  <si>
    <t>0731</t>
  </si>
  <si>
    <t>ORBIT &amp; EYE PROCEDURES</t>
  </si>
  <si>
    <t>0732</t>
  </si>
  <si>
    <t>0733</t>
  </si>
  <si>
    <t>0734</t>
  </si>
  <si>
    <t>0821</t>
  </si>
  <si>
    <t>EYE INFECTIONS &amp; OTHER EYE DISORDERS</t>
  </si>
  <si>
    <t>0822</t>
  </si>
  <si>
    <t>0823</t>
  </si>
  <si>
    <t>0824</t>
  </si>
  <si>
    <t>0891</t>
  </si>
  <si>
    <t>MAJOR CRANIAL/FACIAL BONE PROCEDURES</t>
  </si>
  <si>
    <t>0892</t>
  </si>
  <si>
    <t>0893</t>
  </si>
  <si>
    <t>0894</t>
  </si>
  <si>
    <t>0911</t>
  </si>
  <si>
    <t>OTHER MAJOR HEAD &amp; NECK PROCEDURES</t>
  </si>
  <si>
    <t>0912</t>
  </si>
  <si>
    <t>0913</t>
  </si>
  <si>
    <t>0914</t>
  </si>
  <si>
    <t>0921</t>
  </si>
  <si>
    <t>FACIAL BONE PROCEDURES EXCEPT MAJOR CRANIAL/FACIAL BONE PROCEDURES</t>
  </si>
  <si>
    <t>0922</t>
  </si>
  <si>
    <t>0923</t>
  </si>
  <si>
    <t>0924</t>
  </si>
  <si>
    <t>0951</t>
  </si>
  <si>
    <t>CLEFT LIP &amp; PALATE REPAIR</t>
  </si>
  <si>
    <t>0952</t>
  </si>
  <si>
    <t>0953</t>
  </si>
  <si>
    <t>0954</t>
  </si>
  <si>
    <t>0971</t>
  </si>
  <si>
    <t>TONSIL &amp; ADENOID PROCEDURES</t>
  </si>
  <si>
    <t>0972</t>
  </si>
  <si>
    <t>0973</t>
  </si>
  <si>
    <t>0974</t>
  </si>
  <si>
    <t>0981</t>
  </si>
  <si>
    <t>OTHER EAR, NOSE, MOUTH &amp; THROAT PROCEDURES</t>
  </si>
  <si>
    <t>0982</t>
  </si>
  <si>
    <t>0983</t>
  </si>
  <si>
    <t>0984</t>
  </si>
  <si>
    <t>1101</t>
  </si>
  <si>
    <t>EAR, NOSE, MOUTH, THROAT, CRANIAL/FACIAL MALIGNANCIES</t>
  </si>
  <si>
    <t>1102</t>
  </si>
  <si>
    <t>1103</t>
  </si>
  <si>
    <t>1104</t>
  </si>
  <si>
    <t>1111</t>
  </si>
  <si>
    <t>VERTIGO &amp; OTHER LABYRINTH DISORDERS</t>
  </si>
  <si>
    <t>1112</t>
  </si>
  <si>
    <t>1113</t>
  </si>
  <si>
    <t>1114</t>
  </si>
  <si>
    <t>1131</t>
  </si>
  <si>
    <t>INFECTIONS OF UPPER RESPIRATORY TRACT</t>
  </si>
  <si>
    <t>Resp Adult</t>
  </si>
  <si>
    <t>1132</t>
  </si>
  <si>
    <t>1133</t>
  </si>
  <si>
    <t>1134</t>
  </si>
  <si>
    <t>1141</t>
  </si>
  <si>
    <t>DENTAL DISEASES &amp; DISORDERS</t>
  </si>
  <si>
    <t>1142</t>
  </si>
  <si>
    <t>1143</t>
  </si>
  <si>
    <t>1144</t>
  </si>
  <si>
    <t>1151</t>
  </si>
  <si>
    <t>OTHER EAR, NOSE, MOUTH,THROAT &amp; CRANIAL/FACIAL DIAGNOSES</t>
  </si>
  <si>
    <t>1152</t>
  </si>
  <si>
    <t>1153</t>
  </si>
  <si>
    <t>1154</t>
  </si>
  <si>
    <t>1201</t>
  </si>
  <si>
    <t>MAJOR RESPIRATORY &amp; CHEST PROCEDURES</t>
  </si>
  <si>
    <t>1202</t>
  </si>
  <si>
    <t>1203</t>
  </si>
  <si>
    <t>1204</t>
  </si>
  <si>
    <t>1211</t>
  </si>
  <si>
    <t>OTHER RESPIRATORY &amp; CHEST PROCEDURES</t>
  </si>
  <si>
    <t>1212</t>
  </si>
  <si>
    <t>1213</t>
  </si>
  <si>
    <t>1214</t>
  </si>
  <si>
    <t>1301</t>
  </si>
  <si>
    <t>RESPIRATORY SYSTEM DIAGNOSIS W VENTILATOR SUPPORT 96+ HOURS</t>
  </si>
  <si>
    <t>1302</t>
  </si>
  <si>
    <t>1303</t>
  </si>
  <si>
    <t>1304</t>
  </si>
  <si>
    <t>1311</t>
  </si>
  <si>
    <t>CYSTIC FIBROSIS - PULMONARY DISEASE</t>
  </si>
  <si>
    <t>1312</t>
  </si>
  <si>
    <t>1313</t>
  </si>
  <si>
    <t>1314</t>
  </si>
  <si>
    <t>1321</t>
  </si>
  <si>
    <t>BPD &amp; OTH CHRONIC RESPIRATORY DISEASES ARISING IN PERINATAL PERIOD</t>
  </si>
  <si>
    <t>1322</t>
  </si>
  <si>
    <t>1323</t>
  </si>
  <si>
    <t>1324</t>
  </si>
  <si>
    <t>1331</t>
  </si>
  <si>
    <t>RESPIRATORY FAILURE</t>
  </si>
  <si>
    <t>1332</t>
  </si>
  <si>
    <t>1333</t>
  </si>
  <si>
    <t>1334</t>
  </si>
  <si>
    <t>1341</t>
  </si>
  <si>
    <t>PULMONARY EMBOLISM</t>
  </si>
  <si>
    <t>1342</t>
  </si>
  <si>
    <t>1343</t>
  </si>
  <si>
    <t>1344</t>
  </si>
  <si>
    <t>1351</t>
  </si>
  <si>
    <t>MAJOR CHEST &amp; RESPIRATORY TRAUMA</t>
  </si>
  <si>
    <t>1352</t>
  </si>
  <si>
    <t>1353</t>
  </si>
  <si>
    <t>1354</t>
  </si>
  <si>
    <t>1361</t>
  </si>
  <si>
    <t>RESPIRATORY MALIGNANCY</t>
  </si>
  <si>
    <t>1362</t>
  </si>
  <si>
    <t>1363</t>
  </si>
  <si>
    <t>1364</t>
  </si>
  <si>
    <t>1371</t>
  </si>
  <si>
    <t>MAJOR RESPIRATORY INFECTIONS &amp; INFLAMMATIONS</t>
  </si>
  <si>
    <t>1372</t>
  </si>
  <si>
    <t>1373</t>
  </si>
  <si>
    <t>1374</t>
  </si>
  <si>
    <t>1381</t>
  </si>
  <si>
    <t>BRONCHIOLITIS &amp; RSV PNEUMONIA</t>
  </si>
  <si>
    <t>1382</t>
  </si>
  <si>
    <t>1383</t>
  </si>
  <si>
    <t>1384</t>
  </si>
  <si>
    <t>1391</t>
  </si>
  <si>
    <t>OTHER PNEUMONIA</t>
  </si>
  <si>
    <t>1392</t>
  </si>
  <si>
    <t>1393</t>
  </si>
  <si>
    <t>1394</t>
  </si>
  <si>
    <t>1401</t>
  </si>
  <si>
    <t>CHRONIC OBSTRUCTIVE PULMONARY DISEASE</t>
  </si>
  <si>
    <t>1402</t>
  </si>
  <si>
    <t>1403</t>
  </si>
  <si>
    <t>1404</t>
  </si>
  <si>
    <t>1411</t>
  </si>
  <si>
    <t>ASTHMA</t>
  </si>
  <si>
    <t>1412</t>
  </si>
  <si>
    <t>1413</t>
  </si>
  <si>
    <t>1414</t>
  </si>
  <si>
    <t>1421</t>
  </si>
  <si>
    <t>INTERSTITIAL &amp; ALVEOLAR LUNG DISEASES</t>
  </si>
  <si>
    <t>1422</t>
  </si>
  <si>
    <t>1423</t>
  </si>
  <si>
    <t>1424</t>
  </si>
  <si>
    <t>1431</t>
  </si>
  <si>
    <t>OTHER RESPIRATORY DIAGNOSES EXCEPT SIGNS, SYMPTOMS &amp; MINOR DIAGNOSES</t>
  </si>
  <si>
    <t>1432</t>
  </si>
  <si>
    <t>1433</t>
  </si>
  <si>
    <t>1434</t>
  </si>
  <si>
    <t>1441</t>
  </si>
  <si>
    <t>RESPIRATORY SIGNS, SYMPTOMS &amp; MINOR DIAGNOSES</t>
  </si>
  <si>
    <t>1442</t>
  </si>
  <si>
    <t>1443</t>
  </si>
  <si>
    <t>1444</t>
  </si>
  <si>
    <t>1451</t>
  </si>
  <si>
    <t>ACUTE BRONCHITIS &amp; RELATED SYMPTOMS</t>
  </si>
  <si>
    <t>1452</t>
  </si>
  <si>
    <t>1453</t>
  </si>
  <si>
    <t>1454</t>
  </si>
  <si>
    <t>1601</t>
  </si>
  <si>
    <t>MAJOR CARDIOTHORACIC REPAIR OF HEART ANOMALY</t>
  </si>
  <si>
    <t>Circulatory Adult</t>
  </si>
  <si>
    <t>1602</t>
  </si>
  <si>
    <t>1603</t>
  </si>
  <si>
    <t>1604</t>
  </si>
  <si>
    <t>1611</t>
  </si>
  <si>
    <t>IMPLANTABLE HEART ASSIST SYSTEMS</t>
  </si>
  <si>
    <t>1612</t>
  </si>
  <si>
    <t>1613</t>
  </si>
  <si>
    <t>1614</t>
  </si>
  <si>
    <t>1621</t>
  </si>
  <si>
    <t>CARDIAC VALVE PROCEDURES W AMI OR COMPLEX PDX</t>
  </si>
  <si>
    <t>1622</t>
  </si>
  <si>
    <t>1623</t>
  </si>
  <si>
    <t>1624</t>
  </si>
  <si>
    <t>1631</t>
  </si>
  <si>
    <t>CARDIAC VALVE PROCEDURES W/O AMI OR COMPLEX PDX</t>
  </si>
  <si>
    <t>1632</t>
  </si>
  <si>
    <t>1633</t>
  </si>
  <si>
    <t>1634</t>
  </si>
  <si>
    <t>1651</t>
  </si>
  <si>
    <t>CORONARY BYPASS W AMI OR COMPLEX PDX</t>
  </si>
  <si>
    <t>1652</t>
  </si>
  <si>
    <t>1653</t>
  </si>
  <si>
    <t>1654</t>
  </si>
  <si>
    <t>1661</t>
  </si>
  <si>
    <t>CORONARY BYPASS W/O AMI OR COMPLEX PDX</t>
  </si>
  <si>
    <t>1662</t>
  </si>
  <si>
    <t>1663</t>
  </si>
  <si>
    <t>1664</t>
  </si>
  <si>
    <t>1671</t>
  </si>
  <si>
    <t>OTHER CARDIOTHORACIC &amp; THORACIC VASCULAR PROCEDURES</t>
  </si>
  <si>
    <t>1672</t>
  </si>
  <si>
    <t>1673</t>
  </si>
  <si>
    <t>1674</t>
  </si>
  <si>
    <t>1691</t>
  </si>
  <si>
    <t>MAJOR ABDOMINAL VASCULAR PROCEDURES</t>
  </si>
  <si>
    <t>1692</t>
  </si>
  <si>
    <t>1693</t>
  </si>
  <si>
    <t>1694</t>
  </si>
  <si>
    <t>1701</t>
  </si>
  <si>
    <t>PERMANENT CARDIAC PACEMAKER IMPLANT W AMI, HEART FAILURE OR SHOCK</t>
  </si>
  <si>
    <t>1702</t>
  </si>
  <si>
    <t>1703</t>
  </si>
  <si>
    <t>1704</t>
  </si>
  <si>
    <t>1711</t>
  </si>
  <si>
    <t>PERM CARDIAC PACEMAKER IMPLANT W/O AMI, HEART FAILURE OR SHOCK</t>
  </si>
  <si>
    <t>1712</t>
  </si>
  <si>
    <t>1713</t>
  </si>
  <si>
    <t>1714</t>
  </si>
  <si>
    <t>1741</t>
  </si>
  <si>
    <t>PERCUTANEOUS CARDIAC INTERVENTION W AMI</t>
  </si>
  <si>
    <t>1742</t>
  </si>
  <si>
    <t>1743</t>
  </si>
  <si>
    <t>1744</t>
  </si>
  <si>
    <t>1751</t>
  </si>
  <si>
    <t>PERCUTANEOUS CARDIAC INTERVENTION W/O AMI</t>
  </si>
  <si>
    <t>1752</t>
  </si>
  <si>
    <t>1753</t>
  </si>
  <si>
    <t>1754</t>
  </si>
  <si>
    <t>1761</t>
  </si>
  <si>
    <t>INSERTION, REVISION &amp; REPLACEMENTS OF PACEMAKER &amp; OTHER CARDIAC DEVICES</t>
  </si>
  <si>
    <t>1762</t>
  </si>
  <si>
    <t>1763</t>
  </si>
  <si>
    <t>1764</t>
  </si>
  <si>
    <t>1771</t>
  </si>
  <si>
    <t>CARDIAC PACEMAKER &amp; DEFIBRILLATOR REVISION EXCEPT DEVICE REPLACEMENT</t>
  </si>
  <si>
    <t>1772</t>
  </si>
  <si>
    <t>1773</t>
  </si>
  <si>
    <t>1774</t>
  </si>
  <si>
    <t>1781</t>
  </si>
  <si>
    <t>EXTERNAL HEART ASSIST SYSTEMS</t>
  </si>
  <si>
    <t>1782</t>
  </si>
  <si>
    <t>1783</t>
  </si>
  <si>
    <t>1784</t>
  </si>
  <si>
    <t>1791</t>
  </si>
  <si>
    <t>DEFIBRILLATOR IMPLANTS</t>
  </si>
  <si>
    <t>1792</t>
  </si>
  <si>
    <t>1793</t>
  </si>
  <si>
    <t>1794</t>
  </si>
  <si>
    <t>1801</t>
  </si>
  <si>
    <t>OTHER CIRCULATORY SYSTEM PROCEDURES</t>
  </si>
  <si>
    <t>1802</t>
  </si>
  <si>
    <t>1803</t>
  </si>
  <si>
    <t>1804</t>
  </si>
  <si>
    <t>1811</t>
  </si>
  <si>
    <t>LOWER EXTREMITY ARTERIAL PROCEDURES</t>
  </si>
  <si>
    <t>1812</t>
  </si>
  <si>
    <t>1813</t>
  </si>
  <si>
    <t>1814</t>
  </si>
  <si>
    <t>1821</t>
  </si>
  <si>
    <t>OTHER PERIPHERAL VASCULAR PROCEDURES</t>
  </si>
  <si>
    <t>1822</t>
  </si>
  <si>
    <t>1823</t>
  </si>
  <si>
    <t>1824</t>
  </si>
  <si>
    <t>1831</t>
  </si>
  <si>
    <t>PERCUTANEOUS STRUCTURAL CARDIAC PROCEDURES</t>
  </si>
  <si>
    <t>1832</t>
  </si>
  <si>
    <t>1833</t>
  </si>
  <si>
    <t>1834</t>
  </si>
  <si>
    <t>1901</t>
  </si>
  <si>
    <t>ACUTE MYOCARDIAL INFARCTION</t>
  </si>
  <si>
    <t>1902</t>
  </si>
  <si>
    <t>1903</t>
  </si>
  <si>
    <t>1904</t>
  </si>
  <si>
    <t>1911</t>
  </si>
  <si>
    <t>CARDIAC CATHETERIZATION FOR CORONARY ARTERY DISEASE</t>
  </si>
  <si>
    <t>1912</t>
  </si>
  <si>
    <t>1913</t>
  </si>
  <si>
    <t>1914</t>
  </si>
  <si>
    <t>1921</t>
  </si>
  <si>
    <t>CARDIAC CATHETERIZATION FOR OTHER NON-CORONARY CONDITIONS</t>
  </si>
  <si>
    <t>1922</t>
  </si>
  <si>
    <t>1923</t>
  </si>
  <si>
    <t>1924</t>
  </si>
  <si>
    <t>1931</t>
  </si>
  <si>
    <t>ACUTE &amp; SUBACUTE ENDOCARDITIS</t>
  </si>
  <si>
    <t>1932</t>
  </si>
  <si>
    <t>1933</t>
  </si>
  <si>
    <t>1934</t>
  </si>
  <si>
    <t>1941</t>
  </si>
  <si>
    <t>HEART FAILURE</t>
  </si>
  <si>
    <t>1942</t>
  </si>
  <si>
    <t>1943</t>
  </si>
  <si>
    <t>1944</t>
  </si>
  <si>
    <t>1961</t>
  </si>
  <si>
    <t>CARDIAC ARREST &amp; SHOCK</t>
  </si>
  <si>
    <t>1962</t>
  </si>
  <si>
    <t>1963</t>
  </si>
  <si>
    <t>1964</t>
  </si>
  <si>
    <t>1971</t>
  </si>
  <si>
    <t>PERIPHERAL &amp; OTHER VASCULAR DISORDERS</t>
  </si>
  <si>
    <t>1972</t>
  </si>
  <si>
    <t>1973</t>
  </si>
  <si>
    <t>1974</t>
  </si>
  <si>
    <t>1981</t>
  </si>
  <si>
    <t>ANGINA PECTORIS &amp; CORONARY ATHEROSCLEROSIS</t>
  </si>
  <si>
    <t>1982</t>
  </si>
  <si>
    <t>1983</t>
  </si>
  <si>
    <t>1984</t>
  </si>
  <si>
    <t>1991</t>
  </si>
  <si>
    <t>HYPERTENSION</t>
  </si>
  <si>
    <t>1992</t>
  </si>
  <si>
    <t>1993</t>
  </si>
  <si>
    <t>1994</t>
  </si>
  <si>
    <t>2001</t>
  </si>
  <si>
    <t>CARDIAC STRUCTURAL &amp; VALVULAR DISORDERS</t>
  </si>
  <si>
    <t>2002</t>
  </si>
  <si>
    <t>2003</t>
  </si>
  <si>
    <t>2004</t>
  </si>
  <si>
    <t>2011</t>
  </si>
  <si>
    <t>CARDIAC ARRHYTHMIA &amp; CONDUCTION DISORDERS</t>
  </si>
  <si>
    <t>2012</t>
  </si>
  <si>
    <t>2013</t>
  </si>
  <si>
    <t>2014</t>
  </si>
  <si>
    <t>2031</t>
  </si>
  <si>
    <t>CHEST PAIN</t>
  </si>
  <si>
    <t>2032</t>
  </si>
  <si>
    <t>2033</t>
  </si>
  <si>
    <t>2034</t>
  </si>
  <si>
    <t>2041</t>
  </si>
  <si>
    <t>SYNCOPE &amp; COLLAPSE</t>
  </si>
  <si>
    <t>2042</t>
  </si>
  <si>
    <t>2043</t>
  </si>
  <si>
    <t>2044</t>
  </si>
  <si>
    <t>2051</t>
  </si>
  <si>
    <t>CARDIOMYOPATHY</t>
  </si>
  <si>
    <t>2052</t>
  </si>
  <si>
    <t>2053</t>
  </si>
  <si>
    <t>2054</t>
  </si>
  <si>
    <t>2061</t>
  </si>
  <si>
    <t>MALFUNCTION,REACTION,COMPLICATION OF CARDIAC/VASC DEVICE OR PROCEDURE</t>
  </si>
  <si>
    <t>2062</t>
  </si>
  <si>
    <t>2063</t>
  </si>
  <si>
    <t>2064</t>
  </si>
  <si>
    <t>2071</t>
  </si>
  <si>
    <t>OTHER CIRCULATORY SYSTEM DIAGNOSES</t>
  </si>
  <si>
    <t>2072</t>
  </si>
  <si>
    <t>2073</t>
  </si>
  <si>
    <t>2074</t>
  </si>
  <si>
    <t>2201</t>
  </si>
  <si>
    <t>MAJOR STOMACH, ESOPHAGEAL &amp; DUODENAL PROCEDURES</t>
  </si>
  <si>
    <t>Gastroent Adult</t>
  </si>
  <si>
    <t>2202</t>
  </si>
  <si>
    <t>2203</t>
  </si>
  <si>
    <t>2204</t>
  </si>
  <si>
    <t>2221</t>
  </si>
  <si>
    <t>OTHER STOMACH, ESOPHAGEAL &amp; DUODENAL PROCEDURES</t>
  </si>
  <si>
    <t>2222</t>
  </si>
  <si>
    <t>2223</t>
  </si>
  <si>
    <t>2224</t>
  </si>
  <si>
    <t>2231</t>
  </si>
  <si>
    <t>OTHER SMALL &amp; LARGE BOWEL PROCEDURES</t>
  </si>
  <si>
    <t>2232</t>
  </si>
  <si>
    <t>2233</t>
  </si>
  <si>
    <t>2234</t>
  </si>
  <si>
    <t>2241</t>
  </si>
  <si>
    <t>PERITONEAL ADHESIOLYSIS</t>
  </si>
  <si>
    <t>2242</t>
  </si>
  <si>
    <t>2243</t>
  </si>
  <si>
    <t>2244</t>
  </si>
  <si>
    <t>2261</t>
  </si>
  <si>
    <t>ANAL PROCEDURES</t>
  </si>
  <si>
    <t>2262</t>
  </si>
  <si>
    <t>2263</t>
  </si>
  <si>
    <t>2264</t>
  </si>
  <si>
    <t>2271</t>
  </si>
  <si>
    <t>HERNIA PROCEDURES EXCEPT INGUINAL, FEMORAL &amp; UMBILICAL</t>
  </si>
  <si>
    <t>2272</t>
  </si>
  <si>
    <t>2273</t>
  </si>
  <si>
    <t>2274</t>
  </si>
  <si>
    <t>2281</t>
  </si>
  <si>
    <t>INGUINAL, FEMORAL &amp; UMBILICAL HERNIA PROCEDURES</t>
  </si>
  <si>
    <t>2282</t>
  </si>
  <si>
    <t>2283</t>
  </si>
  <si>
    <t>2284</t>
  </si>
  <si>
    <t>2291</t>
  </si>
  <si>
    <t>OTHER DIGESTIVE SYSTEM &amp; ABDOMINAL PROCEDURES</t>
  </si>
  <si>
    <t>2292</t>
  </si>
  <si>
    <t>2293</t>
  </si>
  <si>
    <t>2294</t>
  </si>
  <si>
    <t>2301</t>
  </si>
  <si>
    <t>MAJOR SMALL BOWEL PROCEDURES</t>
  </si>
  <si>
    <t>2302</t>
  </si>
  <si>
    <t>2303</t>
  </si>
  <si>
    <t>2304</t>
  </si>
  <si>
    <t>2311</t>
  </si>
  <si>
    <t>MAJOR LARGE BOWEL PROCEDURES</t>
  </si>
  <si>
    <t>2312</t>
  </si>
  <si>
    <t>2313</t>
  </si>
  <si>
    <t>2314</t>
  </si>
  <si>
    <t>2321</t>
  </si>
  <si>
    <t>GASTRIC FUNDOPLICATION</t>
  </si>
  <si>
    <t>2322</t>
  </si>
  <si>
    <t>2323</t>
  </si>
  <si>
    <t>2324</t>
  </si>
  <si>
    <t>2331</t>
  </si>
  <si>
    <t>APPENDECTOMY WITH COMPLEX PRINCIPAL DIAGNOSIS</t>
  </si>
  <si>
    <t>2332</t>
  </si>
  <si>
    <t>2333</t>
  </si>
  <si>
    <t>2334</t>
  </si>
  <si>
    <t>2341</t>
  </si>
  <si>
    <t>APPENDECTOMY WITHOUT COMPLEX PRINCIPAL DIAGNOSIS</t>
  </si>
  <si>
    <t>2342</t>
  </si>
  <si>
    <t>2343</t>
  </si>
  <si>
    <t>2344</t>
  </si>
  <si>
    <t>2401</t>
  </si>
  <si>
    <t>DIGESTIVE MALIGNANCY</t>
  </si>
  <si>
    <t>2402</t>
  </si>
  <si>
    <t>2403</t>
  </si>
  <si>
    <t>2404</t>
  </si>
  <si>
    <t>2411</t>
  </si>
  <si>
    <t>PEPTIC ULCER &amp; GASTRITIS</t>
  </si>
  <si>
    <t>2412</t>
  </si>
  <si>
    <t>2413</t>
  </si>
  <si>
    <t>2414</t>
  </si>
  <si>
    <t>2421</t>
  </si>
  <si>
    <t>MAJOR ESOPHAGEAL DISORDERS</t>
  </si>
  <si>
    <t>2422</t>
  </si>
  <si>
    <t>2423</t>
  </si>
  <si>
    <t>2424</t>
  </si>
  <si>
    <t>2431</t>
  </si>
  <si>
    <t>OTHER ESOPHAGEAL DISORDERS</t>
  </si>
  <si>
    <t>2432</t>
  </si>
  <si>
    <t>2433</t>
  </si>
  <si>
    <t>2434</t>
  </si>
  <si>
    <t>2441</t>
  </si>
  <si>
    <t>DIVERTICULITIS &amp; DIVERTICULOSIS</t>
  </si>
  <si>
    <t>2442</t>
  </si>
  <si>
    <t>2443</t>
  </si>
  <si>
    <t>2444</t>
  </si>
  <si>
    <t>2451</t>
  </si>
  <si>
    <t>INFLAMMATORY BOWEL DISEASE</t>
  </si>
  <si>
    <t>2452</t>
  </si>
  <si>
    <t>2453</t>
  </si>
  <si>
    <t>2454</t>
  </si>
  <si>
    <t>2461</t>
  </si>
  <si>
    <t>GASTROINTESTINAL VASCULAR INSUFFICIENCY</t>
  </si>
  <si>
    <t>2462</t>
  </si>
  <si>
    <t>2463</t>
  </si>
  <si>
    <t>2464</t>
  </si>
  <si>
    <t>2471</t>
  </si>
  <si>
    <t>INTESTINAL OBSTRUCTION</t>
  </si>
  <si>
    <t>2472</t>
  </si>
  <si>
    <t>2473</t>
  </si>
  <si>
    <t>2474</t>
  </si>
  <si>
    <t>2481</t>
  </si>
  <si>
    <t>MAJOR GASTROINTESTINAL &amp; PERITONEAL INFECTIONS</t>
  </si>
  <si>
    <t>2482</t>
  </si>
  <si>
    <t>2483</t>
  </si>
  <si>
    <t>2484</t>
  </si>
  <si>
    <t>2491</t>
  </si>
  <si>
    <t>OTHER GASTROENTERITIS, NAUSEA &amp; VOMITING</t>
  </si>
  <si>
    <t>2492</t>
  </si>
  <si>
    <t>2493</t>
  </si>
  <si>
    <t>2494</t>
  </si>
  <si>
    <t>2511</t>
  </si>
  <si>
    <t>ABDOMINAL PAIN</t>
  </si>
  <si>
    <t>2512</t>
  </si>
  <si>
    <t>2513</t>
  </si>
  <si>
    <t>2514</t>
  </si>
  <si>
    <t>2521</t>
  </si>
  <si>
    <t>MALFUNCTION, REACTION &amp; COMPLICATION OF GI DEVICE OR PROCEDURE</t>
  </si>
  <si>
    <t>2522</t>
  </si>
  <si>
    <t>2523</t>
  </si>
  <si>
    <t>2524</t>
  </si>
  <si>
    <t>2531</t>
  </si>
  <si>
    <t>OTHER &amp; UNSPECIFIED GASTROINTESTINAL HEMORRHAGE</t>
  </si>
  <si>
    <t>2532</t>
  </si>
  <si>
    <t>2533</t>
  </si>
  <si>
    <t>2534</t>
  </si>
  <si>
    <t>2541</t>
  </si>
  <si>
    <t>OTHER DIGESTIVE SYSTEM DIAGNOSES</t>
  </si>
  <si>
    <t>2542</t>
  </si>
  <si>
    <t>2543</t>
  </si>
  <si>
    <t>2544</t>
  </si>
  <si>
    <t>2601</t>
  </si>
  <si>
    <t>MAJOR PANCREAS, LIVER &amp; SHUNT PROCEDURES</t>
  </si>
  <si>
    <t>2602</t>
  </si>
  <si>
    <t>2603</t>
  </si>
  <si>
    <t>2604</t>
  </si>
  <si>
    <t>2611</t>
  </si>
  <si>
    <t>MAJOR BILIARY TRACT PROCEDURES</t>
  </si>
  <si>
    <t>2612</t>
  </si>
  <si>
    <t>2613</t>
  </si>
  <si>
    <t>2614</t>
  </si>
  <si>
    <t>2631</t>
  </si>
  <si>
    <t>CHOLECYSTECTOMY</t>
  </si>
  <si>
    <t>2632</t>
  </si>
  <si>
    <t>2633</t>
  </si>
  <si>
    <t>2634</t>
  </si>
  <si>
    <t>2641</t>
  </si>
  <si>
    <t>OTHER HEPATOBILIARY, PANCREAS &amp; ABDOMINAL PROCEDURES</t>
  </si>
  <si>
    <t>2642</t>
  </si>
  <si>
    <t>2643</t>
  </si>
  <si>
    <t>2644</t>
  </si>
  <si>
    <t>2791</t>
  </si>
  <si>
    <t>HEPATIC COMA &amp; OTHER MAJOR ACUTE LIVER DISORDERS</t>
  </si>
  <si>
    <t>2792</t>
  </si>
  <si>
    <t>2793</t>
  </si>
  <si>
    <t>2794</t>
  </si>
  <si>
    <t>2801</t>
  </si>
  <si>
    <t>ALCOHOLIC LIVER DISEASE</t>
  </si>
  <si>
    <t>2802</t>
  </si>
  <si>
    <t>2803</t>
  </si>
  <si>
    <t>2804</t>
  </si>
  <si>
    <t>2811</t>
  </si>
  <si>
    <t>MALIGNANCY OF HEPATOBILIARY SYSTEM &amp; PANCREAS</t>
  </si>
  <si>
    <t>2812</t>
  </si>
  <si>
    <t>2813</t>
  </si>
  <si>
    <t>2814</t>
  </si>
  <si>
    <t>2821</t>
  </si>
  <si>
    <t>DISORDERS OF PANCREAS EXCEPT MALIGNANCY</t>
  </si>
  <si>
    <t>2822</t>
  </si>
  <si>
    <t>2823</t>
  </si>
  <si>
    <t>2824</t>
  </si>
  <si>
    <t>2831</t>
  </si>
  <si>
    <t>OTHER DISORDERS OF THE LIVER</t>
  </si>
  <si>
    <t>2832</t>
  </si>
  <si>
    <t>2833</t>
  </si>
  <si>
    <t>2834</t>
  </si>
  <si>
    <t>2841</t>
  </si>
  <si>
    <t>DISORDERS OF GALLBLADDER &amp; BILIARY TRACT</t>
  </si>
  <si>
    <t>2842</t>
  </si>
  <si>
    <t>2843</t>
  </si>
  <si>
    <t>2844</t>
  </si>
  <si>
    <t>3011</t>
  </si>
  <si>
    <t>HIP JOINT REPLACEMENT</t>
  </si>
  <si>
    <t>3012</t>
  </si>
  <si>
    <t>3013</t>
  </si>
  <si>
    <t>3014</t>
  </si>
  <si>
    <t>3021</t>
  </si>
  <si>
    <t>KNEE JOINT REPLACEMENT</t>
  </si>
  <si>
    <t>3022</t>
  </si>
  <si>
    <t>3023</t>
  </si>
  <si>
    <t>3024</t>
  </si>
  <si>
    <t>3031</t>
  </si>
  <si>
    <t>DORSAL &amp; LUMBAR FUSION PROC FOR CURVATURE OF BACK</t>
  </si>
  <si>
    <t>3032</t>
  </si>
  <si>
    <t>3033</t>
  </si>
  <si>
    <t>3034</t>
  </si>
  <si>
    <t>3041</t>
  </si>
  <si>
    <t>DORSAL &amp; LUMBAR FUSION PROC EXCEPT FOR CURVATURE OF BACK</t>
  </si>
  <si>
    <t>3042</t>
  </si>
  <si>
    <t>3043</t>
  </si>
  <si>
    <t>3044</t>
  </si>
  <si>
    <t>3051</t>
  </si>
  <si>
    <t>AMPUTATION OF LOWER LIMB EXCEPT TOES</t>
  </si>
  <si>
    <t>3052</t>
  </si>
  <si>
    <t>3053</t>
  </si>
  <si>
    <t>3054</t>
  </si>
  <si>
    <t>3081</t>
  </si>
  <si>
    <t>HIP &amp; FEMUR FRACTURE REPAIR</t>
  </si>
  <si>
    <t>3082</t>
  </si>
  <si>
    <t>3083</t>
  </si>
  <si>
    <t>3084</t>
  </si>
  <si>
    <t>3091</t>
  </si>
  <si>
    <t>OTHER SIGNIFICANT HIP &amp; FEMUR SURGERY</t>
  </si>
  <si>
    <t>3092</t>
  </si>
  <si>
    <t>3093</t>
  </si>
  <si>
    <t>3094</t>
  </si>
  <si>
    <t>3101</t>
  </si>
  <si>
    <t>INTERVERTEBRAL DISC EXCISION &amp; DECOMPRESSION</t>
  </si>
  <si>
    <t>3102</t>
  </si>
  <si>
    <t>3103</t>
  </si>
  <si>
    <t>3104</t>
  </si>
  <si>
    <t>3121</t>
  </si>
  <si>
    <t>SKIN GRAFT, EXCEPT HAND, FOR MUSCULOSKELETAL &amp; CONNECTIVE TISSUE DIAGNOSES</t>
  </si>
  <si>
    <t>3122</t>
  </si>
  <si>
    <t>3123</t>
  </si>
  <si>
    <t>3124</t>
  </si>
  <si>
    <t>3131</t>
  </si>
  <si>
    <t>KNEE &amp; LOWER LEG PROCEDURES EXCEPT FOOT</t>
  </si>
  <si>
    <t>3132</t>
  </si>
  <si>
    <t>3133</t>
  </si>
  <si>
    <t>3134</t>
  </si>
  <si>
    <t>3141</t>
  </si>
  <si>
    <t>FOOT &amp; TOE PROCEDURES</t>
  </si>
  <si>
    <t>3142</t>
  </si>
  <si>
    <t>3143</t>
  </si>
  <si>
    <t>3144</t>
  </si>
  <si>
    <t>3151</t>
  </si>
  <si>
    <t>SHOULDER, UPPER ARM &amp; FOREARM PROCEDURES EXCEPT JOINT REPLACEMENT</t>
  </si>
  <si>
    <t>3152</t>
  </si>
  <si>
    <t>3153</t>
  </si>
  <si>
    <t>3154</t>
  </si>
  <si>
    <t>3161</t>
  </si>
  <si>
    <t>HAND &amp; WRIST PROCEDURES</t>
  </si>
  <si>
    <t>3162</t>
  </si>
  <si>
    <t>3163</t>
  </si>
  <si>
    <t>3164</t>
  </si>
  <si>
    <t>3171</t>
  </si>
  <si>
    <t>TENDON, MUSCLE &amp; OTHER SOFT TISSUE PROCEDURES</t>
  </si>
  <si>
    <t>3172</t>
  </si>
  <si>
    <t>3173</t>
  </si>
  <si>
    <t>3174</t>
  </si>
  <si>
    <t>3201</t>
  </si>
  <si>
    <t>OTHER MUSCULOSKELETAL SYSTEM &amp; CONNECTIVE TISSUE PROCEDURES</t>
  </si>
  <si>
    <t>3202</t>
  </si>
  <si>
    <t>3203</t>
  </si>
  <si>
    <t>3204</t>
  </si>
  <si>
    <t>3211</t>
  </si>
  <si>
    <t>CERVICAL SPINAL FUSION &amp; OTHER BACK/NECK PROC EXC DISC EXCIS/DECOMP</t>
  </si>
  <si>
    <t>3212</t>
  </si>
  <si>
    <t>3213</t>
  </si>
  <si>
    <t>3214</t>
  </si>
  <si>
    <t>3221</t>
  </si>
  <si>
    <t>SHOULDER &amp; ELBOW JOINT REPLACEMENT</t>
  </si>
  <si>
    <t>3222</t>
  </si>
  <si>
    <t>3223</t>
  </si>
  <si>
    <t>3224</t>
  </si>
  <si>
    <t>3401</t>
  </si>
  <si>
    <t>FRACTURE OF FEMUR</t>
  </si>
  <si>
    <t>3402</t>
  </si>
  <si>
    <t>3403</t>
  </si>
  <si>
    <t>3404</t>
  </si>
  <si>
    <t>3411</t>
  </si>
  <si>
    <t>FRACTURE OF PELVIS OR DISLOCATION OF HIP</t>
  </si>
  <si>
    <t>3412</t>
  </si>
  <si>
    <t>3413</t>
  </si>
  <si>
    <t>3414</t>
  </si>
  <si>
    <t>3421</t>
  </si>
  <si>
    <t>FRACTURES &amp; DISLOCATIONS EXCEPT FEMUR, PELVIS &amp; BACK</t>
  </si>
  <si>
    <t>3422</t>
  </si>
  <si>
    <t>3423</t>
  </si>
  <si>
    <t>3424</t>
  </si>
  <si>
    <t>3431</t>
  </si>
  <si>
    <t>MUSCULOSKELETAL MALIGNANCY &amp; PATHOL FRACTURE D/T MUSCSKEL MALIG</t>
  </si>
  <si>
    <t>3432</t>
  </si>
  <si>
    <t>3433</t>
  </si>
  <si>
    <t>3434</t>
  </si>
  <si>
    <t>3441</t>
  </si>
  <si>
    <t>OSTEOMYELITIS, SEPTIC ARTHRITIS &amp; OTHER MUSCULOSKELETAL INFECTIONS</t>
  </si>
  <si>
    <t>3442</t>
  </si>
  <si>
    <t>3443</t>
  </si>
  <si>
    <t>3444</t>
  </si>
  <si>
    <t>3461</t>
  </si>
  <si>
    <t>CONNECTIVE TISSUE DISORDERS</t>
  </si>
  <si>
    <t>3462</t>
  </si>
  <si>
    <t>3463</t>
  </si>
  <si>
    <t>3464</t>
  </si>
  <si>
    <t>3471</t>
  </si>
  <si>
    <t>OTHER BACK &amp; NECK DISORDERS, FRACTURES &amp; INJURIES</t>
  </si>
  <si>
    <t>3472</t>
  </si>
  <si>
    <t>3473</t>
  </si>
  <si>
    <t>3474</t>
  </si>
  <si>
    <t>3491</t>
  </si>
  <si>
    <t>MALFUNCTION, REACTION, COMPLIC OF ORTHOPEDIC DEVICE OR PROCEDURE</t>
  </si>
  <si>
    <t>3492</t>
  </si>
  <si>
    <t>3493</t>
  </si>
  <si>
    <t>3494</t>
  </si>
  <si>
    <t>3511</t>
  </si>
  <si>
    <t>OTHER MUSCULOSKELETAL SYSTEM &amp; CONNECTIVE TISSUE DIAGNOSES</t>
  </si>
  <si>
    <t>3512</t>
  </si>
  <si>
    <t>3513</t>
  </si>
  <si>
    <t>3514</t>
  </si>
  <si>
    <t>3611</t>
  </si>
  <si>
    <t>SKIN GRAFT FOR SKIN &amp; SUBCUTANEOUS TISSUE DIAGNOSES</t>
  </si>
  <si>
    <t>3612</t>
  </si>
  <si>
    <t>3613</t>
  </si>
  <si>
    <t>3614</t>
  </si>
  <si>
    <t>3621</t>
  </si>
  <si>
    <t>MASTECTOMY PROCEDURES</t>
  </si>
  <si>
    <t>3622</t>
  </si>
  <si>
    <t>3623</t>
  </si>
  <si>
    <t>3624</t>
  </si>
  <si>
    <t>3631</t>
  </si>
  <si>
    <t>BREAST PROCEDURES EXCEPT MASTECTOMY</t>
  </si>
  <si>
    <t>3632</t>
  </si>
  <si>
    <t>3633</t>
  </si>
  <si>
    <t>3634</t>
  </si>
  <si>
    <t>3641</t>
  </si>
  <si>
    <t>OTHER SKIN, SUBCUTANEOUS TISSUE &amp; RELATED PROCEDURES</t>
  </si>
  <si>
    <t>3642</t>
  </si>
  <si>
    <t>3643</t>
  </si>
  <si>
    <t>3644</t>
  </si>
  <si>
    <t>3801</t>
  </si>
  <si>
    <t>SKIN ULCERS</t>
  </si>
  <si>
    <t>3802</t>
  </si>
  <si>
    <t>3803</t>
  </si>
  <si>
    <t>3804</t>
  </si>
  <si>
    <t>3811</t>
  </si>
  <si>
    <t>MAJOR SKIN DISORDERS</t>
  </si>
  <si>
    <t>3812</t>
  </si>
  <si>
    <t>3813</t>
  </si>
  <si>
    <t>3814</t>
  </si>
  <si>
    <t>3821</t>
  </si>
  <si>
    <t>MALIGNANT BREAST DISORDERS</t>
  </si>
  <si>
    <t>3822</t>
  </si>
  <si>
    <t>3823</t>
  </si>
  <si>
    <t>3824</t>
  </si>
  <si>
    <t>3831</t>
  </si>
  <si>
    <t>CELLULITIS &amp; OTHER SKIN INFECTIONS</t>
  </si>
  <si>
    <t>3832</t>
  </si>
  <si>
    <t>3833</t>
  </si>
  <si>
    <t>3834</t>
  </si>
  <si>
    <t>3841</t>
  </si>
  <si>
    <t>CONTUSION, OPEN WOUND &amp; OTHER TRAUMA TO SKIN &amp; SUBCUTANEOUS TISSUE</t>
  </si>
  <si>
    <t>3842</t>
  </si>
  <si>
    <t>3843</t>
  </si>
  <si>
    <t>3844</t>
  </si>
  <si>
    <t>3851</t>
  </si>
  <si>
    <t>OTHER SKIN, SUBCUTANEOUS TISSUE &amp; BREAST DISORDERS</t>
  </si>
  <si>
    <t>3852</t>
  </si>
  <si>
    <t>3853</t>
  </si>
  <si>
    <t>3854</t>
  </si>
  <si>
    <t>4011</t>
  </si>
  <si>
    <t>ADRENAL PROCEDURES</t>
  </si>
  <si>
    <t>4012</t>
  </si>
  <si>
    <t>4013</t>
  </si>
  <si>
    <t>4014</t>
  </si>
  <si>
    <t>4031</t>
  </si>
  <si>
    <t>PROCEDURES FOR OBESITY</t>
  </si>
  <si>
    <t>4032</t>
  </si>
  <si>
    <t>4033</t>
  </si>
  <si>
    <t>4034</t>
  </si>
  <si>
    <t>4041</t>
  </si>
  <si>
    <t>THYROID, PARATHYROID &amp; THYROGLOSSAL PROCEDURES</t>
  </si>
  <si>
    <t>4042</t>
  </si>
  <si>
    <t>4043</t>
  </si>
  <si>
    <t>4044</t>
  </si>
  <si>
    <t>4051</t>
  </si>
  <si>
    <t>OTHER PROCEDURES FOR ENDOCRINE, NUTRITIONAL &amp; METABOLIC DISORDERS</t>
  </si>
  <si>
    <t>4052</t>
  </si>
  <si>
    <t>4053</t>
  </si>
  <si>
    <t>4054</t>
  </si>
  <si>
    <t>4201</t>
  </si>
  <si>
    <t>DIABETES</t>
  </si>
  <si>
    <t>4202</t>
  </si>
  <si>
    <t>4203</t>
  </si>
  <si>
    <t>4204</t>
  </si>
  <si>
    <t>4211</t>
  </si>
  <si>
    <t>MALNUTRITION, FAILURE TO THRIVE &amp; OTHER NUTRITIONAL DISORDERS</t>
  </si>
  <si>
    <t>4212</t>
  </si>
  <si>
    <t>4213</t>
  </si>
  <si>
    <t>4214</t>
  </si>
  <si>
    <t>4221</t>
  </si>
  <si>
    <t>HYPOVOLEMIA &amp; RELATED ELECTROLYTE DISORDERS</t>
  </si>
  <si>
    <t>4222</t>
  </si>
  <si>
    <t>4223</t>
  </si>
  <si>
    <t>4224</t>
  </si>
  <si>
    <t>4231</t>
  </si>
  <si>
    <t>INBORN ERRORS OF METABOLISM</t>
  </si>
  <si>
    <t>4232</t>
  </si>
  <si>
    <t>4233</t>
  </si>
  <si>
    <t>4234</t>
  </si>
  <si>
    <t>4241</t>
  </si>
  <si>
    <t>OTHER ENDOCRINE DISORDERS</t>
  </si>
  <si>
    <t>4242</t>
  </si>
  <si>
    <t>4243</t>
  </si>
  <si>
    <t>4244</t>
  </si>
  <si>
    <t>4251</t>
  </si>
  <si>
    <t>OTHER NON-HYPOVOLEMIC ELECTROLYTE DISORDERS</t>
  </si>
  <si>
    <t>4252</t>
  </si>
  <si>
    <t>4253</t>
  </si>
  <si>
    <t>4254</t>
  </si>
  <si>
    <t>4261</t>
  </si>
  <si>
    <t>NON-HYPOVOLEMIC SODIUM DISORDERS</t>
  </si>
  <si>
    <t>4262</t>
  </si>
  <si>
    <t>4263</t>
  </si>
  <si>
    <t>4264</t>
  </si>
  <si>
    <t>4271</t>
  </si>
  <si>
    <t>THYROID DISORDERS</t>
  </si>
  <si>
    <t>4272</t>
  </si>
  <si>
    <t>4273</t>
  </si>
  <si>
    <t>4274</t>
  </si>
  <si>
    <t>4401</t>
  </si>
  <si>
    <t>KIDNEY TRANSPLANT</t>
  </si>
  <si>
    <t>4402</t>
  </si>
  <si>
    <t>4403</t>
  </si>
  <si>
    <t>4404</t>
  </si>
  <si>
    <t>4411</t>
  </si>
  <si>
    <t>MAJOR BLADDER PROCEDURES</t>
  </si>
  <si>
    <t>4412</t>
  </si>
  <si>
    <t>4413</t>
  </si>
  <si>
    <t>4414</t>
  </si>
  <si>
    <t>4421</t>
  </si>
  <si>
    <t>KIDNEY &amp; URINARY TRACT PROCEDURES FOR MALIGNANCY</t>
  </si>
  <si>
    <t>4422</t>
  </si>
  <si>
    <t>4423</t>
  </si>
  <si>
    <t>4424</t>
  </si>
  <si>
    <t>4431</t>
  </si>
  <si>
    <t>KIDNEY &amp; URINARY TRACT PROCEDURES FOR NONMALIGNANCY</t>
  </si>
  <si>
    <t>4432</t>
  </si>
  <si>
    <t>4433</t>
  </si>
  <si>
    <t>4434</t>
  </si>
  <si>
    <t>4441</t>
  </si>
  <si>
    <t>RENAL DIALYSIS ACCESS DEVICE PROCEDURES &amp; VESSEL REPAIR</t>
  </si>
  <si>
    <t>4442</t>
  </si>
  <si>
    <t>4443</t>
  </si>
  <si>
    <t>4444</t>
  </si>
  <si>
    <t>4451</t>
  </si>
  <si>
    <t>OTHER BLADDER PROCEDURES</t>
  </si>
  <si>
    <t>4452</t>
  </si>
  <si>
    <t>4453</t>
  </si>
  <si>
    <t>4454</t>
  </si>
  <si>
    <t>4461</t>
  </si>
  <si>
    <t>URETHRAL &amp; TRANSURETHRAL PROCEDURES</t>
  </si>
  <si>
    <t>4462</t>
  </si>
  <si>
    <t>4463</t>
  </si>
  <si>
    <t>4464</t>
  </si>
  <si>
    <t>4471</t>
  </si>
  <si>
    <t>OTHER KIDNEY, URINARY TRACT &amp; RELATED PROCEDURES</t>
  </si>
  <si>
    <t>4472</t>
  </si>
  <si>
    <t>4473</t>
  </si>
  <si>
    <t>4474</t>
  </si>
  <si>
    <t>4611</t>
  </si>
  <si>
    <t>KIDNEY &amp; URINARY TRACT MALIGNANCY</t>
  </si>
  <si>
    <t>4612</t>
  </si>
  <si>
    <t>4613</t>
  </si>
  <si>
    <t>4614</t>
  </si>
  <si>
    <t>4621</t>
  </si>
  <si>
    <t>NEPHRITIS &amp; NEPHROSIS</t>
  </si>
  <si>
    <t>4622</t>
  </si>
  <si>
    <t>4623</t>
  </si>
  <si>
    <t>4624</t>
  </si>
  <si>
    <t>4631</t>
  </si>
  <si>
    <t>KIDNEY &amp; URINARY TRACT INFECTIONS</t>
  </si>
  <si>
    <t>4632</t>
  </si>
  <si>
    <t>4633</t>
  </si>
  <si>
    <t>4634</t>
  </si>
  <si>
    <t>4651</t>
  </si>
  <si>
    <t>URINARY STONES &amp; ACQUIRED UPPER URINARY TRACT OBSTRUCTION</t>
  </si>
  <si>
    <t>4652</t>
  </si>
  <si>
    <t>4653</t>
  </si>
  <si>
    <t>4654</t>
  </si>
  <si>
    <t>4661</t>
  </si>
  <si>
    <t>MALFUNCTION, REACTION, COMPLIC OF GENITOURINARY DEVICE OR PROC</t>
  </si>
  <si>
    <t>4662</t>
  </si>
  <si>
    <t>4663</t>
  </si>
  <si>
    <t>4664</t>
  </si>
  <si>
    <t>4681</t>
  </si>
  <si>
    <t>OTHER KIDNEY &amp; URINARY TRACT DIAGNOSES, SIGNS &amp; SYMPTOMS</t>
  </si>
  <si>
    <t>4682</t>
  </si>
  <si>
    <t>4683</t>
  </si>
  <si>
    <t>4684</t>
  </si>
  <si>
    <t>4691</t>
  </si>
  <si>
    <t>ACUTE KIDNEY INJURY</t>
  </si>
  <si>
    <t>4692</t>
  </si>
  <si>
    <t>4693</t>
  </si>
  <si>
    <t>4694</t>
  </si>
  <si>
    <t>4701</t>
  </si>
  <si>
    <t>CHRONIC KIDNEY DISEASE</t>
  </si>
  <si>
    <t>4702</t>
  </si>
  <si>
    <t>4703</t>
  </si>
  <si>
    <t>4704</t>
  </si>
  <si>
    <t>4801</t>
  </si>
  <si>
    <t>MAJOR MALE PELVIC PROCEDURES</t>
  </si>
  <si>
    <t>4802</t>
  </si>
  <si>
    <t>4803</t>
  </si>
  <si>
    <t>4804</t>
  </si>
  <si>
    <t>4821</t>
  </si>
  <si>
    <t>TRANSURETHRAL PROSTATECTOMY</t>
  </si>
  <si>
    <t>4822</t>
  </si>
  <si>
    <t>4823</t>
  </si>
  <si>
    <t>4824</t>
  </si>
  <si>
    <t>4831</t>
  </si>
  <si>
    <t>PENIS, TESTES &amp; SCROTAL PROCEDURES</t>
  </si>
  <si>
    <t>4832</t>
  </si>
  <si>
    <t>4833</t>
  </si>
  <si>
    <t>4834</t>
  </si>
  <si>
    <t>4841</t>
  </si>
  <si>
    <t>OTHER MALE REPRODUCTIVE SYSTEM &amp; RELATED PROCEDURES</t>
  </si>
  <si>
    <t>4842</t>
  </si>
  <si>
    <t>4843</t>
  </si>
  <si>
    <t>4844</t>
  </si>
  <si>
    <t>5001</t>
  </si>
  <si>
    <t>MALIGNANCY, MALE REPRODUCTIVE SYSTEM</t>
  </si>
  <si>
    <t>5002</t>
  </si>
  <si>
    <t>5003</t>
  </si>
  <si>
    <t>5004</t>
  </si>
  <si>
    <t>5011</t>
  </si>
  <si>
    <t>MALE REPRODUCTIVE SYSTEM DIAGNOSES EXCEPT MALIGNANCY</t>
  </si>
  <si>
    <t>5012</t>
  </si>
  <si>
    <t>5013</t>
  </si>
  <si>
    <t>5014</t>
  </si>
  <si>
    <t>5101</t>
  </si>
  <si>
    <t>PELVIC EVISCERATION, RADICAL HYSTERECTOMY &amp; OTHER RADICAL GYN PROCS</t>
  </si>
  <si>
    <t>5102</t>
  </si>
  <si>
    <t>5103</t>
  </si>
  <si>
    <t>5104</t>
  </si>
  <si>
    <t>5111</t>
  </si>
  <si>
    <t>UTERINE &amp; ADNEXA PROCEDURES FOR OVARIAN &amp; ADNEXAL MALIGNANCY</t>
  </si>
  <si>
    <t>5112</t>
  </si>
  <si>
    <t>5113</t>
  </si>
  <si>
    <t>5114</t>
  </si>
  <si>
    <t>5121</t>
  </si>
  <si>
    <t>UTERINE &amp; ADNEXA PROCEDURES FOR NON-OVARIAN &amp; NON-ADNEXAL MALIG</t>
  </si>
  <si>
    <t>5122</t>
  </si>
  <si>
    <t>5123</t>
  </si>
  <si>
    <t>5124</t>
  </si>
  <si>
    <t>5131</t>
  </si>
  <si>
    <t>UTERINE &amp; ADNEXA PROCEDURES FOR NON-MALIGNANCY EXCEPT LEIOMYOMA</t>
  </si>
  <si>
    <t>5132</t>
  </si>
  <si>
    <t>5133</t>
  </si>
  <si>
    <t>5134</t>
  </si>
  <si>
    <t>5141</t>
  </si>
  <si>
    <t>FEMALE REPRODUCTIVE SYSTEM RECONSTRUCTIVE PROCEDURES</t>
  </si>
  <si>
    <t>5142</t>
  </si>
  <si>
    <t>5143</t>
  </si>
  <si>
    <t>5144</t>
  </si>
  <si>
    <t>5171</t>
  </si>
  <si>
    <t>DILATION &amp; CURETTAGE FOR NON-OBSTETRIC DIAGNOSES</t>
  </si>
  <si>
    <t>5172</t>
  </si>
  <si>
    <t>5173</t>
  </si>
  <si>
    <t>5174</t>
  </si>
  <si>
    <t>5181</t>
  </si>
  <si>
    <t>OTHER FEMALE REPRODUCTIVE SYSTEM &amp; RELATED PROCEDURES</t>
  </si>
  <si>
    <t>5182</t>
  </si>
  <si>
    <t>5183</t>
  </si>
  <si>
    <t>5184</t>
  </si>
  <si>
    <t>5191</t>
  </si>
  <si>
    <t>UTERINE &amp; ADNEXA PROCEDURES FOR LEIOMYOMA</t>
  </si>
  <si>
    <t>5192</t>
  </si>
  <si>
    <t>5193</t>
  </si>
  <si>
    <t>5194</t>
  </si>
  <si>
    <t>5301</t>
  </si>
  <si>
    <t>FEMALE REPRODUCTIVE SYSTEM MALIGNANCY</t>
  </si>
  <si>
    <t>5302</t>
  </si>
  <si>
    <t>5303</t>
  </si>
  <si>
    <t>5304</t>
  </si>
  <si>
    <t>5311</t>
  </si>
  <si>
    <t>FEMALE REPRODUCTIVE SYSTEM INFECTIONS</t>
  </si>
  <si>
    <t>5312</t>
  </si>
  <si>
    <t>5313</t>
  </si>
  <si>
    <t>5314</t>
  </si>
  <si>
    <t>5321</t>
  </si>
  <si>
    <t>MENSTRUAL &amp; OTHER FEMALE REPRODUCTIVE SYSTEM DISORDERS</t>
  </si>
  <si>
    <t>5322</t>
  </si>
  <si>
    <t>5323</t>
  </si>
  <si>
    <t>5324</t>
  </si>
  <si>
    <t>5391</t>
  </si>
  <si>
    <t>CESAREAN SECTION W STERILIZATION</t>
  </si>
  <si>
    <t>Obstetrics</t>
  </si>
  <si>
    <t>5392</t>
  </si>
  <si>
    <t>5393</t>
  </si>
  <si>
    <t>5394</t>
  </si>
  <si>
    <t>5401</t>
  </si>
  <si>
    <t>CESAREAN SECTION W/O STERILIZATION</t>
  </si>
  <si>
    <t>5402</t>
  </si>
  <si>
    <t>5403</t>
  </si>
  <si>
    <t>5404</t>
  </si>
  <si>
    <t>5411</t>
  </si>
  <si>
    <t>VAGINAL DELIVERY W STERILIZATION &amp;/OR D&amp;C</t>
  </si>
  <si>
    <t>5412</t>
  </si>
  <si>
    <t>5413</t>
  </si>
  <si>
    <t>5414</t>
  </si>
  <si>
    <t>5421</t>
  </si>
  <si>
    <t>VAGINAL DELIVERY W O.R. PROCEDURE EXCEPT STERILIZATION &amp;/OR D&amp;C</t>
  </si>
  <si>
    <t>5422</t>
  </si>
  <si>
    <t>5423</t>
  </si>
  <si>
    <t>5424</t>
  </si>
  <si>
    <t>5431</t>
  </si>
  <si>
    <t>ABORTION W D&amp;C, ASPIRATION CURETTAGE OR HYSTEROTOMY</t>
  </si>
  <si>
    <t>5432</t>
  </si>
  <si>
    <t>5433</t>
  </si>
  <si>
    <t>5434</t>
  </si>
  <si>
    <t>5471</t>
  </si>
  <si>
    <t>ANTEPARTUM W O.R. PROCEDURE</t>
  </si>
  <si>
    <t>5472</t>
  </si>
  <si>
    <t>5473</t>
  </si>
  <si>
    <t>5474</t>
  </si>
  <si>
    <t>5481</t>
  </si>
  <si>
    <t>POSTPARTUM &amp; POST ABORTION DIAGNOSIS W O.R. PROCEDURE</t>
  </si>
  <si>
    <t>5482</t>
  </si>
  <si>
    <t>5483</t>
  </si>
  <si>
    <t>5484</t>
  </si>
  <si>
    <t>5601</t>
  </si>
  <si>
    <t>VAGINAL DELIVERY</t>
  </si>
  <si>
    <t>5602</t>
  </si>
  <si>
    <t>5603</t>
  </si>
  <si>
    <t>5604</t>
  </si>
  <si>
    <t>5611</t>
  </si>
  <si>
    <t>POSTPARTUM &amp; POST ABORTION DIAGNOSES W/O PROCEDURE</t>
  </si>
  <si>
    <t>5612</t>
  </si>
  <si>
    <t>5613</t>
  </si>
  <si>
    <t>5614</t>
  </si>
  <si>
    <t>5641</t>
  </si>
  <si>
    <t>ABORTION W/O D&amp;C, ASPIRATION CURETTAGE OR HYSTEROTOMY</t>
  </si>
  <si>
    <t>5642</t>
  </si>
  <si>
    <t>5643</t>
  </si>
  <si>
    <t>5644</t>
  </si>
  <si>
    <t>5661</t>
  </si>
  <si>
    <t>ANTEPARTUM W/O O.R. PROCEDURE</t>
  </si>
  <si>
    <t>5662</t>
  </si>
  <si>
    <t>5663</t>
  </si>
  <si>
    <t>5664</t>
  </si>
  <si>
    <t>5801</t>
  </si>
  <si>
    <t>NEONATE, TRANSFERRED &lt;5 DAYS OLD, NOT BORN HERE</t>
  </si>
  <si>
    <t>Neonate</t>
  </si>
  <si>
    <t>5802</t>
  </si>
  <si>
    <t>5803</t>
  </si>
  <si>
    <t>5804</t>
  </si>
  <si>
    <t>5811</t>
  </si>
  <si>
    <t>NEONATE, TRANSFERRED &lt; 5 DAYS OLD, BORN HERE</t>
  </si>
  <si>
    <t>5812</t>
  </si>
  <si>
    <t>5813</t>
  </si>
  <si>
    <t>5814</t>
  </si>
  <si>
    <t>5831</t>
  </si>
  <si>
    <t>NEONATE W ECMO</t>
  </si>
  <si>
    <t>5832</t>
  </si>
  <si>
    <t>5833</t>
  </si>
  <si>
    <t>5834</t>
  </si>
  <si>
    <t>5881</t>
  </si>
  <si>
    <t>NEONATE BWT &lt;1500G W MAJOR PROCEDURE</t>
  </si>
  <si>
    <t>5882</t>
  </si>
  <si>
    <t>5883</t>
  </si>
  <si>
    <t>5884</t>
  </si>
  <si>
    <t>5891</t>
  </si>
  <si>
    <t>NEONATE BWT &lt; 500G, OR BWT 500-999G &amp; GESTATIONAL AGE &lt;24 WKS, OR BWT 500-749G W MAJOR ANOMALY OR W/O LIFE SUSTAINING IN</t>
  </si>
  <si>
    <t>5892</t>
  </si>
  <si>
    <t>5893</t>
  </si>
  <si>
    <t>5894</t>
  </si>
  <si>
    <t>5911</t>
  </si>
  <si>
    <t>NEONATE BIRTHWT 500-749G W/O MAJOR PROCEDURE</t>
  </si>
  <si>
    <t>5912</t>
  </si>
  <si>
    <t>5913</t>
  </si>
  <si>
    <t>5914</t>
  </si>
  <si>
    <t>5931</t>
  </si>
  <si>
    <t>NEONATE BIRTHWT 750-999G W/O MAJOR PROCEDURE</t>
  </si>
  <si>
    <t>5932</t>
  </si>
  <si>
    <t>5933</t>
  </si>
  <si>
    <t>5934</t>
  </si>
  <si>
    <t>6021</t>
  </si>
  <si>
    <t>NEONATE BWT 1000-1249G W RESP DIST SYND/OTH MAJ RESP OR MAJ ANOM</t>
  </si>
  <si>
    <t>6022</t>
  </si>
  <si>
    <t>6023</t>
  </si>
  <si>
    <t>6024</t>
  </si>
  <si>
    <t>6031</t>
  </si>
  <si>
    <t>NEONATE BIRTHWT 1000-1249G W OR W/O OTHER SIGNIFICANT CONDITION</t>
  </si>
  <si>
    <t>6032</t>
  </si>
  <si>
    <t>6033</t>
  </si>
  <si>
    <t>6034</t>
  </si>
  <si>
    <t>6071</t>
  </si>
  <si>
    <t>NEONATE BWT 1250-1499G W RESP DIST SYND/OTH MAJ RESP OR MAJ ANOM</t>
  </si>
  <si>
    <t>6072</t>
  </si>
  <si>
    <t>6073</t>
  </si>
  <si>
    <t>6074</t>
  </si>
  <si>
    <t>6081</t>
  </si>
  <si>
    <t>NEONATE BWT 1250-1499G W OR W/O OTHER SIGNIFICANT CONDITION</t>
  </si>
  <si>
    <t>6082</t>
  </si>
  <si>
    <t>6083</t>
  </si>
  <si>
    <t>6084</t>
  </si>
  <si>
    <t>6091</t>
  </si>
  <si>
    <t>NEONATE BWT 1500-2499G W MAJOR PROCEDURE</t>
  </si>
  <si>
    <t>6092</t>
  </si>
  <si>
    <t>6093</t>
  </si>
  <si>
    <t>6094</t>
  </si>
  <si>
    <t>6111</t>
  </si>
  <si>
    <t>NEONATE BIRTHWT 1500-1999G W MAJOR ANOMALY</t>
  </si>
  <si>
    <t>6112</t>
  </si>
  <si>
    <t>6113</t>
  </si>
  <si>
    <t>6114</t>
  </si>
  <si>
    <t>6121</t>
  </si>
  <si>
    <t>NEONATE BWT 1500-1999G W RESP DIST SYND/OTH MAJ RESP COND</t>
  </si>
  <si>
    <t>6122</t>
  </si>
  <si>
    <t>6123</t>
  </si>
  <si>
    <t>6124</t>
  </si>
  <si>
    <t>6131</t>
  </si>
  <si>
    <t>NEONATE BIRTHWT 1500-1999G W CONGENITAL/PERINATAL INFECTION</t>
  </si>
  <si>
    <t>6132</t>
  </si>
  <si>
    <t>6133</t>
  </si>
  <si>
    <t>6134</t>
  </si>
  <si>
    <t>6141</t>
  </si>
  <si>
    <t>NEONATE BWT 1500-1999G W OR W/O OTHER SIGNIFICANT CONDITION</t>
  </si>
  <si>
    <t>6142</t>
  </si>
  <si>
    <t>6143</t>
  </si>
  <si>
    <t>6144</t>
  </si>
  <si>
    <t>6211</t>
  </si>
  <si>
    <t>NEONATE BWT 2000-2499G W MAJOR ANOMALY</t>
  </si>
  <si>
    <t>6212</t>
  </si>
  <si>
    <t>6213</t>
  </si>
  <si>
    <t>6214</t>
  </si>
  <si>
    <t>6221</t>
  </si>
  <si>
    <t>NEONATE BWT 2000-2499G W RESP DIST SYND/OTH MAJ RESP COND</t>
  </si>
  <si>
    <t>6222</t>
  </si>
  <si>
    <t>6223</t>
  </si>
  <si>
    <t>6224</t>
  </si>
  <si>
    <t>6231</t>
  </si>
  <si>
    <t>NEONATE BWT 2000-2499G W CONGENITAL/PERINATAL INFECTION</t>
  </si>
  <si>
    <t>6232</t>
  </si>
  <si>
    <t>6233</t>
  </si>
  <si>
    <t>6234</t>
  </si>
  <si>
    <t>6251</t>
  </si>
  <si>
    <t>NEONATE BWT 2000-2499G W OTHER SIGNIFICANT CONDITION</t>
  </si>
  <si>
    <t>6252</t>
  </si>
  <si>
    <t>6253</t>
  </si>
  <si>
    <t>6254</t>
  </si>
  <si>
    <t>6261</t>
  </si>
  <si>
    <t>NEONATE BWT 2000-2499G, NORMAL NEWBORN OR NEONATE W OTHER PROBLEM</t>
  </si>
  <si>
    <t>Normal newborn</t>
  </si>
  <si>
    <t>6262</t>
  </si>
  <si>
    <t>6263</t>
  </si>
  <si>
    <t>6264</t>
  </si>
  <si>
    <t>6301</t>
  </si>
  <si>
    <t>NEONATE BIRTHWT &gt;2499G W MAJOR CARDIOVASCULAR PROCEDURE</t>
  </si>
  <si>
    <t>6302</t>
  </si>
  <si>
    <t>6303</t>
  </si>
  <si>
    <t>6304</t>
  </si>
  <si>
    <t>6311</t>
  </si>
  <si>
    <t>NEONATE BIRTHWT &gt;2499G W OTHER MAJOR PROCEDURE</t>
  </si>
  <si>
    <t>6312</t>
  </si>
  <si>
    <t>6313</t>
  </si>
  <si>
    <t>6314</t>
  </si>
  <si>
    <t>6331</t>
  </si>
  <si>
    <t>NEONATE BIRTHWT &gt;2499G W MAJOR ANOMALY</t>
  </si>
  <si>
    <t>6332</t>
  </si>
  <si>
    <t>6333</t>
  </si>
  <si>
    <t>6334</t>
  </si>
  <si>
    <t>6341</t>
  </si>
  <si>
    <t>NEONATE, BIRTHWT &gt;2499G W RESP DIST SYND/OTH MAJ RESP COND</t>
  </si>
  <si>
    <t>6342</t>
  </si>
  <si>
    <t>6343</t>
  </si>
  <si>
    <t>6344</t>
  </si>
  <si>
    <t>6361</t>
  </si>
  <si>
    <t>NEONATE BIRTHWT &gt;2499G W CONGENITAL/PERINATAL INFECTION</t>
  </si>
  <si>
    <t>6362</t>
  </si>
  <si>
    <t>6363</t>
  </si>
  <si>
    <t>6364</t>
  </si>
  <si>
    <t>6391</t>
  </si>
  <si>
    <t>NEONATE BIRTHWT &gt;2499G W OTHER SIGNIFICANT CONDITION</t>
  </si>
  <si>
    <t>6392</t>
  </si>
  <si>
    <t>6393</t>
  </si>
  <si>
    <t>6394</t>
  </si>
  <si>
    <t>6401</t>
  </si>
  <si>
    <t>NEONATE BIRTHWT &gt;2499G, NORMAL NEWBORN OR NEONATE W OTHER PROBLEM</t>
  </si>
  <si>
    <t>6402</t>
  </si>
  <si>
    <t>6403</t>
  </si>
  <si>
    <t>6404</t>
  </si>
  <si>
    <t>6501</t>
  </si>
  <si>
    <t>SPLENECTOMY</t>
  </si>
  <si>
    <t>6502</t>
  </si>
  <si>
    <t>6503</t>
  </si>
  <si>
    <t>6504</t>
  </si>
  <si>
    <t>6511</t>
  </si>
  <si>
    <t>OTHER PROCEDURES OF BLOOD &amp; BLOOD-FORMING ORGANS</t>
  </si>
  <si>
    <t>6512</t>
  </si>
  <si>
    <t>6513</t>
  </si>
  <si>
    <t>6514</t>
  </si>
  <si>
    <t>6601</t>
  </si>
  <si>
    <t>MAJOR HEMATOLOGIC/IMMUNOLOGIC DIAG EXC SICKLE CELL CRISIS &amp; COAGUL</t>
  </si>
  <si>
    <t>6602</t>
  </si>
  <si>
    <t>6603</t>
  </si>
  <si>
    <t>6604</t>
  </si>
  <si>
    <t>6611</t>
  </si>
  <si>
    <t>COAGULATION &amp; PLATELET DISORDERS</t>
  </si>
  <si>
    <t>6612</t>
  </si>
  <si>
    <t>6613</t>
  </si>
  <si>
    <t>6614</t>
  </si>
  <si>
    <t>6621</t>
  </si>
  <si>
    <t>SICKLE CELL ANEMIA CRISIS</t>
  </si>
  <si>
    <t>6622</t>
  </si>
  <si>
    <t>6623</t>
  </si>
  <si>
    <t>6624</t>
  </si>
  <si>
    <t>6631</t>
  </si>
  <si>
    <t>OTHER ANEMIA &amp; DISORDERS OF BLOOD &amp; BLOOD-FORMING ORGANS</t>
  </si>
  <si>
    <t>6632</t>
  </si>
  <si>
    <t>6633</t>
  </si>
  <si>
    <t>6634</t>
  </si>
  <si>
    <t>6801</t>
  </si>
  <si>
    <t>MAJOR O.R. PROCEDURES FOR LYMPHATIC/HEMATOPOIETIC/OTHER NEOPLASMS</t>
  </si>
  <si>
    <t>6802</t>
  </si>
  <si>
    <t>6803</t>
  </si>
  <si>
    <t>6804</t>
  </si>
  <si>
    <t>6811</t>
  </si>
  <si>
    <t>OTHER O.R. PROCEDURES FOR LYMPHATIC/HEMATOPOIETIC/OTHER NEOPLASMS</t>
  </si>
  <si>
    <t>6812</t>
  </si>
  <si>
    <t>6813</t>
  </si>
  <si>
    <t>6814</t>
  </si>
  <si>
    <t>6901</t>
  </si>
  <si>
    <t>ACUTE LEUKEMIA</t>
  </si>
  <si>
    <t>6902</t>
  </si>
  <si>
    <t>6903</t>
  </si>
  <si>
    <t>6904</t>
  </si>
  <si>
    <t>6911</t>
  </si>
  <si>
    <t>LYMPHOMA, MYELOMA &amp; NON-ACUTE LEUKEMIA</t>
  </si>
  <si>
    <t>6912</t>
  </si>
  <si>
    <t>6913</t>
  </si>
  <si>
    <t>6914</t>
  </si>
  <si>
    <t>6921</t>
  </si>
  <si>
    <t>RADIOTHERAPY</t>
  </si>
  <si>
    <t>6922</t>
  </si>
  <si>
    <t>6923</t>
  </si>
  <si>
    <t>6924</t>
  </si>
  <si>
    <t>6941</t>
  </si>
  <si>
    <t>LYMPHATIC &amp; OTHER MALIGNANCIES &amp; NEOPLASMS OF UNCERTAIN BEHAVIOR</t>
  </si>
  <si>
    <t>6942</t>
  </si>
  <si>
    <t>6943</t>
  </si>
  <si>
    <t>6944</t>
  </si>
  <si>
    <t>6951</t>
  </si>
  <si>
    <t>CHEMOTHERAPY FOR ACUTE LEUKEMIA</t>
  </si>
  <si>
    <t>6952</t>
  </si>
  <si>
    <t>6953</t>
  </si>
  <si>
    <t>6954</t>
  </si>
  <si>
    <t>6961</t>
  </si>
  <si>
    <t>OTHER CHEMOTHERAPY</t>
  </si>
  <si>
    <t>6962</t>
  </si>
  <si>
    <t>6963</t>
  </si>
  <si>
    <t>6964</t>
  </si>
  <si>
    <t>7101</t>
  </si>
  <si>
    <t>INFECTIOUS &amp; PARASITIC DISEASES INCLUDING HIV W O.R. PROCEDURE</t>
  </si>
  <si>
    <t>7102</t>
  </si>
  <si>
    <t>7103</t>
  </si>
  <si>
    <t>7104</t>
  </si>
  <si>
    <t>7111</t>
  </si>
  <si>
    <t>POST-OP, POST-TRAUMA, OTHER DEVICE INFECTIONS W O.R. PROCEDURE</t>
  </si>
  <si>
    <t>7112</t>
  </si>
  <si>
    <t>7113</t>
  </si>
  <si>
    <t>7114</t>
  </si>
  <si>
    <t>7201</t>
  </si>
  <si>
    <t>SEPTICEMIA &amp; DISSEMINATED INFECTIONS</t>
  </si>
  <si>
    <t>7202</t>
  </si>
  <si>
    <t>7203</t>
  </si>
  <si>
    <t>7204</t>
  </si>
  <si>
    <t>7211</t>
  </si>
  <si>
    <t>POST-OPERATIVE, POST-TRAUMATIC, OTHER DEVICE INFECTIONS</t>
  </si>
  <si>
    <t>7212</t>
  </si>
  <si>
    <t>7213</t>
  </si>
  <si>
    <t>7214</t>
  </si>
  <si>
    <t>7221</t>
  </si>
  <si>
    <t>FEVER &amp; INFLAMMATORY CONDITIONS</t>
  </si>
  <si>
    <t>7222</t>
  </si>
  <si>
    <t>7223</t>
  </si>
  <si>
    <t>7224</t>
  </si>
  <si>
    <t>VIRAL ILLNESS</t>
  </si>
  <si>
    <t>7232</t>
  </si>
  <si>
    <t>7233</t>
  </si>
  <si>
    <t>7234</t>
  </si>
  <si>
    <t>7241</t>
  </si>
  <si>
    <t>OTHER INFECTIOUS &amp; PARASITIC DISEASES</t>
  </si>
  <si>
    <t>7242</t>
  </si>
  <si>
    <t>7243</t>
  </si>
  <si>
    <t>7244</t>
  </si>
  <si>
    <t>7401</t>
  </si>
  <si>
    <t>MENTAL ILLNESS DIAGNOSIS W O.R. PROCEDURE</t>
  </si>
  <si>
    <t>Mental Health</t>
  </si>
  <si>
    <t>7402</t>
  </si>
  <si>
    <t>7403</t>
  </si>
  <si>
    <t>7404</t>
  </si>
  <si>
    <t>7501</t>
  </si>
  <si>
    <t>SCHIZOPHRENIA</t>
  </si>
  <si>
    <t>7502</t>
  </si>
  <si>
    <t>7503</t>
  </si>
  <si>
    <t>7504</t>
  </si>
  <si>
    <t>7511</t>
  </si>
  <si>
    <t>MAJOR DEPRESSIVE DISORDERS &amp; OTHER/UNSPECIFIED PSYCHOSES</t>
  </si>
  <si>
    <t>7512</t>
  </si>
  <si>
    <t>7513</t>
  </si>
  <si>
    <t>7514</t>
  </si>
  <si>
    <t>7521</t>
  </si>
  <si>
    <t>DISORDERS OF PERSONALITY &amp; IMPULSE CONTROL</t>
  </si>
  <si>
    <t>7522</t>
  </si>
  <si>
    <t>7523</t>
  </si>
  <si>
    <t>7524</t>
  </si>
  <si>
    <t>7531</t>
  </si>
  <si>
    <t>BIPOLAR DISORDERS</t>
  </si>
  <si>
    <t>7532</t>
  </si>
  <si>
    <t>7533</t>
  </si>
  <si>
    <t>7534</t>
  </si>
  <si>
    <t>7541</t>
  </si>
  <si>
    <t>DEPRESSION EXCEPT MAJOR DEPRESSIVE DISORDER</t>
  </si>
  <si>
    <t>7542</t>
  </si>
  <si>
    <t>7543</t>
  </si>
  <si>
    <t>7544</t>
  </si>
  <si>
    <t>7551</t>
  </si>
  <si>
    <t>ADJUSTMENT DISORDERS &amp; NEUROSES EXCEPT DEPRESSIVE DIAGNOSES</t>
  </si>
  <si>
    <t>7552</t>
  </si>
  <si>
    <t>7553</t>
  </si>
  <si>
    <t>7554</t>
  </si>
  <si>
    <t>7561</t>
  </si>
  <si>
    <t>ACUTE ANXIETY &amp; DELIRIUM STATES</t>
  </si>
  <si>
    <t>7562</t>
  </si>
  <si>
    <t>7563</t>
  </si>
  <si>
    <t>7564</t>
  </si>
  <si>
    <t>7571</t>
  </si>
  <si>
    <t>ORGANIC MENTAL HEALTH DISTURBANCES</t>
  </si>
  <si>
    <t>7572</t>
  </si>
  <si>
    <t>7573</t>
  </si>
  <si>
    <t>7574</t>
  </si>
  <si>
    <t>7581</t>
  </si>
  <si>
    <t>BEHAVIORAL DISORDERS</t>
  </si>
  <si>
    <t>7582</t>
  </si>
  <si>
    <t>7583</t>
  </si>
  <si>
    <t>7584</t>
  </si>
  <si>
    <t>7591</t>
  </si>
  <si>
    <t>EATING DISORDERS</t>
  </si>
  <si>
    <t>7592</t>
  </si>
  <si>
    <t>7593</t>
  </si>
  <si>
    <t>7594</t>
  </si>
  <si>
    <t>7601</t>
  </si>
  <si>
    <t>OTHER MENTAL HEALTH DISORDERS</t>
  </si>
  <si>
    <t>7602</t>
  </si>
  <si>
    <t>7603</t>
  </si>
  <si>
    <t>7604</t>
  </si>
  <si>
    <t>7701</t>
  </si>
  <si>
    <t>DRUG &amp; ALCOHOL ABUSE OR DEPENDENCE, LEFT AGAINST MEDICAL ADVICE</t>
  </si>
  <si>
    <t>7702</t>
  </si>
  <si>
    <t>7703</t>
  </si>
  <si>
    <t>7704</t>
  </si>
  <si>
    <t>7721</t>
  </si>
  <si>
    <t>ALCOHOL &amp; DRUG DEPENDENCE W REHAB OR REHAB/DETOX THERAPY</t>
  </si>
  <si>
    <t>7722</t>
  </si>
  <si>
    <t>7723</t>
  </si>
  <si>
    <t>7724</t>
  </si>
  <si>
    <t>7731</t>
  </si>
  <si>
    <t>OPIOID ABUSE &amp; DEPENDENCE</t>
  </si>
  <si>
    <t>7732</t>
  </si>
  <si>
    <t>7733</t>
  </si>
  <si>
    <t>7734</t>
  </si>
  <si>
    <t>7741</t>
  </si>
  <si>
    <t>COCAINE ABUSE &amp; DEPENDENCE</t>
  </si>
  <si>
    <t>7742</t>
  </si>
  <si>
    <t>7743</t>
  </si>
  <si>
    <t>7744</t>
  </si>
  <si>
    <t>7751</t>
  </si>
  <si>
    <t>ALCOHOL ABUSE &amp; DEPENDENCE</t>
  </si>
  <si>
    <t>7752</t>
  </si>
  <si>
    <t>7753</t>
  </si>
  <si>
    <t>7754</t>
  </si>
  <si>
    <t>7761</t>
  </si>
  <si>
    <t>OTHER DRUG ABUSE &amp; DEPENDENCE</t>
  </si>
  <si>
    <t>7762</t>
  </si>
  <si>
    <t>7763</t>
  </si>
  <si>
    <t>7764</t>
  </si>
  <si>
    <t>7921</t>
  </si>
  <si>
    <t>EXTENSIVE OR PROCEDURES FOR OTHER COMPLICATIONS OF TREATMENT</t>
  </si>
  <si>
    <t>7922</t>
  </si>
  <si>
    <t>7923</t>
  </si>
  <si>
    <t>7924</t>
  </si>
  <si>
    <t>7931</t>
  </si>
  <si>
    <t>MODERATELY EXTENSIVE OR PROCEDURES FOR OTHER COMPLICATIONS OF TREATMENT</t>
  </si>
  <si>
    <t>7932</t>
  </si>
  <si>
    <t>7933</t>
  </si>
  <si>
    <t>7934</t>
  </si>
  <si>
    <t>7941</t>
  </si>
  <si>
    <t>NON-EXTENSIVE OR PROCEDURES FOR OTHER COMPLICATIONS OF TREATMENT</t>
  </si>
  <si>
    <t>7942</t>
  </si>
  <si>
    <t>7943</t>
  </si>
  <si>
    <t>7944</t>
  </si>
  <si>
    <t>8101</t>
  </si>
  <si>
    <t>HEMORRHAGE OR HEMATOMA DUE TO COMPLICATION</t>
  </si>
  <si>
    <t>8102</t>
  </si>
  <si>
    <t>8103</t>
  </si>
  <si>
    <t>8104</t>
  </si>
  <si>
    <t>8111</t>
  </si>
  <si>
    <t>ALLERGIC REACTIONS</t>
  </si>
  <si>
    <t>8112</t>
  </si>
  <si>
    <t>8113</t>
  </si>
  <si>
    <t>8114</t>
  </si>
  <si>
    <t>8121</t>
  </si>
  <si>
    <t>POISONING OF MEDICINAL AGENTS</t>
  </si>
  <si>
    <t>8122</t>
  </si>
  <si>
    <t>8123</t>
  </si>
  <si>
    <t>8124</t>
  </si>
  <si>
    <t>8131</t>
  </si>
  <si>
    <t>OTHER COMPLICATIONS OF TREATMENT</t>
  </si>
  <si>
    <t>8132</t>
  </si>
  <si>
    <t>8133</t>
  </si>
  <si>
    <t>8134</t>
  </si>
  <si>
    <t>8151</t>
  </si>
  <si>
    <t>OTHER INJURY, POISONING &amp; TOXIC EFFECT DIAGNOSES</t>
  </si>
  <si>
    <t>8152</t>
  </si>
  <si>
    <t>8153</t>
  </si>
  <si>
    <t>8154</t>
  </si>
  <si>
    <t>8161</t>
  </si>
  <si>
    <t>TOXIC EFFECTS OF NON-MEDICINAL SUBSTANCES</t>
  </si>
  <si>
    <t>8162</t>
  </si>
  <si>
    <t>8163</t>
  </si>
  <si>
    <t>8164</t>
  </si>
  <si>
    <t>8171</t>
  </si>
  <si>
    <t>INTENTIONAL SELF-HARM &amp; ATTEMPTED SUICIDE</t>
  </si>
  <si>
    <t>8172</t>
  </si>
  <si>
    <t>8173</t>
  </si>
  <si>
    <t>8174</t>
  </si>
  <si>
    <t>8411</t>
  </si>
  <si>
    <t>EXTENSIVE 3RD DEGREE BURNS W SKIN GRAFT</t>
  </si>
  <si>
    <t>8412</t>
  </si>
  <si>
    <t>8413</t>
  </si>
  <si>
    <t>8414</t>
  </si>
  <si>
    <t>8421</t>
  </si>
  <si>
    <t>BURNS W SKIN GRAFT EXCEPT EXTENSIVE 3RD DEGREE BURNS</t>
  </si>
  <si>
    <t>8422</t>
  </si>
  <si>
    <t>8423</t>
  </si>
  <si>
    <t>8424</t>
  </si>
  <si>
    <t>8431</t>
  </si>
  <si>
    <t>EXTENSIVE 3RD DEGREE BURNS W/O SKIN GRAFT</t>
  </si>
  <si>
    <t>8432</t>
  </si>
  <si>
    <t>8433</t>
  </si>
  <si>
    <t>8434</t>
  </si>
  <si>
    <t>8441</t>
  </si>
  <si>
    <t>PARTIAL THICKNESS BURNS W/O SKIN GRAFT</t>
  </si>
  <si>
    <t>8442</t>
  </si>
  <si>
    <t>8443</t>
  </si>
  <si>
    <t>8444</t>
  </si>
  <si>
    <t>8501</t>
  </si>
  <si>
    <t>PROCEDURE W DIAG OF REHAB, AFTERCARE OR OTH CONTACT W HEALTH SERVICE</t>
  </si>
  <si>
    <t>Rehab</t>
  </si>
  <si>
    <t>8502</t>
  </si>
  <si>
    <t>8503</t>
  </si>
  <si>
    <t>8504</t>
  </si>
  <si>
    <t>8601</t>
  </si>
  <si>
    <t>REHABILITATION</t>
  </si>
  <si>
    <t>8602</t>
  </si>
  <si>
    <t>8603</t>
  </si>
  <si>
    <t>8604</t>
  </si>
  <si>
    <t>8611</t>
  </si>
  <si>
    <t>SIGNS, SYMPTOMS &amp; OTHER FACTORS INFLUENCING HEALTH STATUS</t>
  </si>
  <si>
    <t>8612</t>
  </si>
  <si>
    <t>8613</t>
  </si>
  <si>
    <t>8614</t>
  </si>
  <si>
    <t>8621</t>
  </si>
  <si>
    <t>OTHER AFTERCARE &amp; CONVALESCENCE</t>
  </si>
  <si>
    <t>8622</t>
  </si>
  <si>
    <t>8623</t>
  </si>
  <si>
    <t>8624</t>
  </si>
  <si>
    <t>8631</t>
  </si>
  <si>
    <t>NEONATAL AFTERCARE</t>
  </si>
  <si>
    <t>8632</t>
  </si>
  <si>
    <t>8633</t>
  </si>
  <si>
    <t>8634</t>
  </si>
  <si>
    <t>8901</t>
  </si>
  <si>
    <t>HIV W MULTIPLE MAJOR HIV RELATED CONDITIONS</t>
  </si>
  <si>
    <t>8902</t>
  </si>
  <si>
    <t>8903</t>
  </si>
  <si>
    <t>8904</t>
  </si>
  <si>
    <t>8921</t>
  </si>
  <si>
    <t>HIV W MAJOR HIV RELATED CONDITION</t>
  </si>
  <si>
    <t>8922</t>
  </si>
  <si>
    <t>8923</t>
  </si>
  <si>
    <t>8924</t>
  </si>
  <si>
    <t>8931</t>
  </si>
  <si>
    <t>HIV W MULTIPLE SIGNIFICANT HIV RELATED CONDITIONS</t>
  </si>
  <si>
    <t>8932</t>
  </si>
  <si>
    <t>8933</t>
  </si>
  <si>
    <t>8934</t>
  </si>
  <si>
    <t>8941</t>
  </si>
  <si>
    <t>HIV W ONE SIGNIF HIV COND OR W/O SIGNIF RELATED COND</t>
  </si>
  <si>
    <t>8942</t>
  </si>
  <si>
    <t>8943</t>
  </si>
  <si>
    <t>8944</t>
  </si>
  <si>
    <t>9101</t>
  </si>
  <si>
    <t>CRANIOTOMY FOR MULTIPLE SIGNIFICANT TRAUMA</t>
  </si>
  <si>
    <t>9102</t>
  </si>
  <si>
    <t>9103</t>
  </si>
  <si>
    <t>9104</t>
  </si>
  <si>
    <t>9111</t>
  </si>
  <si>
    <t>EXTENSIVE ABDOMINAL/THORACIC PROCEDURES FOR MULT SIGNIFICANT TRAUMA</t>
  </si>
  <si>
    <t>9112</t>
  </si>
  <si>
    <t>9113</t>
  </si>
  <si>
    <t>9114</t>
  </si>
  <si>
    <t>9121</t>
  </si>
  <si>
    <t>MUSCULOSKELETAL &amp; OTHER PROCEDURES FOR MULTIPLE SIGNIFICANT TRAUMA</t>
  </si>
  <si>
    <t>9122</t>
  </si>
  <si>
    <t>9123</t>
  </si>
  <si>
    <t>9124</t>
  </si>
  <si>
    <t>9301</t>
  </si>
  <si>
    <t>MULTIPLE SIGNIFICANT TRAUMA W/O O.R. PROCEDURE</t>
  </si>
  <si>
    <t>9302</t>
  </si>
  <si>
    <t>9303</t>
  </si>
  <si>
    <t>9304</t>
  </si>
  <si>
    <t>9501</t>
  </si>
  <si>
    <t>EXTENSIVE PROCEDURE UNRELATED TO PRINCIPAL DIAGNOSIS</t>
  </si>
  <si>
    <t>9502</t>
  </si>
  <si>
    <t>9503</t>
  </si>
  <si>
    <t>9504</t>
  </si>
  <si>
    <t>9511</t>
  </si>
  <si>
    <t>MODERATELY EXTENSIVE PROCEDURE UNRELATED TO PRINCIPAL DIAGNOSIS</t>
  </si>
  <si>
    <t>9512</t>
  </si>
  <si>
    <t>9513</t>
  </si>
  <si>
    <t>9514</t>
  </si>
  <si>
    <t>9521</t>
  </si>
  <si>
    <t>NONEXTENSIVE PROCEDURE UNRELATED TO PRINCIPAL DIAGNOSIS</t>
  </si>
  <si>
    <t>9522</t>
  </si>
  <si>
    <t>9523</t>
  </si>
  <si>
    <t>9524</t>
  </si>
  <si>
    <t>9550</t>
  </si>
  <si>
    <t>PRINCIPAL DIAGNOSIS INVALID AS DISCHARGE DIAGNOSIS</t>
  </si>
  <si>
    <t>Ungroupable</t>
  </si>
  <si>
    <t>9560</t>
  </si>
  <si>
    <t>UNGROUPABLE</t>
  </si>
  <si>
    <t>Provider Category</t>
  </si>
  <si>
    <t>Policy Adjustor</t>
  </si>
  <si>
    <t>All Other</t>
  </si>
  <si>
    <t>Free-Standing Rehab</t>
  </si>
  <si>
    <t>Rural</t>
  </si>
  <si>
    <t>Long Term Acute Care</t>
  </si>
  <si>
    <t>Hi Mcaid IP Util</t>
  </si>
  <si>
    <t>Provider Name</t>
  </si>
  <si>
    <t>Provider Cost-to-Charge Ratio</t>
  </si>
  <si>
    <t>Provider v37 Casemix Adjusted to 2020/2021</t>
  </si>
  <si>
    <t>Provider Average Per-Discharge Automatic Rate Enhancement</t>
  </si>
  <si>
    <t>Trauma Category</t>
  </si>
  <si>
    <t>Trauma Supplemental Payment Percentage</t>
  </si>
  <si>
    <t>010151600</t>
  </si>
  <si>
    <t>All Children's Hospital</t>
  </si>
  <si>
    <t>010151603</t>
  </si>
  <si>
    <t>010204100</t>
  </si>
  <si>
    <t>Archbold Memorial Hospital</t>
  </si>
  <si>
    <t>None</t>
  </si>
  <si>
    <t>Atmore Community Hospital</t>
  </si>
  <si>
    <t>100852400</t>
  </si>
  <si>
    <t>012037500</t>
  </si>
  <si>
    <t>Aventura Hospital and Med Cntr</t>
  </si>
  <si>
    <t>Level II</t>
  </si>
  <si>
    <t>015433800</t>
  </si>
  <si>
    <t>004833300</t>
  </si>
  <si>
    <t>Baptist Hospital Inc</t>
  </si>
  <si>
    <t>010074900</t>
  </si>
  <si>
    <t>010074902</t>
  </si>
  <si>
    <t>010074903</t>
  </si>
  <si>
    <t>009741500</t>
  </si>
  <si>
    <t>Baptist Hospital of Miami</t>
  </si>
  <si>
    <t>010035800</t>
  </si>
  <si>
    <t>017161000</t>
  </si>
  <si>
    <t>010232600</t>
  </si>
  <si>
    <t>Baptist Medical Center - Beaches</t>
  </si>
  <si>
    <t>010123100</t>
  </si>
  <si>
    <t>Baptist Medical Center - Nassau</t>
  </si>
  <si>
    <t>010064100</t>
  </si>
  <si>
    <t>Baptist Medical Center Jacksonville</t>
  </si>
  <si>
    <t>010064102</t>
  </si>
  <si>
    <t>010064103</t>
  </si>
  <si>
    <t>010064104</t>
  </si>
  <si>
    <t>010064105</t>
  </si>
  <si>
    <t>010064107</t>
  </si>
  <si>
    <t>016661900</t>
  </si>
  <si>
    <t>016701600</t>
  </si>
  <si>
    <t>018245800</t>
  </si>
  <si>
    <t>Baptist Sleep Cntr at Galloway</t>
  </si>
  <si>
    <t>012041300</t>
  </si>
  <si>
    <t>Bartow Regional Medical Center</t>
  </si>
  <si>
    <t>011761700</t>
  </si>
  <si>
    <t>Bay Hospital, Inc.</t>
  </si>
  <si>
    <t>010006400</t>
  </si>
  <si>
    <t>Bay Med Cntr Sacred Heart Hlth Sys</t>
  </si>
  <si>
    <t>021369700</t>
  </si>
  <si>
    <t>Bay Medical Beach ER</t>
  </si>
  <si>
    <t>010372100</t>
  </si>
  <si>
    <t>BayCare Alliant Hospital</t>
  </si>
  <si>
    <t>010156700</t>
  </si>
  <si>
    <t>Bayfront Health - St Petersburg</t>
  </si>
  <si>
    <t>010156707</t>
  </si>
  <si>
    <t>010087100</t>
  </si>
  <si>
    <t>Bayfront Health Brooksville</t>
  </si>
  <si>
    <t>010087101</t>
  </si>
  <si>
    <t>010959200</t>
  </si>
  <si>
    <t>Bayfront Health Dade City</t>
  </si>
  <si>
    <t>010028500</t>
  </si>
  <si>
    <t>Bayfront Health Port Charlotte</t>
  </si>
  <si>
    <t>010027700</t>
  </si>
  <si>
    <t>Bayfront Health Punta Gorda</t>
  </si>
  <si>
    <t>010027702</t>
  </si>
  <si>
    <t>010183400</t>
  </si>
  <si>
    <t>Bert Fish Medical Center</t>
  </si>
  <si>
    <t>024571100</t>
  </si>
  <si>
    <t>010038700</t>
  </si>
  <si>
    <t>Bethesda Hospital East</t>
  </si>
  <si>
    <t>010140100</t>
  </si>
  <si>
    <t>010140107</t>
  </si>
  <si>
    <t>009826100</t>
  </si>
  <si>
    <t>Biloxi VAMC</t>
  </si>
  <si>
    <t>010224000</t>
  </si>
  <si>
    <t>Blake Medical Center</t>
  </si>
  <si>
    <t>011021300</t>
  </si>
  <si>
    <t>016932900</t>
  </si>
  <si>
    <t>010141900</t>
  </si>
  <si>
    <t>Boca Raton Regional Hospital</t>
  </si>
  <si>
    <t>011807900</t>
  </si>
  <si>
    <t>Brandon Regional Hospital</t>
  </si>
  <si>
    <t>016543900</t>
  </si>
  <si>
    <t>020985400</t>
  </si>
  <si>
    <t>Brooks County Hospital</t>
  </si>
  <si>
    <t>010271700</t>
  </si>
  <si>
    <t>Brooks Rehab Hosp</t>
  </si>
  <si>
    <t>010271701</t>
  </si>
  <si>
    <t>012040500</t>
  </si>
  <si>
    <t>Broward Health Coral Springs</t>
  </si>
  <si>
    <t>010821900</t>
  </si>
  <si>
    <t>Broward Health Imperial Point</t>
  </si>
  <si>
    <t>010821905</t>
  </si>
  <si>
    <t>005030500</t>
  </si>
  <si>
    <t>Broward Health Medical Center</t>
  </si>
  <si>
    <t>Level I</t>
  </si>
  <si>
    <t>010012900</t>
  </si>
  <si>
    <t>010012901</t>
  </si>
  <si>
    <t>010012905</t>
  </si>
  <si>
    <t>017074600</t>
  </si>
  <si>
    <t>010021800</t>
  </si>
  <si>
    <t>Broward Health North</t>
  </si>
  <si>
    <t>010021803</t>
  </si>
  <si>
    <t>010026900</t>
  </si>
  <si>
    <t>Calhoun Liberty Hospital</t>
  </si>
  <si>
    <t>010194000</t>
  </si>
  <si>
    <t>Campbellton-Graceville Hospital</t>
  </si>
  <si>
    <t>010009900</t>
  </si>
  <si>
    <t>Cape Canaveral Hospital</t>
  </si>
  <si>
    <t>011971700</t>
  </si>
  <si>
    <t>Cape Coral Hospital</t>
  </si>
  <si>
    <t>011980600</t>
  </si>
  <si>
    <t>Capital Regional Medical Center</t>
  </si>
  <si>
    <t>010178800</t>
  </si>
  <si>
    <t>Central Florida Regional Hospital</t>
  </si>
  <si>
    <t>010341100</t>
  </si>
  <si>
    <t>Charlton Memorial Hospital</t>
  </si>
  <si>
    <t>010219900</t>
  </si>
  <si>
    <t>Citrus Memorial Hospital</t>
  </si>
  <si>
    <t>010220200</t>
  </si>
  <si>
    <t>Cleveland Clinic Hospital</t>
  </si>
  <si>
    <t>017707300</t>
  </si>
  <si>
    <t>Community Health of South FL, Inc.</t>
  </si>
  <si>
    <t>029572800</t>
  </si>
  <si>
    <t>010356000</t>
  </si>
  <si>
    <t>Complex Care Hospital at Ridgelake</t>
  </si>
  <si>
    <t>010960600</t>
  </si>
  <si>
    <t>Coral Gables Hospital</t>
  </si>
  <si>
    <t>010202400</t>
  </si>
  <si>
    <t>D.W.Mcmillan Memorial</t>
  </si>
  <si>
    <t>012009000</t>
  </si>
  <si>
    <t>Delray Medical Center</t>
  </si>
  <si>
    <t>015555100</t>
  </si>
  <si>
    <t>016923900</t>
  </si>
  <si>
    <t>010192300</t>
  </si>
  <si>
    <t>Desoto Memorial Hospital</t>
  </si>
  <si>
    <t>010354300</t>
  </si>
  <si>
    <t>Doctors Hospital Inc.</t>
  </si>
  <si>
    <t>010180000</t>
  </si>
  <si>
    <t>Doctors' Memorial Hospital Inc.</t>
  </si>
  <si>
    <t>010277600</t>
  </si>
  <si>
    <t>Douglas Garden Hospital</t>
  </si>
  <si>
    <t>022351800</t>
  </si>
  <si>
    <t>010004800</t>
  </si>
  <si>
    <t>Ed Fraser Memorial Hospital</t>
  </si>
  <si>
    <t>005464200</t>
  </si>
  <si>
    <t>Englewood Community Hospital</t>
  </si>
  <si>
    <t>010253900</t>
  </si>
  <si>
    <t>011746300</t>
  </si>
  <si>
    <t>Fawcett Memorial Hospital</t>
  </si>
  <si>
    <t>010120600</t>
  </si>
  <si>
    <t>Fishermen's Hospital</t>
  </si>
  <si>
    <t>010171100</t>
  </si>
  <si>
    <t>Flagler Hospital</t>
  </si>
  <si>
    <t>010099431</t>
  </si>
  <si>
    <t>Florida Health Sciences Center, INC</t>
  </si>
  <si>
    <t>009428500</t>
  </si>
  <si>
    <t>Florida Hospital</t>
  </si>
  <si>
    <t>010129000</t>
  </si>
  <si>
    <t>010129001</t>
  </si>
  <si>
    <t>010129004</t>
  </si>
  <si>
    <t>010129010</t>
  </si>
  <si>
    <t>017272800</t>
  </si>
  <si>
    <t>017273000</t>
  </si>
  <si>
    <t>017273100</t>
  </si>
  <si>
    <t>017456800</t>
  </si>
  <si>
    <t>010094300</t>
  </si>
  <si>
    <t>Florida Hospital Carrollwood</t>
  </si>
  <si>
    <t>006351900</t>
  </si>
  <si>
    <t>Florida Hospital DeLand</t>
  </si>
  <si>
    <t>010187700</t>
  </si>
  <si>
    <t>010187702</t>
  </si>
  <si>
    <t>010182600</t>
  </si>
  <si>
    <t>Florida Hospital Fish Memorial</t>
  </si>
  <si>
    <t>010189300</t>
  </si>
  <si>
    <t>Florida Hospital Flagler</t>
  </si>
  <si>
    <t>010090100</t>
  </si>
  <si>
    <t>Florida Hospital HeartlandMed Cntr</t>
  </si>
  <si>
    <t>010090102</t>
  </si>
  <si>
    <t>017277100</t>
  </si>
  <si>
    <t>010186900</t>
  </si>
  <si>
    <t>Florida Hospital Memorial Med Cntr</t>
  </si>
  <si>
    <t>010161300</t>
  </si>
  <si>
    <t>Florida Hospital North Pinellas</t>
  </si>
  <si>
    <t>010161303</t>
  </si>
  <si>
    <t>010102800</t>
  </si>
  <si>
    <t>Florida Hospital Tampa</t>
  </si>
  <si>
    <t>010102809</t>
  </si>
  <si>
    <t>010109500</t>
  </si>
  <si>
    <t>Florida Hospital Waterman</t>
  </si>
  <si>
    <t>010260100</t>
  </si>
  <si>
    <t>Florida Hospital Wauchula</t>
  </si>
  <si>
    <t>010260101</t>
  </si>
  <si>
    <t>005456800</t>
  </si>
  <si>
    <t>Florida Hospital Wesley Chapel</t>
  </si>
  <si>
    <t>010693100</t>
  </si>
  <si>
    <t>010149400</t>
  </si>
  <si>
    <t>Florida Hospital Zephyrhills</t>
  </si>
  <si>
    <t>010149401</t>
  </si>
  <si>
    <t>000949600</t>
  </si>
  <si>
    <t>Florida Hospital at Connerton - LTAC</t>
  </si>
  <si>
    <t>100186900</t>
  </si>
  <si>
    <t>Florida Institute for Neurologic Rehabilitation</t>
  </si>
  <si>
    <t>010209100</t>
  </si>
  <si>
    <t>Flowers Hospital</t>
  </si>
  <si>
    <t>100648300</t>
  </si>
  <si>
    <t>011132500</t>
  </si>
  <si>
    <t>Fort Walton Beach Medical Center</t>
  </si>
  <si>
    <t>011519300</t>
  </si>
  <si>
    <t>Galencare Inc.</t>
  </si>
  <si>
    <t>010080300</t>
  </si>
  <si>
    <t>George E Weems Memorial Hospital</t>
  </si>
  <si>
    <t>010152400</t>
  </si>
  <si>
    <t>Good Samaritan Med Cntr</t>
  </si>
  <si>
    <t>010212100</t>
  </si>
  <si>
    <t>Grady General Hospital</t>
  </si>
  <si>
    <t>012032400</t>
  </si>
  <si>
    <t>H Lee Moffitt Cancer Cntr &amp; Research Inst</t>
  </si>
  <si>
    <t>012032402</t>
  </si>
  <si>
    <t>011988100</t>
  </si>
  <si>
    <t>HCA Health Svcs of Florida, Inc.</t>
  </si>
  <si>
    <t>010184200</t>
  </si>
  <si>
    <t>Halifax Health Medical Center</t>
  </si>
  <si>
    <t>010724200</t>
  </si>
  <si>
    <t>761479900</t>
  </si>
  <si>
    <t>009064400</t>
  </si>
  <si>
    <t>Health Central Hospital</t>
  </si>
  <si>
    <t>010135400</t>
  </si>
  <si>
    <t>012028600</t>
  </si>
  <si>
    <t>HealthSouth Doctors Hospital</t>
  </si>
  <si>
    <t>010275000</t>
  </si>
  <si>
    <t>HealthSouth Emerald Coast Rehab Hosp</t>
  </si>
  <si>
    <t>010175300</t>
  </si>
  <si>
    <t>HealthSouth Rehab Hospital of Largo</t>
  </si>
  <si>
    <t>010270900</t>
  </si>
  <si>
    <t>HealthSouth Rehab Hospital of Miami</t>
  </si>
  <si>
    <t>016203900</t>
  </si>
  <si>
    <t>008369200</t>
  </si>
  <si>
    <t>HealthSouth Rehab Hospital of Ocala</t>
  </si>
  <si>
    <t>012038300</t>
  </si>
  <si>
    <t>HealthSouth Rehab Hospital of Sarasota</t>
  </si>
  <si>
    <t>010355100</t>
  </si>
  <si>
    <t>HealthSouth Rehab Hospital of Spring Hill</t>
  </si>
  <si>
    <t>012033200</t>
  </si>
  <si>
    <t>HealthSouth Rehab Hospital of Tallahassee</t>
  </si>
  <si>
    <t>014235500</t>
  </si>
  <si>
    <t>HealthSouth Rehab of Altamonte Springs</t>
  </si>
  <si>
    <t>009587500</t>
  </si>
  <si>
    <t>HealthSouth Rehab of Martin County</t>
  </si>
  <si>
    <t>012042100</t>
  </si>
  <si>
    <t>HealthSouth Sea Pines Rehab Hospital</t>
  </si>
  <si>
    <t>012027800</t>
  </si>
  <si>
    <t>HealthSouth Sunrise Rehab Hospital</t>
  </si>
  <si>
    <t>012034100</t>
  </si>
  <si>
    <t>HealthSouth Treasure Coast Rehab Hosp</t>
  </si>
  <si>
    <t>010188500</t>
  </si>
  <si>
    <t>Healthmark Regional Medical Center</t>
  </si>
  <si>
    <t>010268700</t>
  </si>
  <si>
    <t>Healthsouth Hospital - Dothan</t>
  </si>
  <si>
    <t>010228800</t>
  </si>
  <si>
    <t>Heart of Florida Regional Medical Center</t>
  </si>
  <si>
    <t>010086200</t>
  </si>
  <si>
    <t>Hendry Regional Medical Center</t>
  </si>
  <si>
    <t>017272500</t>
  </si>
  <si>
    <t>010041200</t>
  </si>
  <si>
    <t>Hialeah Hospital</t>
  </si>
  <si>
    <t>010089700</t>
  </si>
  <si>
    <t>Highlands Regional Medical Center</t>
  </si>
  <si>
    <t>010103600</t>
  </si>
  <si>
    <t>Holmes County Hospital Corporation</t>
  </si>
  <si>
    <t>010103602</t>
  </si>
  <si>
    <t>010103603</t>
  </si>
  <si>
    <t>010008100</t>
  </si>
  <si>
    <t>Holmes Regional Medical Center</t>
  </si>
  <si>
    <t>010018800</t>
  </si>
  <si>
    <t>Holy Cross Hospital</t>
  </si>
  <si>
    <t>010226100</t>
  </si>
  <si>
    <t>Homestead Hospital</t>
  </si>
  <si>
    <t>004805500</t>
  </si>
  <si>
    <t>Indian River Medical Center</t>
  </si>
  <si>
    <t>010104400</t>
  </si>
  <si>
    <t>010146000</t>
  </si>
  <si>
    <t>JFK Medical Center</t>
  </si>
  <si>
    <t>012030800</t>
  </si>
  <si>
    <t>021393600</t>
  </si>
  <si>
    <t>010106100</t>
  </si>
  <si>
    <t>Jackson Hospital</t>
  </si>
  <si>
    <t>004821000</t>
  </si>
  <si>
    <t>Jackson Memorial Hospital</t>
  </si>
  <si>
    <t>010042100</t>
  </si>
  <si>
    <t>010042101</t>
  </si>
  <si>
    <t>010042102</t>
  </si>
  <si>
    <t>010042107</t>
  </si>
  <si>
    <t>010042117</t>
  </si>
  <si>
    <t>010042118</t>
  </si>
  <si>
    <t>010042119</t>
  </si>
  <si>
    <t>010042127</t>
  </si>
  <si>
    <t>010042134</t>
  </si>
  <si>
    <t>010042135</t>
  </si>
  <si>
    <t>010042136</t>
  </si>
  <si>
    <t>010042139</t>
  </si>
  <si>
    <t>010042142</t>
  </si>
  <si>
    <t>014042200</t>
  </si>
  <si>
    <t>014357500</t>
  </si>
  <si>
    <t>014818200</t>
  </si>
  <si>
    <t>016205800</t>
  </si>
  <si>
    <t>017125100</t>
  </si>
  <si>
    <t>017400900</t>
  </si>
  <si>
    <t>Jackson North Med Cntr</t>
  </si>
  <si>
    <t>014358700</t>
  </si>
  <si>
    <t>Jackson South Community Hospital</t>
  </si>
  <si>
    <t>010173700</t>
  </si>
  <si>
    <t>Jay Hospital</t>
  </si>
  <si>
    <t>012029400</t>
  </si>
  <si>
    <t>Jupiter Medical Center</t>
  </si>
  <si>
    <t>009442400</t>
  </si>
  <si>
    <t>Kendall Med Cntr Inc</t>
  </si>
  <si>
    <t>012013800</t>
  </si>
  <si>
    <t>017391400</t>
  </si>
  <si>
    <t>010230000</t>
  </si>
  <si>
    <t>Kindred Hospital - Central Tampa</t>
  </si>
  <si>
    <t>010267900</t>
  </si>
  <si>
    <t>Kindred Hospital - North Florida</t>
  </si>
  <si>
    <t>001681500</t>
  </si>
  <si>
    <t>Kindred Hospital Melbourne</t>
  </si>
  <si>
    <t>010353500</t>
  </si>
  <si>
    <t>Kindred Hospital Ocala</t>
  </si>
  <si>
    <t>017286700</t>
  </si>
  <si>
    <t>000417000</t>
  </si>
  <si>
    <t>Kindred Hospital The Palm Beaches</t>
  </si>
  <si>
    <t>010276800</t>
  </si>
  <si>
    <t>Kindred Hospital-Bay Area-St Petersburg</t>
  </si>
  <si>
    <t>010234200</t>
  </si>
  <si>
    <t>Kindred Hospital-Bay Area-Tampa</t>
  </si>
  <si>
    <t>011993800</t>
  </si>
  <si>
    <t>Kindred Hospital-South Florida-Coral Gables</t>
  </si>
  <si>
    <t>010019600</t>
  </si>
  <si>
    <t>Kindred Hospital-South Florida-Ft Lauderdale</t>
  </si>
  <si>
    <t>010191500</t>
  </si>
  <si>
    <t>Kindred Hospital-South Florida-Hollywood</t>
  </si>
  <si>
    <t>010822700</t>
  </si>
  <si>
    <t>Lake Butler Hospital</t>
  </si>
  <si>
    <t>010822701</t>
  </si>
  <si>
    <t>011976800</t>
  </si>
  <si>
    <t>Lake City Medical Center</t>
  </si>
  <si>
    <t>010166400</t>
  </si>
  <si>
    <t>Lake Wales Medical Center</t>
  </si>
  <si>
    <t>010164800</t>
  </si>
  <si>
    <t>Lakeland Regl Medcl Ctr</t>
  </si>
  <si>
    <t>010144300</t>
  </si>
  <si>
    <t>Lakeside Med Cntr</t>
  </si>
  <si>
    <t>010342000</t>
  </si>
  <si>
    <t>Lakewood Ranch Medical Center</t>
  </si>
  <si>
    <t>016431100</t>
  </si>
  <si>
    <t>Landmark Hospital of Southwest Florida</t>
  </si>
  <si>
    <t>010299300</t>
  </si>
  <si>
    <t>Largo Medical Center</t>
  </si>
  <si>
    <t>011974100</t>
  </si>
  <si>
    <t>016901000</t>
  </si>
  <si>
    <t>009728300</t>
  </si>
  <si>
    <t>Larkin Community Hospital</t>
  </si>
  <si>
    <t>012005700</t>
  </si>
  <si>
    <t>012005702</t>
  </si>
  <si>
    <t>011969500</t>
  </si>
  <si>
    <t>Lawnwood Med Cntr, Inc.</t>
  </si>
  <si>
    <t>016901400</t>
  </si>
  <si>
    <t>011134100</t>
  </si>
  <si>
    <t>Lee Memorial Health System</t>
  </si>
  <si>
    <t>010110900</t>
  </si>
  <si>
    <t>Lee Memorial Hospital</t>
  </si>
  <si>
    <t>010110911</t>
  </si>
  <si>
    <t>010110917</t>
  </si>
  <si>
    <t>010110918</t>
  </si>
  <si>
    <t>016917000</t>
  </si>
  <si>
    <t>010038100</t>
  </si>
  <si>
    <t>Leesburg Regional Medical Center</t>
  </si>
  <si>
    <t>010107900</t>
  </si>
  <si>
    <t>010111700</t>
  </si>
  <si>
    <t>Lehigh Regional Medical Center</t>
  </si>
  <si>
    <t>024570900</t>
  </si>
  <si>
    <t>010119200</t>
  </si>
  <si>
    <t>Lower Keys Medical Center</t>
  </si>
  <si>
    <t>010119201</t>
  </si>
  <si>
    <t>010115000</t>
  </si>
  <si>
    <t>Madison County Memorial Hospital</t>
  </si>
  <si>
    <t>008135500</t>
  </si>
  <si>
    <t>Manatee Memorial Hospital</t>
  </si>
  <si>
    <t>010116800</t>
  </si>
  <si>
    <t>010121400</t>
  </si>
  <si>
    <t>Mariners Hospital</t>
  </si>
  <si>
    <t>010118400</t>
  </si>
  <si>
    <t>Martin Medical Center</t>
  </si>
  <si>
    <t>259307600</t>
  </si>
  <si>
    <t>010072200</t>
  </si>
  <si>
    <t>Mayo Clinic</t>
  </si>
  <si>
    <t>013875900</t>
  </si>
  <si>
    <t>012008100</t>
  </si>
  <si>
    <t>Mease Countryside Hospital</t>
  </si>
  <si>
    <t>010154100</t>
  </si>
  <si>
    <t>Mease Dunedin Hospital</t>
  </si>
  <si>
    <t>105531100</t>
  </si>
  <si>
    <t>Medical Center of Deltona</t>
  </si>
  <si>
    <t>010552000</t>
  </si>
  <si>
    <t>Medical Center of Trinity</t>
  </si>
  <si>
    <t>013877500</t>
  </si>
  <si>
    <t>013923800</t>
  </si>
  <si>
    <t>014009600</t>
  </si>
  <si>
    <t>017009200</t>
  </si>
  <si>
    <t>Memorial Health Systems, Inc.</t>
  </si>
  <si>
    <t>010193100</t>
  </si>
  <si>
    <t>Memorial Hospital Jacksonville</t>
  </si>
  <si>
    <t>017391700</t>
  </si>
  <si>
    <t>010345400</t>
  </si>
  <si>
    <t>Memorial Hospital Miramar</t>
  </si>
  <si>
    <t>010222900</t>
  </si>
  <si>
    <t>Memorial Hospital Pembroke</t>
  </si>
  <si>
    <t>010252100</t>
  </si>
  <si>
    <t>Memorial Hospital West</t>
  </si>
  <si>
    <t>011279800</t>
  </si>
  <si>
    <t>Memorial Hospital of Tampa</t>
  </si>
  <si>
    <t>013662900</t>
  </si>
  <si>
    <t>016873300</t>
  </si>
  <si>
    <t>010020000</t>
  </si>
  <si>
    <t>Memorial Regional Hospital</t>
  </si>
  <si>
    <t>017376900</t>
  </si>
  <si>
    <t>009728200</t>
  </si>
  <si>
    <t>Mercy Hospital</t>
  </si>
  <si>
    <t>016488200</t>
  </si>
  <si>
    <t>010054400</t>
  </si>
  <si>
    <t>Metropolitan Hospital Miami</t>
  </si>
  <si>
    <t>013968500</t>
  </si>
  <si>
    <t>Miami Gardens Dialysis</t>
  </si>
  <si>
    <t>020989100</t>
  </si>
  <si>
    <t>Mitchell County Hospital</t>
  </si>
  <si>
    <t>010216400</t>
  </si>
  <si>
    <t>Mizell Memorial Hospital</t>
  </si>
  <si>
    <t>010158300</t>
  </si>
  <si>
    <t>Morton Plant Hospital</t>
  </si>
  <si>
    <t>010158301</t>
  </si>
  <si>
    <t>010150800</t>
  </si>
  <si>
    <t>Morton Plant North Bay Hospital</t>
  </si>
  <si>
    <t>010150801</t>
  </si>
  <si>
    <t>007175900</t>
  </si>
  <si>
    <t>Mount Sinai Medical Center</t>
  </si>
  <si>
    <t>010046300</t>
  </si>
  <si>
    <t>010046322</t>
  </si>
  <si>
    <t>017168800</t>
  </si>
  <si>
    <t>010117600</t>
  </si>
  <si>
    <t>Munroe Regional Medical Center</t>
  </si>
  <si>
    <t>004965600</t>
  </si>
  <si>
    <t>Naples Community Hospital</t>
  </si>
  <si>
    <t>010031500</t>
  </si>
  <si>
    <t>004087600</t>
  </si>
  <si>
    <t>Nemours Children's Hospital</t>
  </si>
  <si>
    <t>010060900</t>
  </si>
  <si>
    <t>Nicklaus Children's Hospital</t>
  </si>
  <si>
    <t>010060921</t>
  </si>
  <si>
    <t>010060922</t>
  </si>
  <si>
    <t>010060923</t>
  </si>
  <si>
    <t>010060924</t>
  </si>
  <si>
    <t>010060925</t>
  </si>
  <si>
    <t>010060926</t>
  </si>
  <si>
    <t>010060927</t>
  </si>
  <si>
    <t>010060928</t>
  </si>
  <si>
    <t>010060929</t>
  </si>
  <si>
    <t>010060930</t>
  </si>
  <si>
    <t>010060931</t>
  </si>
  <si>
    <t>010060932</t>
  </si>
  <si>
    <t>010060933</t>
  </si>
  <si>
    <t>010060934</t>
  </si>
  <si>
    <t>010060935</t>
  </si>
  <si>
    <t>420006300</t>
  </si>
  <si>
    <t>018288800</t>
  </si>
  <si>
    <t>North Broward Hospital District</t>
  </si>
  <si>
    <t>018497500</t>
  </si>
  <si>
    <t>010862600</t>
  </si>
  <si>
    <t>North Florida Regional Medical Center</t>
  </si>
  <si>
    <t>017420100</t>
  </si>
  <si>
    <t>010126500</t>
  </si>
  <si>
    <t>North Okaloosa Medical Center</t>
  </si>
  <si>
    <t>007172600</t>
  </si>
  <si>
    <t>North Shore Medical Center</t>
  </si>
  <si>
    <t>010049800</t>
  </si>
  <si>
    <t>010049801</t>
  </si>
  <si>
    <t>010049807</t>
  </si>
  <si>
    <t>010214800</t>
  </si>
  <si>
    <t>024982700</t>
  </si>
  <si>
    <t>010190700</t>
  </si>
  <si>
    <t>Northwest Florida Community Hospital</t>
  </si>
  <si>
    <t>010459100</t>
  </si>
  <si>
    <t>Northwest Medical Center</t>
  </si>
  <si>
    <t>012007300</t>
  </si>
  <si>
    <t>Oak Hill Hospital</t>
  </si>
  <si>
    <t>010988600</t>
  </si>
  <si>
    <t>Ocala Regional Medical Center</t>
  </si>
  <si>
    <t>011174100</t>
  </si>
  <si>
    <t>Orange Park Medical Center</t>
  </si>
  <si>
    <t>017395300</t>
  </si>
  <si>
    <t>010133800</t>
  </si>
  <si>
    <t>Orlando Health</t>
  </si>
  <si>
    <t>010138900</t>
  </si>
  <si>
    <t>Osceola Regional Medical Center</t>
  </si>
  <si>
    <t>021094100</t>
  </si>
  <si>
    <t>Oviedo Medical Center</t>
  </si>
  <si>
    <t>003297500</t>
  </si>
  <si>
    <t>Palm Bay Hospital</t>
  </si>
  <si>
    <t>010210500</t>
  </si>
  <si>
    <t>Palm Beach Gardens Med Cntr</t>
  </si>
  <si>
    <t>010053600</t>
  </si>
  <si>
    <t>Palm Springs General Hospital</t>
  </si>
  <si>
    <t>018645400</t>
  </si>
  <si>
    <t>010460400</t>
  </si>
  <si>
    <t>Palmetto General Hospital</t>
  </si>
  <si>
    <t>012026000</t>
  </si>
  <si>
    <t>Palms West Hospital</t>
  </si>
  <si>
    <t>012011100</t>
  </si>
  <si>
    <t>Palms of Pasadena Hospital</t>
  </si>
  <si>
    <t>013710500</t>
  </si>
  <si>
    <t>010010200</t>
  </si>
  <si>
    <t>Parrish Medical Center</t>
  </si>
  <si>
    <t>010314400</t>
  </si>
  <si>
    <t>Physicians Rgnl Med Cntr - Pine Ridge</t>
  </si>
  <si>
    <t>010314401</t>
  </si>
  <si>
    <t>012000600</t>
  </si>
  <si>
    <t>Plantation General Hospital</t>
  </si>
  <si>
    <t>012000601</t>
  </si>
  <si>
    <t>017070100</t>
  </si>
  <si>
    <t>009268300</t>
  </si>
  <si>
    <t>Poinciana Medical Center</t>
  </si>
  <si>
    <t>004805200</t>
  </si>
  <si>
    <t>Port Saint Lucie Hospital</t>
  </si>
  <si>
    <t>013800200</t>
  </si>
  <si>
    <t>Promise Hospital Florida at the Villages</t>
  </si>
  <si>
    <t>016923800</t>
  </si>
  <si>
    <t>019556500</t>
  </si>
  <si>
    <t>Promise Hospital of Dade</t>
  </si>
  <si>
    <t>013854800</t>
  </si>
  <si>
    <t>Promise Hospital of Lee, Inc.</t>
  </si>
  <si>
    <t>011351400</t>
  </si>
  <si>
    <t>Putnam Community Medical Center</t>
  </si>
  <si>
    <t>016210900</t>
  </si>
  <si>
    <t>016892900</t>
  </si>
  <si>
    <t>011975000</t>
  </si>
  <si>
    <t>Raulerson Hospital</t>
  </si>
  <si>
    <t>010114100</t>
  </si>
  <si>
    <t>Regional General Hospital Williston</t>
  </si>
  <si>
    <t>008135400</t>
  </si>
  <si>
    <t>Rockledge Regional Medical Center</t>
  </si>
  <si>
    <t>010011100</t>
  </si>
  <si>
    <t>010011101</t>
  </si>
  <si>
    <t>010011103</t>
  </si>
  <si>
    <t>021469200</t>
  </si>
  <si>
    <t>010076500</t>
  </si>
  <si>
    <t>Sacred Heart Hospital</t>
  </si>
  <si>
    <t>010076508</t>
  </si>
  <si>
    <t>010076530</t>
  </si>
  <si>
    <t>010323300</t>
  </si>
  <si>
    <t>Sacred Heart Hospital on the Emerald Coast</t>
  </si>
  <si>
    <t>002012700</t>
  </si>
  <si>
    <t>Sacred Heart Hospital on the Gulf</t>
  </si>
  <si>
    <t>010174500</t>
  </si>
  <si>
    <t>Santa Rosa Medical Center</t>
  </si>
  <si>
    <t>011995400</t>
  </si>
  <si>
    <t>Sarasota Doctors Hospital Inc.</t>
  </si>
  <si>
    <t>016125900</t>
  </si>
  <si>
    <t>010176100</t>
  </si>
  <si>
    <t>Sarasota Memorial Hospital</t>
  </si>
  <si>
    <t>005122800</t>
  </si>
  <si>
    <t>Sebastian Riv Med Ctr</t>
  </si>
  <si>
    <t>012001400</t>
  </si>
  <si>
    <t>010339000</t>
  </si>
  <si>
    <t>Select Specialty Hosp - Orlando (South Campus)</t>
  </si>
  <si>
    <t>016486300</t>
  </si>
  <si>
    <t>Select Specialty Hospital - Daytona Beach</t>
  </si>
  <si>
    <t>010374800</t>
  </si>
  <si>
    <t>Select Specialty Hospital - Tallahassee</t>
  </si>
  <si>
    <t>010377200</t>
  </si>
  <si>
    <t>Select Specialty Hospital Gainesville Inc.</t>
  </si>
  <si>
    <t>010368300</t>
  </si>
  <si>
    <t>Select Specialty Hospital Pensacola Inc</t>
  </si>
  <si>
    <t>010337300</t>
  </si>
  <si>
    <t>Select Specialty Hospital-Miami</t>
  </si>
  <si>
    <t>010376400</t>
  </si>
  <si>
    <t>Select Specialty Hospital-Palm Beach</t>
  </si>
  <si>
    <t>010343800</t>
  </si>
  <si>
    <t>Select Specialty Hospital-Panama City</t>
  </si>
  <si>
    <t>011998900</t>
  </si>
  <si>
    <t>Seven Rivers Regional Medical Center</t>
  </si>
  <si>
    <t>010033100</t>
  </si>
  <si>
    <t>Shands Lake Shore Rgnl Med Cntr</t>
  </si>
  <si>
    <t>010179600</t>
  </si>
  <si>
    <t>Shands Live Oak Rgnl Med Cntr</t>
  </si>
  <si>
    <t>010007200</t>
  </si>
  <si>
    <t>Shands Starke Rgnl Med Cntr</t>
  </si>
  <si>
    <t>002576600</t>
  </si>
  <si>
    <t>Shriners Hospital for Children</t>
  </si>
  <si>
    <t>010328400</t>
  </si>
  <si>
    <t>Sister Emmanuel Hospital</t>
  </si>
  <si>
    <t>010236900</t>
  </si>
  <si>
    <t>Smith Hospital</t>
  </si>
  <si>
    <t>010247400</t>
  </si>
  <si>
    <t>South Baldwin Hospital</t>
  </si>
  <si>
    <t>011994600</t>
  </si>
  <si>
    <t>South Bay Hospital</t>
  </si>
  <si>
    <t>010098600</t>
  </si>
  <si>
    <t>South Florida Baptist Hospital</t>
  </si>
  <si>
    <t>010207500</t>
  </si>
  <si>
    <t>South Georgia Medical Center</t>
  </si>
  <si>
    <t>010108700</t>
  </si>
  <si>
    <t>South Lake Hospital</t>
  </si>
  <si>
    <t>100204700</t>
  </si>
  <si>
    <t>100582500</t>
  </si>
  <si>
    <t>010058700</t>
  </si>
  <si>
    <t>South Miami Hospital</t>
  </si>
  <si>
    <t>017172200</t>
  </si>
  <si>
    <t>010206700</t>
  </si>
  <si>
    <t>Southeast Alabama General</t>
  </si>
  <si>
    <t>010255500</t>
  </si>
  <si>
    <t>Southeast GA Hlth Sys - Brunswick Campus</t>
  </si>
  <si>
    <t>010647000</t>
  </si>
  <si>
    <t>Specialty Hospital - Jacksonville</t>
  </si>
  <si>
    <t>012022700</t>
  </si>
  <si>
    <t>St Anthonys Hospital</t>
  </si>
  <si>
    <t>010346200</t>
  </si>
  <si>
    <t>St Cloud Regional Medical Center</t>
  </si>
  <si>
    <t>016972100</t>
  </si>
  <si>
    <t>St John's Rehab Hosp</t>
  </si>
  <si>
    <t>010148600</t>
  </si>
  <si>
    <t>St Mary's Medical Center</t>
  </si>
  <si>
    <t>010148601</t>
  </si>
  <si>
    <t>016552700</t>
  </si>
  <si>
    <t>010240700</t>
  </si>
  <si>
    <t>St. Anthony's Rehab Hospital</t>
  </si>
  <si>
    <t>010097800</t>
  </si>
  <si>
    <t>St. Josephs Hospital</t>
  </si>
  <si>
    <t>010097802</t>
  </si>
  <si>
    <t>010097806</t>
  </si>
  <si>
    <t>014352400</t>
  </si>
  <si>
    <t>011997100</t>
  </si>
  <si>
    <t>St. Lucie Medical Center</t>
  </si>
  <si>
    <t>017371000</t>
  </si>
  <si>
    <t>012010300</t>
  </si>
  <si>
    <t>St. Petersburg General Hospital</t>
  </si>
  <si>
    <t>009701300</t>
  </si>
  <si>
    <t>St. Vincent's Hosp - Clay County</t>
  </si>
  <si>
    <t>010073100</t>
  </si>
  <si>
    <t>St. Vincent's Medical Center Riverside</t>
  </si>
  <si>
    <t>010073102</t>
  </si>
  <si>
    <t>010373000</t>
  </si>
  <si>
    <t>St. Vincent's Medical Center Southside</t>
  </si>
  <si>
    <t>012002200</t>
  </si>
  <si>
    <t>St.Catherine's Rehabilitation Hospital</t>
  </si>
  <si>
    <t>010113300</t>
  </si>
  <si>
    <t>Tallahassee Memorial Hospital</t>
  </si>
  <si>
    <t>010113303</t>
  </si>
  <si>
    <t>011397100</t>
  </si>
  <si>
    <t>016912300</t>
  </si>
  <si>
    <t>011984900</t>
  </si>
  <si>
    <t>Tampa Community Hospital</t>
  </si>
  <si>
    <t>014353800</t>
  </si>
  <si>
    <t>010099400</t>
  </si>
  <si>
    <t>Tampa General Hospital</t>
  </si>
  <si>
    <t>010099401</t>
  </si>
  <si>
    <t>010099412</t>
  </si>
  <si>
    <t>010099413</t>
  </si>
  <si>
    <t>010099414</t>
  </si>
  <si>
    <t>010099415</t>
  </si>
  <si>
    <t>010317900</t>
  </si>
  <si>
    <t>The Villages Regional Hospital</t>
  </si>
  <si>
    <t>010125700</t>
  </si>
  <si>
    <t>Twin Cities Hospital</t>
  </si>
  <si>
    <t>018207100</t>
  </si>
  <si>
    <t>010281401</t>
  </si>
  <si>
    <t>U.S.A Children's &amp; Women's Hospital</t>
  </si>
  <si>
    <t>010067600</t>
  </si>
  <si>
    <t>UF Health Jacksonville</t>
  </si>
  <si>
    <t>016916800</t>
  </si>
  <si>
    <t>103449400</t>
  </si>
  <si>
    <t>UF Health Rehab</t>
  </si>
  <si>
    <t>010003000</t>
  </si>
  <si>
    <t>UF Health Shands Hospital</t>
  </si>
  <si>
    <t>010003001</t>
  </si>
  <si>
    <t>010003002</t>
  </si>
  <si>
    <t>010003003</t>
  </si>
  <si>
    <t>010003004</t>
  </si>
  <si>
    <t>010759100</t>
  </si>
  <si>
    <t>087951700</t>
  </si>
  <si>
    <t>009735200</t>
  </si>
  <si>
    <t>University Hospital and Medical Center</t>
  </si>
  <si>
    <t>011280100</t>
  </si>
  <si>
    <t>010036600</t>
  </si>
  <si>
    <t>University of Miami Hospital</t>
  </si>
  <si>
    <t>010036603</t>
  </si>
  <si>
    <t>010047100</t>
  </si>
  <si>
    <t>011648300</t>
  </si>
  <si>
    <t>010281400</t>
  </si>
  <si>
    <t>University of South AL Med Cntr</t>
  </si>
  <si>
    <t>011973300</t>
  </si>
  <si>
    <t>Venice Regional Bayfront Health</t>
  </si>
  <si>
    <t>003158800</t>
  </si>
  <si>
    <t>Viera Hospital</t>
  </si>
  <si>
    <t>010213000</t>
  </si>
  <si>
    <t>Wellington Regional Medical Center</t>
  </si>
  <si>
    <t>012024300</t>
  </si>
  <si>
    <t>West Boca Medical Center</t>
  </si>
  <si>
    <t>011321200</t>
  </si>
  <si>
    <t>West Florida Hospital</t>
  </si>
  <si>
    <t>017420200</t>
  </si>
  <si>
    <t>010170200</t>
  </si>
  <si>
    <t>West Gables Rehabilitation Hospital</t>
  </si>
  <si>
    <t>003226500</t>
  </si>
  <si>
    <t>West Kendall Baptist Hospital</t>
  </si>
  <si>
    <t>010062500</t>
  </si>
  <si>
    <t>Westchester General Hospital</t>
  </si>
  <si>
    <t>016901300</t>
  </si>
  <si>
    <t>011230500</t>
  </si>
  <si>
    <t>Westside Regional Medical Center</t>
  </si>
  <si>
    <t>010823300</t>
  </si>
  <si>
    <t>Windmoor Healthcare</t>
  </si>
  <si>
    <t>015006800</t>
  </si>
  <si>
    <t>010169900</t>
  </si>
  <si>
    <t>Winter Haven Hospital</t>
  </si>
  <si>
    <t>010169903</t>
  </si>
  <si>
    <t>017395500</t>
  </si>
  <si>
    <t>010199100</t>
  </si>
  <si>
    <t>Wiregrass Hospital</t>
  </si>
  <si>
    <t>010064106</t>
  </si>
  <si>
    <t>Wolfson Childrens Hospital</t>
  </si>
  <si>
    <t>010320900</t>
  </si>
  <si>
    <t>Wuesthoff Medical Center - Melbourne</t>
  </si>
  <si>
    <t>Non-Par</t>
  </si>
  <si>
    <t>Non Participating Hospital</t>
  </si>
  <si>
    <t>Parameter</t>
  </si>
  <si>
    <t>Value</t>
  </si>
  <si>
    <t>Cost-to-charge ratio</t>
  </si>
  <si>
    <t>Average per discharge automatic rate enhancement</t>
  </si>
  <si>
    <t>Provider policy adjustor</t>
  </si>
  <si>
    <t>108711900</t>
  </si>
  <si>
    <t>Curahealth Jacksonville</t>
  </si>
  <si>
    <t xml:space="preserve">     2021-05-07 - Added Curahealth Jacksonville, 108711900, to the "Provider Table"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</si>
</sst>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7" formatCode="&quot;$&quot;#,##0.00_);\(&quot;$&quot;#,##0.00\)"/>
    <numFmt numFmtId="44" formatCode="_(&quot;$&quot;* #,##0.00_);_(&quot;$&quot;* \(#,##0.00\);_(&quot;$&quot;* &quot;-&quot;??_);_(@_)"/>
    <numFmt numFmtId="43" formatCode="_(* #,##0.00_);_(* \(#,##0.00\);_(* &quot;-&quot;??_);_(@_)"/>
    <numFmt numFmtId="164" formatCode="0.0_);[Red]\(0.0\)"/>
    <numFmt numFmtId="165" formatCode="_(* #,##0_);_(* \(#,##0\);_(* &quot;-&quot;??_);_(@_)"/>
    <numFmt numFmtId="166" formatCode="&quot;$&quot;#,##0.00"/>
    <numFmt numFmtId="167" formatCode="#,##0.0000_);\(#,##0.0000\)"/>
    <numFmt numFmtId="168" formatCode="0.000"/>
    <numFmt numFmtId="169" formatCode="0.000%"/>
    <numFmt numFmtId="170" formatCode="0.0000"/>
    <numFmt numFmtId="171" formatCode="#,##0.000"/>
    <numFmt numFmtId="172" formatCode="0.000000"/>
    <numFmt numFmtId="173" formatCode="_(* #,##0.0000_);_(* \(#,##0.0000\);_(* &quot;-&quot;??_);_(@_)"/>
    <numFmt numFmtId="174" formatCode="_(* #,##0.0_);_(* \(#,##0.0\);_(* &quot;-&quot;??_);_(@_)"/>
    <numFmt numFmtId="175" formatCode="0.00000"/>
  </numFmts>
  <fonts count="28" x14ac:knownFonts="1">
    <font>
      <sz val="11"/>
      <color theme="1"/>
      <name val="Calibri"/>
      <family val="2"/>
      <scheme val="minor"/>
    </font>
    <font>
      <sz val="11"/>
      <color theme="1"/>
      <name val="Calibri"/>
      <family val="2"/>
      <scheme val="minor"/>
    </font>
    <font>
      <sz val="10"/>
      <name val="Arial"/>
      <family val="2"/>
    </font>
    <font>
      <b/>
      <sz val="20"/>
      <color indexed="9"/>
      <name val="Arial"/>
      <family val="2"/>
    </font>
    <font>
      <b/>
      <sz val="12"/>
      <color indexed="9"/>
      <name val="Arial"/>
      <family val="2"/>
    </font>
    <font>
      <b/>
      <sz val="10"/>
      <name val="Arial"/>
      <family val="2"/>
    </font>
    <font>
      <sz val="10"/>
      <color indexed="8"/>
      <name val="Arial Narrow"/>
      <family val="2"/>
    </font>
    <font>
      <b/>
      <i/>
      <sz val="10"/>
      <color indexed="8"/>
      <name val="Arial Narrow"/>
      <family val="2"/>
    </font>
    <font>
      <b/>
      <i/>
      <vertAlign val="superscript"/>
      <sz val="10"/>
      <color indexed="8"/>
      <name val="Arial Narrow"/>
      <family val="2"/>
    </font>
    <font>
      <b/>
      <sz val="10"/>
      <color theme="3" tint="0.39997558519241921"/>
      <name val="Arial"/>
      <family val="2"/>
    </font>
    <font>
      <sz val="10"/>
      <name val="Arial Narrow"/>
      <family val="2"/>
    </font>
    <font>
      <b/>
      <sz val="10"/>
      <name val="Arial Narrow"/>
      <family val="2"/>
    </font>
    <font>
      <b/>
      <sz val="10"/>
      <color theme="6" tint="-0.249977111117893"/>
      <name val="Arial Narrow"/>
      <family val="2"/>
    </font>
    <font>
      <sz val="10"/>
      <color indexed="8"/>
      <name val="Arial"/>
      <family val="2"/>
    </font>
    <font>
      <b/>
      <sz val="16"/>
      <color indexed="9"/>
      <name val="Arial"/>
      <family val="2"/>
    </font>
    <font>
      <b/>
      <sz val="10"/>
      <color indexed="9"/>
      <name val="Arial"/>
      <family val="2"/>
    </font>
    <font>
      <b/>
      <i/>
      <sz val="10"/>
      <color indexed="9"/>
      <name val="Arial"/>
      <family val="2"/>
    </font>
    <font>
      <b/>
      <i/>
      <sz val="10"/>
      <color theme="0"/>
      <name val="Arial"/>
      <family val="2"/>
    </font>
    <font>
      <b/>
      <i/>
      <sz val="10"/>
      <color theme="1"/>
      <name val="Arial"/>
      <family val="2"/>
    </font>
    <font>
      <b/>
      <sz val="10"/>
      <color theme="0"/>
      <name val="Arial"/>
      <family val="2"/>
    </font>
    <font>
      <sz val="10"/>
      <color theme="0"/>
      <name val="Arial"/>
      <family val="2"/>
    </font>
    <font>
      <b/>
      <sz val="10"/>
      <color theme="1"/>
      <name val="Arial"/>
      <family val="2"/>
    </font>
    <font>
      <sz val="10"/>
      <color indexed="9"/>
      <name val="Arial"/>
      <family val="2"/>
    </font>
    <font>
      <sz val="10"/>
      <color theme="1"/>
      <name val="Arial"/>
      <family val="2"/>
    </font>
    <font>
      <vertAlign val="superscript"/>
      <sz val="10"/>
      <color indexed="8"/>
      <name val="Arial Narrow"/>
      <family val="2"/>
    </font>
    <font>
      <b/>
      <sz val="10"/>
      <color indexed="9"/>
      <name val="Arial Narrow"/>
      <family val="2"/>
    </font>
    <font>
      <b/>
      <sz val="10"/>
      <color theme="0"/>
      <name val="Arial Narrow"/>
      <family val="2"/>
    </font>
    <font>
      <sz val="10"/>
      <color theme="1"/>
      <name val="Arial Narrow"/>
      <family val="2"/>
    </font>
  </fonts>
  <fills count="11">
    <fill>
      <patternFill patternType="none"/>
    </fill>
    <fill>
      <patternFill patternType="gray125"/>
    </fill>
    <fill>
      <patternFill patternType="solid">
        <fgColor theme="3" tint="-0.249977111117893"/>
        <bgColor indexed="64"/>
      </patternFill>
    </fill>
    <fill>
      <patternFill patternType="solid">
        <fgColor indexed="9"/>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499984740745262"/>
        <bgColor indexed="64"/>
      </patternFill>
    </fill>
    <fill>
      <patternFill patternType="solid">
        <fgColor theme="4" tint="-0.499984740745262"/>
        <bgColor indexed="0"/>
      </patternFill>
    </fill>
    <fill>
      <patternFill patternType="solid">
        <fgColor theme="9"/>
        <bgColor indexed="64"/>
      </patternFill>
    </fill>
  </fills>
  <borders count="6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theme="0"/>
      </bottom>
      <diagonal/>
    </border>
    <border>
      <left/>
      <right/>
      <top style="thin">
        <color auto="1"/>
      </top>
      <bottom style="thin">
        <color theme="0"/>
      </bottom>
      <diagonal/>
    </border>
    <border>
      <left/>
      <right style="thin">
        <color auto="1"/>
      </right>
      <top style="thin">
        <color auto="1"/>
      </top>
      <bottom style="thin">
        <color theme="0"/>
      </bottom>
      <diagonal/>
    </border>
    <border>
      <left style="thin">
        <color auto="1"/>
      </left>
      <right/>
      <top style="thin">
        <color theme="0"/>
      </top>
      <bottom style="thin">
        <color theme="0"/>
      </bottom>
      <diagonal/>
    </border>
    <border>
      <left/>
      <right/>
      <top style="thin">
        <color theme="0"/>
      </top>
      <bottom style="thin">
        <color theme="0"/>
      </bottom>
      <diagonal/>
    </border>
    <border>
      <left/>
      <right style="thin">
        <color auto="1"/>
      </right>
      <top style="thin">
        <color theme="0"/>
      </top>
      <bottom style="thin">
        <color theme="0"/>
      </bottom>
      <diagonal/>
    </border>
    <border>
      <left style="thin">
        <color auto="1"/>
      </left>
      <right/>
      <top style="thin">
        <color theme="0"/>
      </top>
      <bottom style="thin">
        <color auto="1"/>
      </bottom>
      <diagonal/>
    </border>
    <border>
      <left/>
      <right/>
      <top style="thin">
        <color theme="0"/>
      </top>
      <bottom style="thin">
        <color auto="1"/>
      </bottom>
      <diagonal/>
    </border>
    <border>
      <left/>
      <right style="thin">
        <color auto="1"/>
      </right>
      <top style="thin">
        <color theme="0"/>
      </top>
      <bottom style="thin">
        <color auto="1"/>
      </bottom>
      <diagonal/>
    </border>
    <border>
      <left style="thin">
        <color auto="1"/>
      </left>
      <right/>
      <top/>
      <bottom style="thin">
        <color theme="0"/>
      </bottom>
      <diagonal/>
    </border>
    <border>
      <left/>
      <right/>
      <top/>
      <bottom style="thin">
        <color theme="0"/>
      </bottom>
      <diagonal/>
    </border>
    <border>
      <left/>
      <right style="thin">
        <color auto="1"/>
      </right>
      <top/>
      <bottom style="thin">
        <color theme="0"/>
      </bottom>
      <diagonal/>
    </border>
    <border>
      <left style="thin">
        <color auto="1"/>
      </left>
      <right/>
      <top style="thin">
        <color theme="0"/>
      </top>
      <bottom/>
      <diagonal/>
    </border>
    <border>
      <left/>
      <right/>
      <top style="thin">
        <color theme="0"/>
      </top>
      <bottom/>
      <diagonal/>
    </border>
    <border>
      <left/>
      <right style="thin">
        <color auto="1"/>
      </right>
      <top style="thin">
        <color theme="0"/>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auto="1"/>
      </right>
      <top/>
      <bottom style="thin">
        <color theme="0"/>
      </bottom>
      <diagonal/>
    </border>
    <border>
      <left style="thin">
        <color theme="0"/>
      </left>
      <right/>
      <top style="thin">
        <color theme="0"/>
      </top>
      <bottom/>
      <diagonal/>
    </border>
    <border>
      <left style="thin">
        <color theme="0"/>
      </left>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1"/>
      </left>
      <right/>
      <top/>
      <bottom/>
      <diagonal/>
    </border>
    <border>
      <left/>
      <right style="thin">
        <color theme="1"/>
      </right>
      <top/>
      <bottom/>
      <diagonal/>
    </border>
    <border>
      <left style="thin">
        <color theme="1"/>
      </left>
      <right/>
      <top/>
      <bottom style="thin">
        <color theme="0"/>
      </bottom>
      <diagonal/>
    </border>
    <border>
      <left/>
      <right style="thin">
        <color theme="1"/>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indexed="64"/>
      </right>
      <top style="thin">
        <color theme="0"/>
      </top>
      <bottom style="thin">
        <color theme="0"/>
      </bottom>
      <diagonal/>
    </border>
    <border>
      <left style="thin">
        <color theme="0"/>
      </left>
      <right style="thin">
        <color theme="0"/>
      </right>
      <top/>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style="thin">
        <color theme="0"/>
      </left>
      <right style="thin">
        <color indexed="64"/>
      </right>
      <top style="thin">
        <color theme="0"/>
      </top>
      <bottom style="thin">
        <color indexed="64"/>
      </bottom>
      <diagonal/>
    </border>
    <border>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right/>
      <top style="thin">
        <color auto="1"/>
      </top>
      <bottom/>
      <diagonal/>
    </border>
    <border>
      <left/>
      <right style="thin">
        <color indexed="22"/>
      </right>
      <top/>
      <bottom style="thin">
        <color indexed="22"/>
      </bottom>
      <diagonal/>
    </border>
    <border>
      <left style="thin">
        <color indexed="22"/>
      </left>
      <right style="thin">
        <color indexed="64"/>
      </right>
      <top/>
      <bottom style="thin">
        <color indexed="22"/>
      </bottom>
      <diagonal/>
    </border>
    <border>
      <left/>
      <right style="thin">
        <color indexed="64"/>
      </right>
      <top/>
      <bottom style="thin">
        <color indexed="64"/>
      </bottom>
      <diagonal/>
    </border>
    <border>
      <left/>
      <right style="thin">
        <color indexed="22"/>
      </right>
      <top style="thin">
        <color indexed="22"/>
      </top>
      <bottom/>
      <diagonal/>
    </border>
    <border>
      <left style="thin">
        <color indexed="22"/>
      </left>
      <right style="thin">
        <color indexed="64"/>
      </right>
      <top style="thin">
        <color indexed="22"/>
      </top>
      <bottom/>
      <diagonal/>
    </border>
    <border>
      <left style="thin">
        <color auto="1"/>
      </left>
      <right style="thin">
        <color indexed="22"/>
      </right>
      <top style="thin">
        <color auto="1"/>
      </top>
      <bottom style="thin">
        <color theme="0" tint="-0.14996795556505021"/>
      </bottom>
      <diagonal/>
    </border>
    <border>
      <left style="thin">
        <color indexed="22"/>
      </left>
      <right style="thin">
        <color indexed="64"/>
      </right>
      <top style="thin">
        <color auto="1"/>
      </top>
      <bottom style="thin">
        <color theme="0" tint="-0.14996795556505021"/>
      </bottom>
      <diagonal/>
    </border>
    <border>
      <left style="thin">
        <color indexed="64"/>
      </left>
      <right/>
      <top/>
      <bottom style="thin">
        <color indexed="64"/>
      </bottom>
      <diagonal/>
    </border>
    <border>
      <left style="thin">
        <color auto="1"/>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theme="0"/>
      </bottom>
      <diagonal/>
    </border>
    <border>
      <left style="thin">
        <color auto="1"/>
      </left>
      <right style="thin">
        <color theme="0"/>
      </right>
      <top style="thin">
        <color theme="0"/>
      </top>
      <bottom style="thin">
        <color indexed="64"/>
      </bottom>
      <diagonal/>
    </border>
    <border>
      <left/>
      <right style="thin">
        <color theme="0"/>
      </right>
      <top/>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0" fontId="13" fillId="0" borderId="0"/>
    <xf numFmtId="0" fontId="13" fillId="0" borderId="0"/>
    <xf numFmtId="0" fontId="1" fillId="0" borderId="0"/>
    <xf numFmtId="0" fontId="1" fillId="0" borderId="0"/>
  </cellStyleXfs>
  <cellXfs count="362">
    <xf numFmtId="0" fontId="0" fillId="0" borderId="0" xfId="0"/>
    <xf numFmtId="0" fontId="2" fillId="3" borderId="4" xfId="4" applyFill="1" applyBorder="1" applyAlignment="1">
      <alignment wrapText="1"/>
    </xf>
    <xf numFmtId="0" fontId="2" fillId="3" borderId="0" xfId="4" applyFill="1" applyAlignment="1">
      <alignment wrapText="1"/>
    </xf>
    <xf numFmtId="0" fontId="2" fillId="3" borderId="5" xfId="4" applyFill="1" applyBorder="1" applyAlignment="1">
      <alignment wrapText="1"/>
    </xf>
    <xf numFmtId="49" fontId="6" fillId="0" borderId="0" xfId="0" applyNumberFormat="1" applyFont="1" applyAlignment="1">
      <alignment horizontal="center"/>
    </xf>
    <xf numFmtId="0" fontId="2" fillId="3" borderId="4" xfId="4" applyFill="1" applyBorder="1" applyAlignment="1">
      <alignment horizontal="left" wrapText="1"/>
    </xf>
    <xf numFmtId="0" fontId="2" fillId="3" borderId="0" xfId="4" applyFill="1" applyAlignment="1">
      <alignment horizontal="left" wrapText="1"/>
    </xf>
    <xf numFmtId="0" fontId="2" fillId="3" borderId="5" xfId="4" applyFill="1" applyBorder="1" applyAlignment="1">
      <alignment horizontal="left" wrapText="1"/>
    </xf>
    <xf numFmtId="0" fontId="10" fillId="0" borderId="0" xfId="0" applyFont="1"/>
    <xf numFmtId="0" fontId="11" fillId="4" borderId="24" xfId="0" applyFont="1" applyFill="1" applyBorder="1" applyAlignment="1">
      <alignment horizontal="center"/>
    </xf>
    <xf numFmtId="0" fontId="11" fillId="4" borderId="25" xfId="0" applyFont="1" applyFill="1" applyBorder="1" applyAlignment="1">
      <alignment horizontal="center"/>
    </xf>
    <xf numFmtId="0" fontId="11" fillId="4" borderId="26" xfId="0" applyFont="1" applyFill="1" applyBorder="1" applyAlignment="1">
      <alignment horizontal="center"/>
    </xf>
    <xf numFmtId="0" fontId="10" fillId="0" borderId="4" xfId="0" applyFont="1" applyBorder="1" applyAlignment="1">
      <alignment horizontal="center" vertical="center"/>
    </xf>
    <xf numFmtId="0" fontId="10" fillId="0" borderId="0" xfId="0" applyFont="1" applyAlignment="1">
      <alignment vertical="center"/>
    </xf>
    <xf numFmtId="0" fontId="10" fillId="0" borderId="5" xfId="0" applyFont="1" applyBorder="1" applyAlignment="1">
      <alignment wrapText="1"/>
    </xf>
    <xf numFmtId="0" fontId="10" fillId="0" borderId="5" xfId="0" applyFont="1" applyBorder="1" applyAlignment="1">
      <alignment horizontal="left" wrapText="1"/>
    </xf>
    <xf numFmtId="0" fontId="10" fillId="0" borderId="5" xfId="0" applyFont="1" applyBorder="1"/>
    <xf numFmtId="0" fontId="10" fillId="0" borderId="4" xfId="0" applyFont="1" applyBorder="1" applyAlignment="1">
      <alignment horizontal="center"/>
    </xf>
    <xf numFmtId="0" fontId="10" fillId="0" borderId="5" xfId="0" applyFont="1" applyBorder="1" applyAlignment="1">
      <alignment vertical="center"/>
    </xf>
    <xf numFmtId="0" fontId="10" fillId="0" borderId="5" xfId="0" applyFont="1" applyBorder="1" applyAlignment="1">
      <alignment vertical="center" wrapText="1"/>
    </xf>
    <xf numFmtId="0" fontId="10" fillId="0" borderId="0" xfId="0" applyFont="1" applyAlignment="1">
      <alignment vertical="center" wrapText="1"/>
    </xf>
    <xf numFmtId="0" fontId="10" fillId="0" borderId="6" xfId="0" applyFont="1" applyBorder="1" applyAlignment="1">
      <alignment horizontal="center" vertical="center"/>
    </xf>
    <xf numFmtId="0" fontId="10" fillId="0" borderId="7" xfId="0" applyFont="1" applyBorder="1" applyAlignment="1">
      <alignment vertical="center"/>
    </xf>
    <xf numFmtId="0" fontId="10" fillId="0" borderId="8" xfId="0" applyFont="1" applyBorder="1" applyAlignment="1">
      <alignment vertical="center" wrapText="1"/>
    </xf>
    <xf numFmtId="1" fontId="2" fillId="5" borderId="1" xfId="0" applyNumberFormat="1" applyFont="1" applyFill="1" applyBorder="1" applyAlignment="1">
      <alignment horizontal="left" vertical="center"/>
    </xf>
    <xf numFmtId="0" fontId="2" fillId="5" borderId="2" xfId="0" applyFont="1" applyFill="1" applyBorder="1" applyAlignment="1">
      <alignment horizontal="center" vertical="center"/>
    </xf>
    <xf numFmtId="165" fontId="13" fillId="5" borderId="2" xfId="1" applyNumberFormat="1" applyFont="1" applyFill="1" applyBorder="1" applyAlignment="1" applyProtection="1">
      <alignment horizontal="center" vertical="center"/>
    </xf>
    <xf numFmtId="0" fontId="2" fillId="5" borderId="3" xfId="0" applyFont="1" applyFill="1" applyBorder="1" applyAlignment="1">
      <alignment horizontal="center" vertical="center" wrapText="1"/>
    </xf>
    <xf numFmtId="0" fontId="2" fillId="0" borderId="0" xfId="0" applyFont="1" applyAlignment="1" applyProtection="1">
      <alignment wrapText="1"/>
      <protection locked="0"/>
    </xf>
    <xf numFmtId="0" fontId="2" fillId="0" borderId="0" xfId="0" applyFont="1" applyProtection="1">
      <protection locked="0"/>
    </xf>
    <xf numFmtId="1" fontId="2" fillId="5" borderId="4" xfId="0" applyNumberFormat="1" applyFont="1" applyFill="1" applyBorder="1" applyAlignment="1">
      <alignment horizontal="left" vertical="center"/>
    </xf>
    <xf numFmtId="0" fontId="20" fillId="0" borderId="0" xfId="0" applyFont="1" applyAlignment="1" applyProtection="1">
      <alignment wrapText="1"/>
      <protection locked="0"/>
    </xf>
    <xf numFmtId="0" fontId="21" fillId="6" borderId="29" xfId="0" applyFont="1" applyFill="1" applyBorder="1" applyAlignment="1">
      <alignment horizontal="left" vertical="center"/>
    </xf>
    <xf numFmtId="0" fontId="15" fillId="6" borderId="13" xfId="0" applyFont="1" applyFill="1" applyBorder="1" applyAlignment="1">
      <alignment horizontal="left" vertical="center"/>
    </xf>
    <xf numFmtId="0" fontId="2" fillId="6" borderId="22" xfId="0" applyFont="1" applyFill="1" applyBorder="1" applyAlignment="1">
      <alignment horizontal="center" vertical="center"/>
    </xf>
    <xf numFmtId="165" fontId="22" fillId="6" borderId="13" xfId="1" applyNumberFormat="1" applyFont="1" applyFill="1" applyBorder="1" applyAlignment="1" applyProtection="1">
      <alignment horizontal="left" vertical="center"/>
    </xf>
    <xf numFmtId="0" fontId="2" fillId="6" borderId="14" xfId="0" applyFont="1" applyFill="1" applyBorder="1" applyAlignment="1">
      <alignment horizontal="left" vertical="center" wrapText="1"/>
    </xf>
    <xf numFmtId="0" fontId="19" fillId="0" borderId="0" xfId="0" applyFont="1" applyAlignment="1" applyProtection="1">
      <alignment wrapText="1"/>
      <protection locked="0"/>
    </xf>
    <xf numFmtId="0" fontId="2" fillId="7" borderId="28" xfId="0" applyFont="1" applyFill="1" applyBorder="1" applyAlignment="1">
      <alignment horizontal="left" vertical="center"/>
    </xf>
    <xf numFmtId="0" fontId="2" fillId="7" borderId="0" xfId="0" applyFont="1" applyFill="1" applyAlignment="1">
      <alignment horizontal="left" vertical="center"/>
    </xf>
    <xf numFmtId="165" fontId="22" fillId="0" borderId="19" xfId="1" applyNumberFormat="1" applyFont="1" applyBorder="1" applyAlignment="1" applyProtection="1">
      <alignment horizontal="left" vertical="center"/>
    </xf>
    <xf numFmtId="0" fontId="2" fillId="7" borderId="5" xfId="0" applyFont="1" applyFill="1" applyBorder="1" applyAlignment="1">
      <alignment horizontal="left" vertical="center" wrapText="1"/>
    </xf>
    <xf numFmtId="0" fontId="2" fillId="4" borderId="0" xfId="0" applyFont="1" applyFill="1" applyAlignment="1" applyProtection="1">
      <alignment horizontal="center"/>
      <protection locked="0"/>
    </xf>
    <xf numFmtId="165" fontId="22" fillId="0" borderId="13" xfId="1" applyNumberFormat="1" applyFont="1" applyBorder="1" applyAlignment="1" applyProtection="1">
      <alignment horizontal="left" vertical="center"/>
    </xf>
    <xf numFmtId="0" fontId="2" fillId="7" borderId="28" xfId="0" applyFont="1" applyFill="1" applyBorder="1" applyAlignment="1">
      <alignment horizontal="left" vertical="center" wrapText="1"/>
    </xf>
    <xf numFmtId="0" fontId="2" fillId="0" borderId="0" xfId="0" applyFont="1" applyAlignment="1" applyProtection="1">
      <alignment horizontal="center"/>
      <protection locked="0"/>
    </xf>
    <xf numFmtId="165" fontId="22" fillId="0" borderId="0" xfId="1" applyNumberFormat="1" applyFont="1" applyBorder="1" applyAlignment="1" applyProtection="1">
      <alignment horizontal="left" vertical="center"/>
    </xf>
    <xf numFmtId="165" fontId="22" fillId="7" borderId="0" xfId="1" applyNumberFormat="1" applyFont="1" applyFill="1" applyBorder="1" applyAlignment="1" applyProtection="1">
      <alignment horizontal="left" vertical="center"/>
    </xf>
    <xf numFmtId="0" fontId="21" fillId="6" borderId="13" xfId="0" applyFont="1" applyFill="1" applyBorder="1" applyAlignment="1">
      <alignment horizontal="left" vertical="center"/>
    </xf>
    <xf numFmtId="0" fontId="21" fillId="6" borderId="19" xfId="0" applyFont="1" applyFill="1" applyBorder="1" applyAlignment="1">
      <alignment horizontal="center" vertical="center" wrapText="1"/>
    </xf>
    <xf numFmtId="165" fontId="21" fillId="6" borderId="13" xfId="1" applyNumberFormat="1" applyFont="1" applyFill="1" applyBorder="1" applyAlignment="1" applyProtection="1">
      <alignment horizontal="left" vertical="center"/>
    </xf>
    <xf numFmtId="0" fontId="21" fillId="6" borderId="14" xfId="0" applyFont="1" applyFill="1" applyBorder="1" applyAlignment="1">
      <alignment horizontal="left" vertical="center" wrapText="1"/>
    </xf>
    <xf numFmtId="7" fontId="23" fillId="4" borderId="0" xfId="2" applyNumberFormat="1" applyFont="1" applyFill="1" applyBorder="1" applyAlignment="1" applyProtection="1">
      <alignment horizontal="center" vertical="center" wrapText="1"/>
    </xf>
    <xf numFmtId="165" fontId="2" fillId="7" borderId="0" xfId="1" applyNumberFormat="1" applyFont="1" applyFill="1" applyBorder="1" applyAlignment="1" applyProtection="1">
      <alignment horizontal="left" vertical="center"/>
    </xf>
    <xf numFmtId="5" fontId="23" fillId="4" borderId="0" xfId="2" applyNumberFormat="1" applyFont="1" applyFill="1" applyBorder="1" applyAlignment="1" applyProtection="1">
      <alignment horizontal="center" vertical="center" wrapText="1"/>
    </xf>
    <xf numFmtId="1" fontId="23" fillId="4" borderId="0" xfId="3" applyNumberFormat="1" applyFont="1" applyFill="1" applyBorder="1" applyAlignment="1" applyProtection="1">
      <alignment horizontal="center" vertical="center" wrapText="1"/>
    </xf>
    <xf numFmtId="0" fontId="15" fillId="6" borderId="13" xfId="0" applyFont="1" applyFill="1" applyBorder="1" applyAlignment="1">
      <alignment horizontal="center" vertical="center"/>
    </xf>
    <xf numFmtId="0" fontId="10" fillId="0" borderId="0" xfId="0" applyFont="1" applyAlignment="1">
      <alignment horizontal="center" vertical="center" wrapText="1"/>
    </xf>
    <xf numFmtId="167" fontId="2" fillId="0" borderId="0" xfId="1" applyNumberFormat="1" applyFont="1" applyFill="1" applyBorder="1" applyAlignment="1" applyProtection="1">
      <alignment horizontal="center" vertical="center"/>
    </xf>
    <xf numFmtId="168" fontId="2" fillId="4" borderId="0" xfId="0" applyNumberFormat="1" applyFont="1" applyFill="1" applyAlignment="1">
      <alignment horizontal="center" vertical="center" wrapText="1"/>
    </xf>
    <xf numFmtId="0" fontId="2" fillId="0" borderId="0" xfId="0" applyFont="1" applyAlignment="1">
      <alignment horizontal="center" vertical="center" wrapText="1"/>
    </xf>
    <xf numFmtId="9" fontId="23" fillId="4" borderId="0" xfId="3" applyFont="1" applyFill="1" applyBorder="1" applyAlignment="1" applyProtection="1">
      <alignment horizontal="center" vertical="center" wrapText="1"/>
    </xf>
    <xf numFmtId="0" fontId="2" fillId="0" borderId="5" xfId="0" applyFont="1" applyBorder="1" applyAlignment="1">
      <alignment horizontal="left" vertical="center" wrapText="1"/>
    </xf>
    <xf numFmtId="0" fontId="20" fillId="7" borderId="0" xfId="0" applyFont="1" applyFill="1" applyAlignment="1" applyProtection="1">
      <alignment horizontal="left" vertical="center" wrapText="1"/>
      <protection locked="0"/>
    </xf>
    <xf numFmtId="169" fontId="2" fillId="0" borderId="0" xfId="0" applyNumberFormat="1" applyFont="1" applyAlignment="1">
      <alignment horizontal="center" vertical="center"/>
    </xf>
    <xf numFmtId="170" fontId="2" fillId="0" borderId="0" xfId="0" applyNumberFormat="1" applyFont="1" applyAlignment="1">
      <alignment horizontal="center" vertical="center"/>
    </xf>
    <xf numFmtId="0" fontId="2" fillId="4" borderId="0" xfId="0" applyFont="1" applyFill="1" applyAlignment="1">
      <alignment horizontal="center" vertical="center"/>
    </xf>
    <xf numFmtId="166" fontId="2" fillId="0" borderId="0" xfId="2" applyNumberFormat="1" applyFont="1" applyFill="1" applyBorder="1" applyAlignment="1" applyProtection="1">
      <alignment horizontal="center" vertical="center"/>
    </xf>
    <xf numFmtId="9" fontId="2" fillId="4" borderId="0" xfId="3" applyFont="1" applyFill="1" applyBorder="1" applyAlignment="1" applyProtection="1">
      <alignment horizontal="center" vertical="center" wrapText="1"/>
    </xf>
    <xf numFmtId="0" fontId="21" fillId="6" borderId="13" xfId="0" applyFont="1" applyFill="1" applyBorder="1" applyAlignment="1">
      <alignment horizontal="center" vertical="center"/>
    </xf>
    <xf numFmtId="165" fontId="23" fillId="6" borderId="13" xfId="1" applyNumberFormat="1" applyFont="1" applyFill="1" applyBorder="1" applyAlignment="1" applyProtection="1">
      <alignment horizontal="left" vertical="center"/>
    </xf>
    <xf numFmtId="0" fontId="23" fillId="6" borderId="14" xfId="0" applyFont="1" applyFill="1" applyBorder="1" applyAlignment="1">
      <alignment horizontal="left" vertical="center" wrapText="1"/>
    </xf>
    <xf numFmtId="171" fontId="2" fillId="7" borderId="0" xfId="2" applyNumberFormat="1" applyFont="1" applyFill="1" applyBorder="1" applyAlignment="1" applyProtection="1">
      <alignment horizontal="center" vertical="center"/>
    </xf>
    <xf numFmtId="166" fontId="2" fillId="7" borderId="5" xfId="2" quotePrefix="1" applyNumberFormat="1" applyFont="1" applyFill="1" applyBorder="1" applyAlignment="1" applyProtection="1">
      <alignment horizontal="left" vertical="center"/>
    </xf>
    <xf numFmtId="166" fontId="2" fillId="7" borderId="0" xfId="2" applyNumberFormat="1" applyFont="1" applyFill="1" applyBorder="1" applyAlignment="1" applyProtection="1">
      <alignment horizontal="center" vertical="center"/>
    </xf>
    <xf numFmtId="0" fontId="21" fillId="6" borderId="28" xfId="0" applyFont="1" applyFill="1" applyBorder="1" applyAlignment="1">
      <alignment horizontal="left" vertical="center"/>
    </xf>
    <xf numFmtId="0" fontId="21" fillId="6" borderId="0" xfId="0" applyFont="1" applyFill="1" applyAlignment="1">
      <alignment horizontal="left" vertical="center"/>
    </xf>
    <xf numFmtId="0" fontId="21" fillId="6" borderId="0" xfId="0" applyFont="1" applyFill="1" applyAlignment="1">
      <alignment horizontal="center" vertical="center"/>
    </xf>
    <xf numFmtId="165" fontId="23" fillId="6" borderId="0" xfId="1" applyNumberFormat="1" applyFont="1" applyFill="1" applyBorder="1" applyAlignment="1" applyProtection="1">
      <alignment horizontal="left" vertical="center"/>
    </xf>
    <xf numFmtId="0" fontId="23" fillId="6" borderId="5" xfId="0" applyFont="1" applyFill="1" applyBorder="1" applyAlignment="1">
      <alignment horizontal="left" vertical="center" wrapText="1"/>
    </xf>
    <xf numFmtId="0" fontId="23" fillId="7" borderId="28" xfId="0" applyFont="1" applyFill="1" applyBorder="1" applyAlignment="1">
      <alignment horizontal="left" vertical="center"/>
    </xf>
    <xf numFmtId="0" fontId="23" fillId="7" borderId="0" xfId="0" applyFont="1" applyFill="1" applyAlignment="1">
      <alignment horizontal="left" vertical="center"/>
    </xf>
    <xf numFmtId="0" fontId="23" fillId="7" borderId="0" xfId="0" applyFont="1" applyFill="1" applyAlignment="1">
      <alignment horizontal="center" vertical="center"/>
    </xf>
    <xf numFmtId="165" fontId="23" fillId="7" borderId="0" xfId="1" applyNumberFormat="1" applyFont="1" applyFill="1" applyBorder="1" applyAlignment="1" applyProtection="1">
      <alignment horizontal="left" vertical="center"/>
    </xf>
    <xf numFmtId="0" fontId="23" fillId="7" borderId="5" xfId="0" applyFont="1" applyFill="1" applyBorder="1" applyAlignment="1">
      <alignment horizontal="left" vertical="center" wrapText="1"/>
    </xf>
    <xf numFmtId="0" fontId="23" fillId="0" borderId="0" xfId="0" applyFont="1" applyProtection="1">
      <protection locked="0"/>
    </xf>
    <xf numFmtId="7" fontId="2" fillId="7" borderId="0" xfId="0" applyNumberFormat="1" applyFont="1" applyFill="1" applyAlignment="1">
      <alignment horizontal="center" vertical="center"/>
    </xf>
    <xf numFmtId="7" fontId="2" fillId="7" borderId="5" xfId="0" applyNumberFormat="1" applyFont="1" applyFill="1" applyBorder="1" applyAlignment="1">
      <alignment horizontal="left" vertical="center" wrapText="1"/>
    </xf>
    <xf numFmtId="7" fontId="20" fillId="7" borderId="0" xfId="0" applyNumberFormat="1" applyFont="1" applyFill="1" applyAlignment="1" applyProtection="1">
      <alignment horizontal="left" vertical="center"/>
      <protection locked="0"/>
    </xf>
    <xf numFmtId="166" fontId="2" fillId="7" borderId="0" xfId="0" applyNumberFormat="1" applyFont="1" applyFill="1" applyAlignment="1">
      <alignment horizontal="center" vertical="center"/>
    </xf>
    <xf numFmtId="166" fontId="2" fillId="7" borderId="5" xfId="0" quotePrefix="1" applyNumberFormat="1" applyFont="1" applyFill="1" applyBorder="1" applyAlignment="1">
      <alignment horizontal="left" vertical="center" wrapText="1"/>
    </xf>
    <xf numFmtId="7" fontId="2" fillId="7" borderId="5" xfId="0" quotePrefix="1" applyNumberFormat="1" applyFont="1" applyFill="1" applyBorder="1" applyAlignment="1">
      <alignment horizontal="left" vertical="center" wrapText="1"/>
    </xf>
    <xf numFmtId="172" fontId="2" fillId="7" borderId="0" xfId="0" applyNumberFormat="1" applyFont="1" applyFill="1" applyAlignment="1">
      <alignment horizontal="center" vertical="center"/>
    </xf>
    <xf numFmtId="7" fontId="20" fillId="7" borderId="0" xfId="0" applyNumberFormat="1" applyFont="1" applyFill="1" applyAlignment="1" applyProtection="1">
      <alignment horizontal="left" vertical="center" wrapText="1"/>
      <protection locked="0"/>
    </xf>
    <xf numFmtId="7" fontId="2" fillId="7" borderId="5" xfId="0" quotePrefix="1" applyNumberFormat="1" applyFont="1" applyFill="1" applyBorder="1" applyAlignment="1">
      <alignment vertical="center" wrapText="1"/>
    </xf>
    <xf numFmtId="172" fontId="2" fillId="7" borderId="0" xfId="3" applyNumberFormat="1" applyFont="1" applyFill="1" applyBorder="1" applyAlignment="1" applyProtection="1">
      <alignment horizontal="center" vertical="center"/>
    </xf>
    <xf numFmtId="170" fontId="2" fillId="7" borderId="0" xfId="0" applyNumberFormat="1" applyFont="1" applyFill="1" applyAlignment="1">
      <alignment horizontal="center" vertical="center"/>
    </xf>
    <xf numFmtId="0" fontId="5" fillId="6" borderId="28" xfId="0" applyFont="1" applyFill="1" applyBorder="1" applyAlignment="1">
      <alignment horizontal="left" vertical="center"/>
    </xf>
    <xf numFmtId="0" fontId="15" fillId="6" borderId="0" xfId="0" applyFont="1" applyFill="1" applyAlignment="1">
      <alignment horizontal="left" vertical="center"/>
    </xf>
    <xf numFmtId="0" fontId="15" fillId="6" borderId="0" xfId="0" applyFont="1" applyFill="1" applyAlignment="1">
      <alignment horizontal="center" vertical="center"/>
    </xf>
    <xf numFmtId="165" fontId="22" fillId="6" borderId="0" xfId="1" applyNumberFormat="1" applyFont="1" applyFill="1" applyBorder="1" applyAlignment="1" applyProtection="1">
      <alignment horizontal="left" vertical="center"/>
    </xf>
    <xf numFmtId="0" fontId="2" fillId="6" borderId="5" xfId="0" applyFont="1" applyFill="1" applyBorder="1" applyAlignment="1">
      <alignment horizontal="left" vertical="center" wrapText="1"/>
    </xf>
    <xf numFmtId="0" fontId="2" fillId="7" borderId="28" xfId="0" applyFont="1" applyFill="1" applyBorder="1"/>
    <xf numFmtId="0" fontId="2" fillId="7" borderId="0" xfId="0" applyFont="1" applyFill="1"/>
    <xf numFmtId="166" fontId="23" fillId="7" borderId="0" xfId="0" applyNumberFormat="1" applyFont="1" applyFill="1" applyAlignment="1">
      <alignment horizontal="center" vertical="center"/>
    </xf>
    <xf numFmtId="166" fontId="23" fillId="7" borderId="5" xfId="0" applyNumberFormat="1" applyFont="1" applyFill="1" applyBorder="1" applyAlignment="1">
      <alignment horizontal="left" vertical="center" wrapText="1"/>
    </xf>
    <xf numFmtId="166" fontId="2" fillId="7" borderId="5" xfId="0" applyNumberFormat="1" applyFont="1" applyFill="1" applyBorder="1" applyAlignment="1">
      <alignment horizontal="left" vertical="center" wrapText="1"/>
    </xf>
    <xf numFmtId="0" fontId="2" fillId="7" borderId="31" xfId="0" applyFont="1" applyFill="1" applyBorder="1" applyAlignment="1">
      <alignment horizontal="left" vertical="center"/>
    </xf>
    <xf numFmtId="0" fontId="2" fillId="7" borderId="19" xfId="0" applyFont="1" applyFill="1" applyBorder="1" applyAlignment="1">
      <alignment horizontal="left" vertical="center"/>
    </xf>
    <xf numFmtId="165" fontId="22" fillId="7" borderId="19" xfId="1" applyNumberFormat="1" applyFont="1" applyFill="1" applyBorder="1" applyAlignment="1" applyProtection="1">
      <alignment horizontal="left" vertical="center"/>
    </xf>
    <xf numFmtId="166" fontId="23" fillId="7" borderId="20" xfId="0" applyNumberFormat="1" applyFont="1" applyFill="1" applyBorder="1" applyAlignment="1">
      <alignment horizontal="left" vertical="center" wrapText="1"/>
    </xf>
    <xf numFmtId="0" fontId="5" fillId="0" borderId="0" xfId="0" applyFont="1" applyProtection="1">
      <protection locked="0"/>
    </xf>
    <xf numFmtId="0" fontId="2" fillId="0" borderId="0" xfId="0" applyFont="1" applyAlignment="1" applyProtection="1">
      <alignment horizontal="left"/>
      <protection locked="0"/>
    </xf>
    <xf numFmtId="7" fontId="2" fillId="0" borderId="0" xfId="0" applyNumberFormat="1" applyFont="1" applyAlignment="1" applyProtection="1">
      <alignment horizontal="center"/>
      <protection locked="0"/>
    </xf>
    <xf numFmtId="0" fontId="10" fillId="0" borderId="4" xfId="0" applyFont="1" applyBorder="1"/>
    <xf numFmtId="49" fontId="6" fillId="0" borderId="2" xfId="5" applyNumberFormat="1" applyFont="1" applyBorder="1" applyAlignment="1">
      <alignment horizontal="center" vertical="center"/>
    </xf>
    <xf numFmtId="0" fontId="6" fillId="0" borderId="2" xfId="5" applyFont="1" applyBorder="1" applyAlignment="1">
      <alignment horizontal="left" vertical="center"/>
    </xf>
    <xf numFmtId="2" fontId="6" fillId="0" borderId="2" xfId="1" applyNumberFormat="1" applyFont="1" applyFill="1" applyBorder="1" applyAlignment="1">
      <alignment horizontal="right" vertical="center"/>
    </xf>
    <xf numFmtId="173" fontId="6" fillId="0" borderId="2" xfId="1" applyNumberFormat="1" applyFont="1" applyFill="1" applyBorder="1" applyAlignment="1">
      <alignment horizontal="right" vertical="center"/>
    </xf>
    <xf numFmtId="39" fontId="6" fillId="0" borderId="2" xfId="1" applyNumberFormat="1" applyFont="1" applyFill="1" applyBorder="1" applyAlignment="1">
      <alignment horizontal="center" vertical="center"/>
    </xf>
    <xf numFmtId="39" fontId="6" fillId="0" borderId="3" xfId="1" applyNumberFormat="1" applyFont="1" applyFill="1" applyBorder="1" applyAlignment="1">
      <alignment horizontal="center" vertical="center"/>
    </xf>
    <xf numFmtId="0" fontId="6" fillId="0" borderId="46" xfId="6" applyFont="1" applyBorder="1" applyAlignment="1">
      <alignment horizontal="left" vertical="center"/>
    </xf>
    <xf numFmtId="0" fontId="6" fillId="0" borderId="47" xfId="6" applyFont="1" applyBorder="1" applyAlignment="1">
      <alignment horizontal="left" vertical="center"/>
    </xf>
    <xf numFmtId="173" fontId="10" fillId="0" borderId="4" xfId="0" applyNumberFormat="1" applyFont="1" applyBorder="1" applyAlignment="1">
      <alignment horizontal="left" vertical="center"/>
    </xf>
    <xf numFmtId="0" fontId="10" fillId="0" borderId="0" xfId="0" applyFont="1" applyAlignment="1">
      <alignment horizontal="left" vertical="center"/>
    </xf>
    <xf numFmtId="0" fontId="10" fillId="0" borderId="2" xfId="0" applyFont="1" applyBorder="1" applyAlignment="1">
      <alignment horizontal="left" vertical="center"/>
    </xf>
    <xf numFmtId="49" fontId="6" fillId="0" borderId="0" xfId="5" applyNumberFormat="1" applyFont="1" applyAlignment="1">
      <alignment horizontal="center" vertical="center"/>
    </xf>
    <xf numFmtId="0" fontId="6" fillId="0" borderId="0" xfId="5" applyFont="1" applyAlignment="1">
      <alignment horizontal="left" vertical="center"/>
    </xf>
    <xf numFmtId="2" fontId="6" fillId="0" borderId="0" xfId="1" applyNumberFormat="1" applyFont="1" applyFill="1" applyBorder="1" applyAlignment="1">
      <alignment horizontal="right" vertical="center"/>
    </xf>
    <xf numFmtId="173" fontId="6" fillId="0" borderId="0" xfId="1" applyNumberFormat="1" applyFont="1" applyFill="1" applyBorder="1" applyAlignment="1">
      <alignment horizontal="right" vertical="center"/>
    </xf>
    <xf numFmtId="39" fontId="6" fillId="0" borderId="0" xfId="1" applyNumberFormat="1" applyFont="1" applyFill="1" applyBorder="1" applyAlignment="1">
      <alignment horizontal="center" vertical="center"/>
    </xf>
    <xf numFmtId="39" fontId="6" fillId="0" borderId="5" xfId="1" applyNumberFormat="1" applyFont="1" applyFill="1" applyBorder="1" applyAlignment="1">
      <alignment horizontal="center" vertical="center"/>
    </xf>
    <xf numFmtId="0" fontId="6" fillId="0" borderId="48" xfId="6" applyFont="1" applyBorder="1" applyAlignment="1">
      <alignment horizontal="left" vertical="center"/>
    </xf>
    <xf numFmtId="0" fontId="6" fillId="0" borderId="49" xfId="6" applyFont="1" applyBorder="1" applyAlignment="1">
      <alignment horizontal="left" vertical="center"/>
    </xf>
    <xf numFmtId="49" fontId="6" fillId="0" borderId="7" xfId="5" applyNumberFormat="1" applyFont="1" applyBorder="1" applyAlignment="1">
      <alignment horizontal="center" vertical="center"/>
    </xf>
    <xf numFmtId="0" fontId="6" fillId="0" borderId="7" xfId="5" applyFont="1" applyBorder="1" applyAlignment="1">
      <alignment horizontal="left" vertical="center"/>
    </xf>
    <xf numFmtId="2" fontId="6" fillId="0" borderId="7" xfId="1" applyNumberFormat="1" applyFont="1" applyFill="1" applyBorder="1" applyAlignment="1">
      <alignment horizontal="right" vertical="center"/>
    </xf>
    <xf numFmtId="170" fontId="6" fillId="0" borderId="7" xfId="1" applyNumberFormat="1" applyFont="1" applyFill="1" applyBorder="1" applyAlignment="1">
      <alignment horizontal="right" vertical="center"/>
    </xf>
    <xf numFmtId="39" fontId="6" fillId="0" borderId="7" xfId="1" applyNumberFormat="1" applyFont="1" applyFill="1" applyBorder="1" applyAlignment="1">
      <alignment horizontal="center" vertical="center"/>
    </xf>
    <xf numFmtId="39" fontId="6" fillId="0" borderId="8" xfId="1" applyNumberFormat="1" applyFont="1" applyFill="1" applyBorder="1" applyAlignment="1">
      <alignment horizontal="center" vertical="center"/>
    </xf>
    <xf numFmtId="0" fontId="6" fillId="0" borderId="50" xfId="6" applyFont="1" applyBorder="1" applyAlignment="1">
      <alignment horizontal="left" vertical="center"/>
    </xf>
    <xf numFmtId="0" fontId="6" fillId="0" borderId="51" xfId="6" applyFont="1" applyBorder="1" applyAlignment="1">
      <alignment horizontal="left" vertical="center"/>
    </xf>
    <xf numFmtId="0" fontId="10" fillId="0" borderId="7" xfId="0" applyFont="1" applyBorder="1" applyAlignment="1">
      <alignment horizontal="left" vertical="center"/>
    </xf>
    <xf numFmtId="49" fontId="6" fillId="0" borderId="52" xfId="5" applyNumberFormat="1" applyFont="1" applyBorder="1" applyAlignment="1">
      <alignment horizontal="center" vertical="center"/>
    </xf>
    <xf numFmtId="0" fontId="6" fillId="0" borderId="52" xfId="5" applyFont="1" applyBorder="1" applyAlignment="1">
      <alignment horizontal="left" vertical="center"/>
    </xf>
    <xf numFmtId="2" fontId="6" fillId="0" borderId="52" xfId="1" applyNumberFormat="1" applyFont="1" applyFill="1" applyBorder="1" applyAlignment="1">
      <alignment horizontal="right" vertical="center"/>
    </xf>
    <xf numFmtId="170" fontId="6" fillId="0" borderId="52" xfId="1" applyNumberFormat="1" applyFont="1" applyFill="1" applyBorder="1" applyAlignment="1">
      <alignment horizontal="right" vertical="center"/>
    </xf>
    <xf numFmtId="39" fontId="6" fillId="0" borderId="52" xfId="1" applyNumberFormat="1" applyFont="1" applyFill="1" applyBorder="1" applyAlignment="1">
      <alignment horizontal="center" vertical="center"/>
    </xf>
    <xf numFmtId="170" fontId="6" fillId="0" borderId="0" xfId="1" applyNumberFormat="1" applyFont="1" applyFill="1" applyBorder="1" applyAlignment="1">
      <alignment horizontal="right" vertical="center"/>
    </xf>
    <xf numFmtId="0" fontId="6" fillId="0" borderId="53" xfId="6" applyFont="1" applyBorder="1" applyAlignment="1">
      <alignment horizontal="left" vertical="center"/>
    </xf>
    <xf numFmtId="0" fontId="6" fillId="0" borderId="54" xfId="6" applyFont="1" applyBorder="1" applyAlignment="1">
      <alignment horizontal="left" vertical="center"/>
    </xf>
    <xf numFmtId="39" fontId="6" fillId="0" borderId="55" xfId="1" applyNumberFormat="1" applyFont="1" applyFill="1" applyBorder="1" applyAlignment="1">
      <alignment horizontal="center" vertical="center"/>
    </xf>
    <xf numFmtId="0" fontId="6" fillId="0" borderId="56" xfId="6" applyFont="1" applyBorder="1" applyAlignment="1">
      <alignment horizontal="left" vertical="center"/>
    </xf>
    <xf numFmtId="0" fontId="6" fillId="0" borderId="57" xfId="6" applyFont="1" applyBorder="1" applyAlignment="1">
      <alignment horizontal="left" vertical="center"/>
    </xf>
    <xf numFmtId="0" fontId="6" fillId="0" borderId="58" xfId="6" applyFont="1" applyBorder="1" applyAlignment="1">
      <alignment horizontal="left" vertical="center"/>
    </xf>
    <xf numFmtId="0" fontId="6" fillId="0" borderId="59" xfId="6" applyFont="1" applyBorder="1" applyAlignment="1">
      <alignment horizontal="left" vertical="center"/>
    </xf>
    <xf numFmtId="0" fontId="6" fillId="0" borderId="2" xfId="6" applyFont="1" applyBorder="1" applyAlignment="1">
      <alignment horizontal="left" vertical="center"/>
    </xf>
    <xf numFmtId="0" fontId="6" fillId="0" borderId="3" xfId="6" applyFont="1" applyBorder="1" applyAlignment="1">
      <alignment horizontal="left" vertical="center"/>
    </xf>
    <xf numFmtId="0" fontId="6" fillId="0" borderId="0" xfId="6" applyFont="1" applyAlignment="1">
      <alignment horizontal="left" vertical="center"/>
    </xf>
    <xf numFmtId="0" fontId="6" fillId="0" borderId="5" xfId="6" applyFont="1" applyBorder="1" applyAlignment="1">
      <alignment horizontal="left" vertical="center"/>
    </xf>
    <xf numFmtId="0" fontId="6" fillId="0" borderId="7" xfId="6" applyFont="1" applyBorder="1" applyAlignment="1">
      <alignment horizontal="left" vertical="center"/>
    </xf>
    <xf numFmtId="0" fontId="6" fillId="0" borderId="55" xfId="6" applyFont="1" applyBorder="1" applyAlignment="1">
      <alignment horizontal="left" vertical="center"/>
    </xf>
    <xf numFmtId="49" fontId="6" fillId="0" borderId="1" xfId="5" applyNumberFormat="1" applyFont="1" applyBorder="1" applyAlignment="1">
      <alignment horizontal="center" vertical="center"/>
    </xf>
    <xf numFmtId="170" fontId="6" fillId="0" borderId="2" xfId="1" applyNumberFormat="1" applyFont="1" applyFill="1" applyBorder="1" applyAlignment="1">
      <alignment horizontal="right" vertical="center"/>
    </xf>
    <xf numFmtId="49" fontId="6" fillId="0" borderId="4" xfId="5" applyNumberFormat="1" applyFont="1" applyBorder="1" applyAlignment="1">
      <alignment horizontal="center" vertical="center"/>
    </xf>
    <xf numFmtId="49" fontId="10" fillId="0" borderId="4" xfId="0" applyNumberFormat="1" applyFont="1" applyBorder="1" applyAlignment="1">
      <alignment horizontal="center"/>
    </xf>
    <xf numFmtId="49" fontId="10" fillId="0" borderId="0" xfId="0" applyNumberFormat="1" applyFont="1"/>
    <xf numFmtId="2" fontId="10" fillId="0" borderId="0" xfId="0" applyNumberFormat="1" applyFont="1" applyAlignment="1">
      <alignment horizontal="right"/>
    </xf>
    <xf numFmtId="170" fontId="10" fillId="0" borderId="0" xfId="0" applyNumberFormat="1" applyFont="1"/>
    <xf numFmtId="174" fontId="10" fillId="0" borderId="0" xfId="1" applyNumberFormat="1" applyFont="1" applyBorder="1" applyAlignment="1">
      <alignment vertical="top"/>
    </xf>
    <xf numFmtId="49" fontId="10" fillId="0" borderId="60" xfId="0" applyNumberFormat="1" applyFont="1" applyBorder="1" applyAlignment="1">
      <alignment horizontal="center"/>
    </xf>
    <xf numFmtId="49" fontId="10" fillId="0" borderId="7" xfId="0" applyNumberFormat="1" applyFont="1" applyBorder="1"/>
    <xf numFmtId="2" fontId="10" fillId="0" borderId="7" xfId="0" applyNumberFormat="1" applyFont="1" applyBorder="1" applyAlignment="1">
      <alignment horizontal="right"/>
    </xf>
    <xf numFmtId="170" fontId="10" fillId="0" borderId="7" xfId="0" applyNumberFormat="1" applyFont="1" applyBorder="1"/>
    <xf numFmtId="174" fontId="10" fillId="0" borderId="7" xfId="1" applyNumberFormat="1" applyFont="1" applyBorder="1" applyAlignment="1">
      <alignment vertical="top"/>
    </xf>
    <xf numFmtId="0" fontId="10" fillId="0" borderId="55" xfId="0" applyFont="1" applyBorder="1"/>
    <xf numFmtId="49" fontId="10" fillId="0" borderId="1" xfId="0" applyNumberFormat="1" applyFont="1" applyBorder="1" applyAlignment="1">
      <alignment horizontal="center"/>
    </xf>
    <xf numFmtId="49" fontId="10" fillId="0" borderId="2" xfId="0" applyNumberFormat="1" applyFont="1" applyBorder="1"/>
    <xf numFmtId="2" fontId="10" fillId="0" borderId="2" xfId="0" applyNumberFormat="1" applyFont="1" applyBorder="1" applyAlignment="1">
      <alignment horizontal="right"/>
    </xf>
    <xf numFmtId="170" fontId="10" fillId="0" borderId="2" xfId="0" applyNumberFormat="1" applyFont="1" applyBorder="1"/>
    <xf numFmtId="174" fontId="10" fillId="0" borderId="2" xfId="1" applyNumberFormat="1" applyFont="1" applyBorder="1" applyAlignment="1">
      <alignment vertical="top"/>
    </xf>
    <xf numFmtId="0" fontId="10" fillId="0" borderId="3" xfId="0" applyFont="1" applyBorder="1"/>
    <xf numFmtId="0" fontId="10" fillId="0" borderId="7" xfId="0" applyFont="1" applyBorder="1"/>
    <xf numFmtId="0" fontId="10" fillId="0" borderId="2" xfId="0" applyFont="1" applyBorder="1"/>
    <xf numFmtId="2" fontId="10" fillId="0" borderId="2" xfId="0" applyNumberFormat="1" applyFont="1" applyBorder="1"/>
    <xf numFmtId="2" fontId="10" fillId="0" borderId="2" xfId="0" applyNumberFormat="1" applyFont="1" applyBorder="1" applyAlignment="1">
      <alignment horizontal="center"/>
    </xf>
    <xf numFmtId="2" fontId="10" fillId="0" borderId="3" xfId="0" applyNumberFormat="1" applyFont="1" applyBorder="1" applyAlignment="1">
      <alignment horizontal="center"/>
    </xf>
    <xf numFmtId="2" fontId="10" fillId="0" borderId="7" xfId="0" applyNumberFormat="1" applyFont="1" applyBorder="1"/>
    <xf numFmtId="2" fontId="10" fillId="0" borderId="7" xfId="0" applyNumberFormat="1" applyFont="1" applyBorder="1" applyAlignment="1">
      <alignment horizontal="center"/>
    </xf>
    <xf numFmtId="2" fontId="10" fillId="0" borderId="55" xfId="0" applyNumberFormat="1" applyFont="1" applyBorder="1" applyAlignment="1">
      <alignment horizontal="center"/>
    </xf>
    <xf numFmtId="49" fontId="10" fillId="0" borderId="0" xfId="0" applyNumberFormat="1" applyFont="1" applyAlignment="1">
      <alignment horizontal="center"/>
    </xf>
    <xf numFmtId="0" fontId="2" fillId="0" borderId="4" xfId="0" applyFont="1" applyBorder="1"/>
    <xf numFmtId="168" fontId="0" fillId="0" borderId="5" xfId="0" applyNumberFormat="1" applyBorder="1"/>
    <xf numFmtId="0" fontId="2" fillId="0" borderId="4" xfId="0" applyFont="1" applyBorder="1" applyAlignment="1">
      <alignment horizontal="left"/>
    </xf>
    <xf numFmtId="0" fontId="2" fillId="0" borderId="60" xfId="0" applyFont="1" applyBorder="1"/>
    <xf numFmtId="168" fontId="0" fillId="0" borderId="55" xfId="0" applyNumberFormat="1" applyBorder="1"/>
    <xf numFmtId="0" fontId="11" fillId="0" borderId="0" xfId="0" applyFont="1" applyAlignment="1">
      <alignment wrapText="1"/>
    </xf>
    <xf numFmtId="0" fontId="6" fillId="0" borderId="0" xfId="0" applyFont="1"/>
    <xf numFmtId="175" fontId="6" fillId="0" borderId="0" xfId="0" applyNumberFormat="1" applyFont="1" applyAlignment="1">
      <alignment horizontal="center"/>
    </xf>
    <xf numFmtId="170" fontId="6" fillId="0" borderId="0" xfId="0" applyNumberFormat="1" applyFont="1" applyAlignment="1">
      <alignment horizontal="center"/>
    </xf>
    <xf numFmtId="0" fontId="27" fillId="0" borderId="0" xfId="0" applyFont="1"/>
    <xf numFmtId="44" fontId="27" fillId="0" borderId="0" xfId="2" applyFont="1"/>
    <xf numFmtId="9" fontId="10" fillId="0" borderId="0" xfId="3" applyFont="1"/>
    <xf numFmtId="175" fontId="10" fillId="0" borderId="0" xfId="0" applyNumberFormat="1" applyFont="1" applyAlignment="1">
      <alignment horizontal="center"/>
    </xf>
    <xf numFmtId="170" fontId="10" fillId="0" borderId="0" xfId="0" applyNumberFormat="1" applyFont="1" applyAlignment="1">
      <alignment horizontal="center"/>
    </xf>
    <xf numFmtId="0" fontId="27" fillId="0" borderId="0" xfId="8" applyFont="1"/>
    <xf numFmtId="44" fontId="27" fillId="0" borderId="0" xfId="2" applyFont="1" applyFill="1"/>
    <xf numFmtId="0" fontId="10" fillId="0" borderId="0" xfId="0" applyFont="1" applyAlignment="1">
      <alignment horizontal="center"/>
    </xf>
    <xf numFmtId="175" fontId="0" fillId="0" borderId="5" xfId="0" applyNumberFormat="1" applyBorder="1"/>
    <xf numFmtId="168" fontId="0" fillId="0" borderId="5" xfId="0" applyNumberFormat="1" applyBorder="1" applyAlignment="1">
      <alignment horizontal="right"/>
    </xf>
    <xf numFmtId="166" fontId="0" fillId="0" borderId="5" xfId="2" applyNumberFormat="1" applyFont="1" applyBorder="1"/>
    <xf numFmtId="2" fontId="0" fillId="0" borderId="5" xfId="2" applyNumberFormat="1" applyFont="1" applyBorder="1"/>
    <xf numFmtId="9" fontId="0" fillId="0" borderId="55" xfId="3" applyFont="1" applyBorder="1"/>
    <xf numFmtId="0" fontId="18" fillId="8" borderId="0" xfId="0" applyFont="1" applyFill="1" applyAlignment="1">
      <alignment vertical="center"/>
    </xf>
    <xf numFmtId="0" fontId="19" fillId="8" borderId="0" xfId="0" applyFont="1" applyFill="1" applyAlignment="1">
      <alignment horizontal="center" vertical="center"/>
    </xf>
    <xf numFmtId="0" fontId="19" fillId="8" borderId="28" xfId="0" applyFont="1" applyFill="1" applyBorder="1" applyAlignment="1">
      <alignment horizontal="center" vertical="center"/>
    </xf>
    <xf numFmtId="165" fontId="20" fillId="8" borderId="0" xfId="1" applyNumberFormat="1" applyFont="1" applyFill="1" applyBorder="1" applyAlignment="1" applyProtection="1">
      <alignment horizontal="left" vertical="center"/>
    </xf>
    <xf numFmtId="0" fontId="19" fillId="8" borderId="5" xfId="0" applyFont="1" applyFill="1" applyBorder="1" applyAlignment="1">
      <alignment horizontal="center" vertical="center" wrapText="1"/>
    </xf>
    <xf numFmtId="0" fontId="26" fillId="8" borderId="43" xfId="0" applyFont="1" applyFill="1" applyBorder="1" applyAlignment="1">
      <alignment horizontal="center" wrapText="1"/>
    </xf>
    <xf numFmtId="0" fontId="26" fillId="8" borderId="45" xfId="0" applyFont="1" applyFill="1" applyBorder="1" applyAlignment="1">
      <alignment horizontal="center" wrapText="1"/>
    </xf>
    <xf numFmtId="49" fontId="26" fillId="8" borderId="65" xfId="7" applyNumberFormat="1" applyFont="1" applyFill="1" applyBorder="1" applyAlignment="1">
      <alignment horizontal="center" wrapText="1"/>
    </xf>
    <xf numFmtId="0" fontId="26" fillId="8" borderId="42" xfId="7" applyFont="1" applyFill="1" applyBorder="1" applyAlignment="1">
      <alignment wrapText="1"/>
    </xf>
    <xf numFmtId="168" fontId="26" fillId="8" borderId="42" xfId="7" applyNumberFormat="1" applyFont="1" applyFill="1" applyBorder="1" applyAlignment="1">
      <alignment horizontal="center" wrapText="1"/>
    </xf>
    <xf numFmtId="44" fontId="26" fillId="8" borderId="42" xfId="2" applyFont="1" applyFill="1" applyBorder="1" applyAlignment="1">
      <alignment wrapText="1"/>
    </xf>
    <xf numFmtId="0" fontId="15" fillId="9" borderId="61" xfId="5" applyFont="1" applyFill="1" applyBorder="1" applyAlignment="1">
      <alignment vertical="center" wrapText="1"/>
    </xf>
    <xf numFmtId="0" fontId="15" fillId="9" borderId="62" xfId="5" applyFont="1" applyFill="1" applyBorder="1" applyAlignment="1">
      <alignment horizontal="center" vertical="center" wrapText="1"/>
    </xf>
    <xf numFmtId="7" fontId="20" fillId="10" borderId="0" xfId="0" applyNumberFormat="1" applyFont="1" applyFill="1" applyAlignment="1" applyProtection="1">
      <alignment horizontal="center" vertical="center"/>
      <protection locked="0"/>
    </xf>
    <xf numFmtId="37" fontId="20" fillId="10" borderId="0" xfId="1" applyNumberFormat="1" applyFont="1" applyFill="1" applyBorder="1" applyAlignment="1" applyProtection="1">
      <alignment horizontal="center" vertical="center"/>
      <protection locked="0"/>
    </xf>
    <xf numFmtId="0" fontId="20" fillId="10" borderId="0" xfId="0" applyFont="1" applyFill="1" applyAlignment="1" applyProtection="1">
      <alignment horizontal="center" vertical="center"/>
      <protection locked="0"/>
    </xf>
    <xf numFmtId="166" fontId="20" fillId="10" borderId="0" xfId="2" applyNumberFormat="1" applyFont="1" applyFill="1" applyBorder="1" applyAlignment="1" applyProtection="1">
      <alignment horizontal="center" vertical="center"/>
      <protection locked="0"/>
    </xf>
    <xf numFmtId="49" fontId="20" fillId="10" borderId="0" xfId="2" applyNumberFormat="1" applyFont="1" applyFill="1" applyBorder="1" applyAlignment="1" applyProtection="1">
      <alignment horizontal="center" vertical="center"/>
      <protection locked="0"/>
    </xf>
    <xf numFmtId="49" fontId="20" fillId="10" borderId="0" xfId="0" applyNumberFormat="1" applyFont="1" applyFill="1" applyAlignment="1" applyProtection="1">
      <alignment horizontal="center" vertical="center"/>
      <protection locked="0"/>
    </xf>
    <xf numFmtId="166" fontId="15" fillId="8" borderId="19" xfId="0" applyNumberFormat="1" applyFont="1" applyFill="1" applyBorder="1" applyAlignment="1">
      <alignment horizontal="center" vertical="center"/>
    </xf>
    <xf numFmtId="0" fontId="2" fillId="3" borderId="4" xfId="4" applyFill="1" applyBorder="1" applyAlignment="1">
      <alignment wrapText="1"/>
    </xf>
    <xf numFmtId="0" fontId="2" fillId="3" borderId="0" xfId="4" applyFill="1" applyAlignment="1">
      <alignment wrapText="1"/>
    </xf>
    <xf numFmtId="0" fontId="2" fillId="3" borderId="5" xfId="4" applyFill="1" applyBorder="1" applyAlignment="1">
      <alignment wrapText="1"/>
    </xf>
    <xf numFmtId="0" fontId="3" fillId="8" borderId="1" xfId="4" applyFont="1" applyFill="1" applyBorder="1" applyAlignment="1">
      <alignment horizontal="left" vertical="center"/>
    </xf>
    <xf numFmtId="0" fontId="3" fillId="8" borderId="2" xfId="4" applyFont="1" applyFill="1" applyBorder="1" applyAlignment="1">
      <alignment horizontal="left" vertical="center"/>
    </xf>
    <xf numFmtId="0" fontId="3" fillId="8" borderId="3" xfId="4" applyFont="1" applyFill="1" applyBorder="1" applyAlignment="1">
      <alignment horizontal="left" vertical="center"/>
    </xf>
    <xf numFmtId="0" fontId="4" fillId="8" borderId="4" xfId="4" applyFont="1" applyFill="1" applyBorder="1" applyAlignment="1">
      <alignment horizontal="left" vertical="center"/>
    </xf>
    <xf numFmtId="0" fontId="3" fillId="8" borderId="0" xfId="4" applyFont="1" applyFill="1" applyAlignment="1">
      <alignment horizontal="left" vertical="center"/>
    </xf>
    <xf numFmtId="0" fontId="3" fillId="8" borderId="5" xfId="4" applyFont="1" applyFill="1" applyBorder="1" applyAlignment="1">
      <alignment horizontal="left" vertical="center"/>
    </xf>
    <xf numFmtId="15" fontId="5" fillId="4" borderId="4" xfId="4" quotePrefix="1" applyNumberFormat="1" applyFont="1" applyFill="1" applyBorder="1" applyAlignment="1">
      <alignment horizontal="left" vertical="center" wrapText="1"/>
    </xf>
    <xf numFmtId="0" fontId="5" fillId="4" borderId="0" xfId="4" applyFont="1" applyFill="1" applyAlignment="1">
      <alignment horizontal="left" vertical="center" wrapText="1"/>
    </xf>
    <xf numFmtId="0" fontId="5" fillId="4" borderId="5" xfId="4" applyFont="1" applyFill="1" applyBorder="1" applyAlignment="1">
      <alignment horizontal="left" vertical="center" wrapText="1"/>
    </xf>
    <xf numFmtId="15" fontId="5" fillId="4" borderId="0" xfId="4" quotePrefix="1" applyNumberFormat="1" applyFont="1" applyFill="1" applyAlignment="1">
      <alignment horizontal="left" vertical="center" wrapText="1"/>
    </xf>
    <xf numFmtId="15" fontId="5" fillId="4" borderId="5" xfId="4" quotePrefix="1" applyNumberFormat="1" applyFont="1" applyFill="1" applyBorder="1" applyAlignment="1">
      <alignment horizontal="left" vertical="center" wrapText="1"/>
    </xf>
    <xf numFmtId="4" fontId="5" fillId="4" borderId="4" xfId="4" quotePrefix="1" applyNumberFormat="1" applyFont="1" applyFill="1" applyBorder="1" applyAlignment="1">
      <alignment horizontal="left" vertical="center" wrapText="1"/>
    </xf>
    <xf numFmtId="4" fontId="5" fillId="4" borderId="0" xfId="4" quotePrefix="1" applyNumberFormat="1" applyFont="1" applyFill="1" applyAlignment="1">
      <alignment horizontal="left" vertical="center" wrapText="1"/>
    </xf>
    <xf numFmtId="4" fontId="5" fillId="4" borderId="5" xfId="4" quotePrefix="1" applyNumberFormat="1" applyFont="1" applyFill="1" applyBorder="1" applyAlignment="1">
      <alignment horizontal="left" vertical="center" wrapText="1"/>
    </xf>
    <xf numFmtId="15" fontId="2" fillId="4" borderId="4" xfId="4" quotePrefix="1" applyNumberFormat="1" applyFill="1" applyBorder="1" applyAlignment="1">
      <alignment horizontal="left" vertical="center" wrapText="1"/>
    </xf>
    <xf numFmtId="15" fontId="2" fillId="4" borderId="5" xfId="4" quotePrefix="1" applyNumberFormat="1" applyFill="1" applyBorder="1" applyAlignment="1">
      <alignment horizontal="left" vertical="center" wrapText="1"/>
    </xf>
    <xf numFmtId="4" fontId="2" fillId="0" borderId="0" xfId="4" quotePrefix="1" applyNumberFormat="1" applyAlignment="1">
      <alignment horizontal="left" vertical="center" wrapText="1"/>
    </xf>
    <xf numFmtId="0" fontId="2" fillId="3" borderId="4" xfId="4" applyFill="1" applyBorder="1" applyAlignment="1">
      <alignment horizontal="left" wrapText="1"/>
    </xf>
    <xf numFmtId="0" fontId="2" fillId="3" borderId="0" xfId="4" applyFill="1" applyAlignment="1">
      <alignment horizontal="left" wrapText="1"/>
    </xf>
    <xf numFmtId="0" fontId="2" fillId="3" borderId="5" xfId="4" applyFill="1" applyBorder="1" applyAlignment="1">
      <alignment horizontal="left" wrapText="1"/>
    </xf>
    <xf numFmtId="164" fontId="7" fillId="3" borderId="6" xfId="4" applyNumberFormat="1" applyFont="1" applyFill="1" applyBorder="1" applyAlignment="1">
      <alignment horizontal="left" wrapText="1"/>
    </xf>
    <xf numFmtId="164" fontId="7" fillId="3" borderId="7" xfId="4" applyNumberFormat="1" applyFont="1" applyFill="1" applyBorder="1" applyAlignment="1">
      <alignment horizontal="left" wrapText="1"/>
    </xf>
    <xf numFmtId="164" fontId="7" fillId="3" borderId="8" xfId="4" applyNumberFormat="1" applyFont="1" applyFill="1" applyBorder="1" applyAlignment="1">
      <alignment horizontal="left" wrapText="1"/>
    </xf>
    <xf numFmtId="0" fontId="2" fillId="0" borderId="12" xfId="0" applyFont="1" applyBorder="1"/>
    <xf numFmtId="0" fontId="2" fillId="0" borderId="13" xfId="0" applyFont="1" applyBorder="1"/>
    <xf numFmtId="0" fontId="2" fillId="0" borderId="14" xfId="0" applyFont="1" applyBorder="1"/>
    <xf numFmtId="0" fontId="3" fillId="8" borderId="1" xfId="4" applyFont="1" applyFill="1" applyBorder="1" applyAlignment="1">
      <alignment vertical="center"/>
    </xf>
    <xf numFmtId="0" fontId="3" fillId="8" borderId="2" xfId="4" applyFont="1" applyFill="1" applyBorder="1" applyAlignment="1">
      <alignment vertical="center"/>
    </xf>
    <xf numFmtId="0" fontId="3" fillId="8" borderId="3" xfId="4" applyFont="1" applyFill="1" applyBorder="1" applyAlignment="1">
      <alignment vertical="center"/>
    </xf>
    <xf numFmtId="0" fontId="4" fillId="8" borderId="4" xfId="4" applyFont="1" applyFill="1" applyBorder="1" applyAlignment="1">
      <alignment vertical="center"/>
    </xf>
    <xf numFmtId="0" fontId="4" fillId="8" borderId="0" xfId="4" applyFont="1" applyFill="1" applyAlignment="1">
      <alignment vertical="center"/>
    </xf>
    <xf numFmtId="0" fontId="4" fillId="8" borderId="5" xfId="4" applyFont="1" applyFill="1" applyBorder="1" applyAlignment="1">
      <alignment vertical="center"/>
    </xf>
    <xf numFmtId="0" fontId="0" fillId="0" borderId="9" xfId="0" applyBorder="1"/>
    <xf numFmtId="0" fontId="0" fillId="0" borderId="10" xfId="0" applyBorder="1"/>
    <xf numFmtId="0" fontId="0" fillId="0" borderId="11" xfId="0" applyBorder="1"/>
    <xf numFmtId="0" fontId="9" fillId="0" borderId="12" xfId="0" applyFont="1" applyBorder="1"/>
    <xf numFmtId="0" fontId="9" fillId="0" borderId="13" xfId="0" applyFont="1" applyBorder="1"/>
    <xf numFmtId="0" fontId="9" fillId="0" borderId="14" xfId="0" applyFont="1" applyBorder="1"/>
    <xf numFmtId="0" fontId="2" fillId="0" borderId="12" xfId="0" applyFont="1" applyBorder="1" applyAlignment="1">
      <alignment wrapText="1"/>
    </xf>
    <xf numFmtId="0" fontId="2" fillId="0" borderId="13" xfId="0" applyFont="1" applyBorder="1" applyAlignment="1">
      <alignment wrapText="1"/>
    </xf>
    <xf numFmtId="0" fontId="2" fillId="0" borderId="14" xfId="0" applyFont="1" applyBorder="1" applyAlignment="1">
      <alignment wrapText="1"/>
    </xf>
    <xf numFmtId="0" fontId="0" fillId="0" borderId="15" xfId="0" applyBorder="1" applyAlignment="1">
      <alignment wrapText="1"/>
    </xf>
    <xf numFmtId="0" fontId="0" fillId="0" borderId="16" xfId="0" applyBorder="1" applyAlignment="1">
      <alignment wrapText="1"/>
    </xf>
    <xf numFmtId="0" fontId="0" fillId="0" borderId="17" xfId="0" applyBorder="1" applyAlignment="1">
      <alignment wrapText="1"/>
    </xf>
    <xf numFmtId="0" fontId="10" fillId="0" borderId="12" xfId="0" applyFont="1" applyBorder="1" applyAlignment="1">
      <alignment wrapText="1"/>
    </xf>
    <xf numFmtId="0" fontId="10" fillId="0" borderId="13" xfId="0" applyFont="1" applyBorder="1" applyAlignment="1">
      <alignment wrapText="1"/>
    </xf>
    <xf numFmtId="0" fontId="10" fillId="0" borderId="14" xfId="0" applyFont="1" applyBorder="1" applyAlignment="1">
      <alignment wrapText="1"/>
    </xf>
    <xf numFmtId="0" fontId="4" fillId="8" borderId="6" xfId="4" applyFont="1" applyFill="1" applyBorder="1" applyAlignment="1">
      <alignment vertical="center"/>
    </xf>
    <xf numFmtId="0" fontId="4" fillId="8" borderId="7" xfId="4" applyFont="1" applyFill="1" applyBorder="1" applyAlignment="1">
      <alignment vertical="center"/>
    </xf>
    <xf numFmtId="0" fontId="4" fillId="8" borderId="8" xfId="4" applyFont="1" applyFill="1" applyBorder="1" applyAlignment="1">
      <alignment vertical="center"/>
    </xf>
    <xf numFmtId="0" fontId="11" fillId="0" borderId="1" xfId="0" applyFont="1" applyBorder="1"/>
    <xf numFmtId="0" fontId="11" fillId="0" borderId="2" xfId="0" applyFont="1" applyBorder="1"/>
    <xf numFmtId="0" fontId="11" fillId="0" borderId="3" xfId="0" applyFont="1" applyBorder="1"/>
    <xf numFmtId="0" fontId="11" fillId="4" borderId="4" xfId="0" applyFont="1" applyFill="1" applyBorder="1" applyAlignment="1">
      <alignment horizontal="left"/>
    </xf>
    <xf numFmtId="0" fontId="11" fillId="4" borderId="0" xfId="0" applyFont="1" applyFill="1" applyAlignment="1">
      <alignment horizontal="left"/>
    </xf>
    <xf numFmtId="0" fontId="11" fillId="4" borderId="5" xfId="0" applyFont="1" applyFill="1" applyBorder="1" applyAlignment="1">
      <alignment horizontal="left"/>
    </xf>
    <xf numFmtId="0" fontId="10" fillId="0" borderId="18" xfId="0" applyFont="1" applyBorder="1" applyAlignment="1">
      <alignment wrapText="1"/>
    </xf>
    <xf numFmtId="0" fontId="10" fillId="0" borderId="19" xfId="0" applyFont="1" applyBorder="1" applyAlignment="1">
      <alignment wrapText="1"/>
    </xf>
    <xf numFmtId="0" fontId="10" fillId="0" borderId="20" xfId="0" applyFont="1" applyBorder="1" applyAlignment="1">
      <alignment wrapText="1"/>
    </xf>
    <xf numFmtId="0" fontId="11" fillId="4" borderId="18" xfId="0" applyFont="1" applyFill="1" applyBorder="1" applyAlignment="1">
      <alignment horizontal="left"/>
    </xf>
    <xf numFmtId="0" fontId="11" fillId="4" borderId="19" xfId="0" applyFont="1" applyFill="1" applyBorder="1" applyAlignment="1">
      <alignment horizontal="left"/>
    </xf>
    <xf numFmtId="0" fontId="11" fillId="4" borderId="20" xfId="0" applyFont="1" applyFill="1" applyBorder="1" applyAlignment="1">
      <alignment horizontal="left"/>
    </xf>
    <xf numFmtId="0" fontId="10" fillId="0" borderId="21" xfId="0" applyFont="1" applyBorder="1"/>
    <xf numFmtId="0" fontId="10" fillId="0" borderId="22" xfId="0" applyFont="1" applyBorder="1"/>
    <xf numFmtId="0" fontId="10" fillId="0" borderId="23" xfId="0" applyFont="1" applyBorder="1"/>
    <xf numFmtId="0" fontId="10" fillId="0" borderId="4" xfId="0" applyFont="1" applyBorder="1" applyAlignment="1">
      <alignment horizontal="center" vertical="center"/>
    </xf>
    <xf numFmtId="0" fontId="10" fillId="0" borderId="0" xfId="0" applyFont="1" applyAlignment="1">
      <alignment horizontal="left" vertical="center"/>
    </xf>
    <xf numFmtId="0" fontId="19" fillId="2" borderId="0" xfId="0" applyFont="1" applyFill="1" applyAlignment="1" applyProtection="1">
      <alignment horizontal="center"/>
      <protection locked="0"/>
    </xf>
    <xf numFmtId="15" fontId="19" fillId="8" borderId="32" xfId="0" quotePrefix="1" applyNumberFormat="1" applyFont="1" applyFill="1" applyBorder="1" applyAlignment="1">
      <alignment horizontal="center" vertical="center" wrapText="1"/>
    </xf>
    <xf numFmtId="15" fontId="19" fillId="8" borderId="33" xfId="0" quotePrefix="1" applyNumberFormat="1" applyFont="1" applyFill="1" applyBorder="1" applyAlignment="1">
      <alignment horizontal="center" vertical="center" wrapText="1"/>
    </xf>
    <xf numFmtId="15" fontId="19" fillId="8" borderId="34" xfId="0" quotePrefix="1" applyNumberFormat="1" applyFont="1" applyFill="1" applyBorder="1" applyAlignment="1">
      <alignment horizontal="center" vertical="center" wrapText="1"/>
    </xf>
    <xf numFmtId="0" fontId="14" fillId="8" borderId="27" xfId="0" applyFont="1" applyFill="1" applyBorder="1" applyAlignment="1">
      <alignment horizontal="center" vertical="center"/>
    </xf>
    <xf numFmtId="0" fontId="14" fillId="8" borderId="22" xfId="0" applyFont="1" applyFill="1" applyBorder="1" applyAlignment="1">
      <alignment horizontal="center" vertical="center"/>
    </xf>
    <xf numFmtId="0" fontId="14" fillId="8" borderId="23" xfId="0" applyFont="1" applyFill="1" applyBorder="1" applyAlignment="1">
      <alignment horizontal="center" vertical="center"/>
    </xf>
    <xf numFmtId="0" fontId="15" fillId="8" borderId="28" xfId="0" applyFont="1" applyFill="1" applyBorder="1" applyAlignment="1">
      <alignment horizontal="left" vertical="center" wrapText="1"/>
    </xf>
    <xf numFmtId="0" fontId="16" fillId="8" borderId="0" xfId="0" applyFont="1" applyFill="1" applyAlignment="1">
      <alignment horizontal="left" vertical="center" wrapText="1"/>
    </xf>
    <xf numFmtId="0" fontId="16" fillId="8" borderId="5" xfId="0" applyFont="1" applyFill="1" applyBorder="1" applyAlignment="1">
      <alignment horizontal="left" vertical="center" wrapText="1"/>
    </xf>
    <xf numFmtId="0" fontId="17" fillId="10" borderId="29" xfId="0" applyFont="1" applyFill="1" applyBorder="1" applyAlignment="1">
      <alignment horizontal="center" vertical="center"/>
    </xf>
    <xf numFmtId="0" fontId="17" fillId="10" borderId="30" xfId="0" applyFont="1" applyFill="1" applyBorder="1" applyAlignment="1">
      <alignment horizontal="center" vertical="center"/>
    </xf>
    <xf numFmtId="0" fontId="18" fillId="4" borderId="29" xfId="0" applyFont="1" applyFill="1" applyBorder="1" applyAlignment="1">
      <alignment horizontal="center" vertical="center"/>
    </xf>
    <xf numFmtId="0" fontId="18" fillId="4" borderId="14" xfId="0" applyFont="1" applyFill="1" applyBorder="1" applyAlignment="1">
      <alignment horizontal="center" vertical="center"/>
    </xf>
    <xf numFmtId="49" fontId="6" fillId="4" borderId="37" xfId="0" applyNumberFormat="1" applyFont="1" applyFill="1" applyBorder="1" applyAlignment="1">
      <alignment horizontal="center"/>
    </xf>
    <xf numFmtId="49" fontId="6" fillId="4" borderId="19" xfId="0" applyNumberFormat="1" applyFont="1" applyFill="1" applyBorder="1" applyAlignment="1">
      <alignment horizontal="center"/>
    </xf>
    <xf numFmtId="49" fontId="6" fillId="4" borderId="38" xfId="0" applyNumberFormat="1" applyFont="1" applyFill="1" applyBorder="1" applyAlignment="1">
      <alignment horizontal="center"/>
    </xf>
    <xf numFmtId="0" fontId="26" fillId="8" borderId="27" xfId="0" applyFont="1" applyFill="1" applyBorder="1" applyAlignment="1">
      <alignment horizontal="center" wrapText="1"/>
    </xf>
    <xf numFmtId="0" fontId="26" fillId="8" borderId="23" xfId="0" applyFont="1" applyFill="1" applyBorder="1" applyAlignment="1">
      <alignment horizontal="center" wrapText="1"/>
    </xf>
    <xf numFmtId="0" fontId="26" fillId="8" borderId="31" xfId="0" applyFont="1" applyFill="1" applyBorder="1" applyAlignment="1">
      <alignment horizontal="center" wrapText="1"/>
    </xf>
    <xf numFmtId="0" fontId="26" fillId="8" borderId="20" xfId="0" applyFont="1" applyFill="1" applyBorder="1" applyAlignment="1">
      <alignment horizontal="center" wrapText="1"/>
    </xf>
    <xf numFmtId="0" fontId="10" fillId="4" borderId="35" xfId="0" applyFont="1" applyFill="1" applyBorder="1" applyAlignment="1">
      <alignment vertical="center" wrapText="1"/>
    </xf>
    <xf numFmtId="0" fontId="10" fillId="4" borderId="0" xfId="0" applyFont="1" applyFill="1" applyAlignment="1">
      <alignment vertical="center" wrapText="1"/>
    </xf>
    <xf numFmtId="0" fontId="10" fillId="4" borderId="36" xfId="0" applyFont="1" applyFill="1" applyBorder="1" applyAlignment="1">
      <alignment vertical="center" wrapText="1"/>
    </xf>
    <xf numFmtId="0" fontId="10" fillId="4" borderId="35" xfId="0" applyFont="1" applyFill="1" applyBorder="1" applyAlignment="1">
      <alignment vertical="center"/>
    </xf>
    <xf numFmtId="0" fontId="10" fillId="4" borderId="0" xfId="0" applyFont="1" applyFill="1" applyAlignment="1">
      <alignment vertical="center"/>
    </xf>
    <xf numFmtId="0" fontId="10" fillId="4" borderId="36" xfId="0" applyFont="1" applyFill="1" applyBorder="1" applyAlignment="1">
      <alignment vertical="center"/>
    </xf>
    <xf numFmtId="0" fontId="10" fillId="4" borderId="35" xfId="0" applyFont="1" applyFill="1" applyBorder="1" applyAlignment="1">
      <alignment horizontal="left" vertical="center" wrapText="1"/>
    </xf>
    <xf numFmtId="0" fontId="10" fillId="4" borderId="0" xfId="0" applyFont="1" applyFill="1" applyAlignment="1">
      <alignment horizontal="left" vertical="center" wrapText="1"/>
    </xf>
    <xf numFmtId="0" fontId="10" fillId="4" borderId="36" xfId="0" applyFont="1" applyFill="1" applyBorder="1" applyAlignment="1">
      <alignment horizontal="left" vertical="center" wrapText="1"/>
    </xf>
    <xf numFmtId="164" fontId="6" fillId="4" borderId="35" xfId="0" applyNumberFormat="1" applyFont="1" applyFill="1" applyBorder="1" applyAlignment="1">
      <alignment vertical="center" wrapText="1"/>
    </xf>
    <xf numFmtId="164" fontId="6" fillId="4" borderId="0" xfId="0" applyNumberFormat="1" applyFont="1" applyFill="1" applyAlignment="1">
      <alignment vertical="center" wrapText="1"/>
    </xf>
    <xf numFmtId="164" fontId="6" fillId="4" borderId="36" xfId="0" applyNumberFormat="1" applyFont="1" applyFill="1" applyBorder="1" applyAlignment="1">
      <alignment vertical="center" wrapText="1"/>
    </xf>
    <xf numFmtId="0" fontId="26" fillId="8" borderId="39" xfId="0" applyFont="1" applyFill="1" applyBorder="1" applyAlignment="1">
      <alignment horizontal="center" wrapText="1"/>
    </xf>
    <xf numFmtId="0" fontId="26" fillId="8" borderId="43" xfId="0" applyFont="1" applyFill="1" applyBorder="1" applyAlignment="1">
      <alignment horizontal="center" wrapText="1"/>
    </xf>
    <xf numFmtId="49" fontId="25" fillId="9" borderId="66" xfId="5" applyNumberFormat="1" applyFont="1" applyFill="1" applyBorder="1" applyAlignment="1">
      <alignment horizontal="center" wrapText="1"/>
    </xf>
    <xf numFmtId="49" fontId="25" fillId="9" borderId="67" xfId="5" applyNumberFormat="1" applyFont="1" applyFill="1" applyBorder="1" applyAlignment="1">
      <alignment horizontal="center" wrapText="1"/>
    </xf>
    <xf numFmtId="49" fontId="25" fillId="9" borderId="68" xfId="5" applyNumberFormat="1" applyFont="1" applyFill="1" applyBorder="1" applyAlignment="1">
      <alignment horizontal="center" wrapText="1"/>
    </xf>
    <xf numFmtId="0" fontId="25" fillId="9" borderId="39" xfId="5" applyFont="1" applyFill="1" applyBorder="1" applyAlignment="1">
      <alignment horizontal="center" wrapText="1"/>
    </xf>
    <xf numFmtId="0" fontId="10" fillId="8" borderId="39" xfId="0" applyFont="1" applyFill="1" applyBorder="1"/>
    <xf numFmtId="0" fontId="10" fillId="8" borderId="43" xfId="0" applyFont="1" applyFill="1" applyBorder="1"/>
    <xf numFmtId="2" fontId="25" fillId="9" borderId="39" xfId="5" applyNumberFormat="1" applyFont="1" applyFill="1" applyBorder="1" applyAlignment="1">
      <alignment horizontal="center" wrapText="1"/>
    </xf>
    <xf numFmtId="2" fontId="25" fillId="9" borderId="43" xfId="5" applyNumberFormat="1" applyFont="1" applyFill="1" applyBorder="1" applyAlignment="1">
      <alignment horizontal="center" wrapText="1"/>
    </xf>
    <xf numFmtId="2" fontId="25" fillId="9" borderId="40" xfId="5" applyNumberFormat="1" applyFont="1" applyFill="1" applyBorder="1" applyAlignment="1">
      <alignment horizontal="center" wrapText="1"/>
    </xf>
    <xf numFmtId="2" fontId="25" fillId="9" borderId="42" xfId="5" applyNumberFormat="1" applyFont="1" applyFill="1" applyBorder="1" applyAlignment="1">
      <alignment horizontal="center" wrapText="1"/>
    </xf>
    <xf numFmtId="2" fontId="25" fillId="9" borderId="44" xfId="5" applyNumberFormat="1" applyFont="1" applyFill="1" applyBorder="1" applyAlignment="1">
      <alignment horizontal="center" wrapText="1"/>
    </xf>
    <xf numFmtId="0" fontId="25" fillId="8" borderId="39" xfId="0" applyFont="1" applyFill="1" applyBorder="1" applyAlignment="1">
      <alignment horizontal="center" wrapText="1"/>
    </xf>
    <xf numFmtId="0" fontId="10" fillId="8" borderId="39" xfId="0" applyFont="1" applyFill="1" applyBorder="1" applyAlignment="1">
      <alignment horizontal="center" wrapText="1"/>
    </xf>
    <xf numFmtId="0" fontId="10" fillId="8" borderId="43" xfId="0" applyFont="1" applyFill="1" applyBorder="1" applyAlignment="1">
      <alignment horizontal="center" wrapText="1"/>
    </xf>
    <xf numFmtId="0" fontId="26" fillId="8" borderId="40" xfId="0" applyFont="1" applyFill="1" applyBorder="1" applyAlignment="1">
      <alignment horizontal="center" wrapText="1"/>
    </xf>
    <xf numFmtId="0" fontId="26" fillId="8" borderId="42" xfId="0" applyFont="1" applyFill="1" applyBorder="1" applyAlignment="1">
      <alignment horizontal="center" wrapText="1"/>
    </xf>
    <xf numFmtId="0" fontId="26" fillId="8" borderId="44" xfId="0" applyFont="1" applyFill="1" applyBorder="1" applyAlignment="1">
      <alignment horizontal="center" wrapText="1"/>
    </xf>
    <xf numFmtId="0" fontId="15" fillId="9" borderId="61" xfId="5" applyFont="1" applyFill="1" applyBorder="1" applyAlignment="1">
      <alignment horizontal="center" wrapText="1"/>
    </xf>
    <xf numFmtId="0" fontId="2" fillId="8" borderId="63" xfId="0" applyFont="1" applyFill="1" applyBorder="1"/>
    <xf numFmtId="0" fontId="2" fillId="8" borderId="64" xfId="0" applyFont="1" applyFill="1" applyBorder="1"/>
    <xf numFmtId="0" fontId="15" fillId="9" borderId="62" xfId="5" applyFont="1" applyFill="1" applyBorder="1" applyAlignment="1">
      <alignment horizontal="center" wrapText="1"/>
    </xf>
    <xf numFmtId="0" fontId="2" fillId="8" borderId="41" xfId="0" applyFont="1" applyFill="1" applyBorder="1"/>
    <xf numFmtId="0" fontId="2" fillId="8" borderId="45" xfId="0" applyFont="1" applyFill="1" applyBorder="1"/>
    <xf numFmtId="15" fontId="2" fillId="4" borderId="0" xfId="4" quotePrefix="1" applyNumberFormat="1" applyFill="1" applyBorder="1" applyAlignment="1">
      <alignment horizontal="left" vertical="center" wrapText="1"/>
    </xf>
  </cellXfs>
  <cellStyles count="9">
    <cellStyle name="Comma" xfId="1" builtinId="3"/>
    <cellStyle name="Currency" xfId="2" builtinId="4"/>
    <cellStyle name="Normal" xfId="0" builtinId="0"/>
    <cellStyle name="Normal 2 3" xfId="4" xr:uid="{0336781B-37F5-40E2-A861-6531BDC97141}"/>
    <cellStyle name="Normal 21" xfId="8" xr:uid="{A85CEF4C-6814-440C-BDE4-6CD67586B16E}"/>
    <cellStyle name="Normal 4" xfId="7" xr:uid="{A1F67160-539B-4E33-A64C-E32E4B5E37A9}"/>
    <cellStyle name="Normal_DRG table" xfId="6" xr:uid="{1552AE86-7FF3-4E4F-82E0-9FC710A51C50}"/>
    <cellStyle name="Normal_Sheet1" xfId="5" xr:uid="{A2045A77-8E3D-41F1-86C6-416230B79E99}"/>
    <cellStyle name="Percent" xfId="3" builtinId="5"/>
  </cellStyles>
  <dxfs count="2">
    <dxf>
      <font>
        <color rgb="FF9C0006"/>
      </font>
      <fill>
        <patternFill>
          <bgColor rgb="FFFFC7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1327150</xdr:colOff>
      <xdr:row>2</xdr:row>
      <xdr:rowOff>57150</xdr:rowOff>
    </xdr:from>
    <xdr:to>
      <xdr:col>4</xdr:col>
      <xdr:colOff>1667988</xdr:colOff>
      <xdr:row>4</xdr:row>
      <xdr:rowOff>74612</xdr:rowOff>
    </xdr:to>
    <xdr:pic>
      <xdr:nvPicPr>
        <xdr:cNvPr id="2" name="Picture 1">
          <a:extLst>
            <a:ext uri="{FF2B5EF4-FFF2-40B4-BE49-F238E27FC236}">
              <a16:creationId xmlns:a16="http://schemas.microsoft.com/office/drawing/2014/main" id="{27466C46-4171-46ED-8310-061DDA03D2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75500" y="719138"/>
          <a:ext cx="1798163" cy="450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990600</xdr:colOff>
      <xdr:row>69</xdr:row>
      <xdr:rowOff>106680</xdr:rowOff>
    </xdr:from>
    <xdr:to>
      <xdr:col>6</xdr:col>
      <xdr:colOff>1066800</xdr:colOff>
      <xdr:row>70</xdr:row>
      <xdr:rowOff>129540</xdr:rowOff>
    </xdr:to>
    <xdr:sp macro="" textlink="">
      <xdr:nvSpPr>
        <xdr:cNvPr id="2" name="Text Box 7">
          <a:extLst>
            <a:ext uri="{FF2B5EF4-FFF2-40B4-BE49-F238E27FC236}">
              <a16:creationId xmlns:a16="http://schemas.microsoft.com/office/drawing/2014/main" id="{00B02542-87EC-4A3A-A84D-C6479335E66E}"/>
            </a:ext>
          </a:extLst>
        </xdr:cNvPr>
        <xdr:cNvSpPr txBox="1">
          <a:spLocks noChangeArrowheads="1"/>
        </xdr:cNvSpPr>
      </xdr:nvSpPr>
      <xdr:spPr bwMode="auto">
        <a:xfrm>
          <a:off x="7958138" y="13336905"/>
          <a:ext cx="76200" cy="1895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2992437</xdr:colOff>
      <xdr:row>1</xdr:row>
      <xdr:rowOff>63497</xdr:rowOff>
    </xdr:from>
    <xdr:to>
      <xdr:col>6</xdr:col>
      <xdr:colOff>4538741</xdr:colOff>
      <xdr:row>1</xdr:row>
      <xdr:rowOff>533421</xdr:rowOff>
    </xdr:to>
    <xdr:pic>
      <xdr:nvPicPr>
        <xdr:cNvPr id="3" name="Picture 2">
          <a:extLst>
            <a:ext uri="{FF2B5EF4-FFF2-40B4-BE49-F238E27FC236}">
              <a16:creationId xmlns:a16="http://schemas.microsoft.com/office/drawing/2014/main" id="{7367D364-8C12-4C7A-870C-F1DCCB3A16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59975" y="330197"/>
          <a:ext cx="1536779" cy="4699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E2C15-B88A-41D9-B052-7A4FF140CF78}">
  <dimension ref="A1:L23"/>
  <sheetViews>
    <sheetView workbookViewId="0">
      <selection sqref="A1:E1"/>
    </sheetView>
  </sheetViews>
  <sheetFormatPr defaultRowHeight="14.25" x14ac:dyDescent="0.45"/>
  <cols>
    <col min="1" max="1" width="33.59765625" customWidth="1"/>
    <col min="2" max="2" width="27.3984375" customWidth="1"/>
    <col min="3" max="3" width="20.86328125" customWidth="1"/>
    <col min="4" max="4" width="20.3984375" customWidth="1"/>
    <col min="5" max="5" width="29.59765625" customWidth="1"/>
  </cols>
  <sheetData>
    <row r="1" spans="1:12" ht="25.15" x14ac:dyDescent="0.45">
      <c r="A1" s="236" t="s">
        <v>0</v>
      </c>
      <c r="B1" s="237"/>
      <c r="C1" s="237"/>
      <c r="D1" s="237"/>
      <c r="E1" s="238"/>
    </row>
    <row r="2" spans="1:12" ht="25.15" x14ac:dyDescent="0.45">
      <c r="A2" s="239" t="s">
        <v>1</v>
      </c>
      <c r="B2" s="240"/>
      <c r="C2" s="240"/>
      <c r="D2" s="240"/>
      <c r="E2" s="241"/>
    </row>
    <row r="3" spans="1:12" x14ac:dyDescent="0.45">
      <c r="A3" s="1"/>
      <c r="B3" s="2"/>
      <c r="C3" s="2"/>
      <c r="D3" s="2"/>
      <c r="E3" s="3"/>
    </row>
    <row r="4" spans="1:12" x14ac:dyDescent="0.45">
      <c r="A4" s="242" t="s">
        <v>2</v>
      </c>
      <c r="B4" s="243"/>
      <c r="C4" s="243"/>
      <c r="D4" s="243"/>
      <c r="E4" s="244"/>
    </row>
    <row r="5" spans="1:12" x14ac:dyDescent="0.45">
      <c r="A5" s="242"/>
      <c r="B5" s="245"/>
      <c r="C5" s="245"/>
      <c r="D5" s="245"/>
      <c r="E5" s="246"/>
    </row>
    <row r="6" spans="1:12" x14ac:dyDescent="0.45">
      <c r="A6" s="247" t="s">
        <v>3</v>
      </c>
      <c r="B6" s="248"/>
      <c r="C6" s="248"/>
      <c r="D6" s="248"/>
      <c r="E6" s="249"/>
    </row>
    <row r="7" spans="1:12" x14ac:dyDescent="0.45">
      <c r="A7" s="250" t="s">
        <v>2643</v>
      </c>
      <c r="B7" s="361"/>
      <c r="C7" s="361"/>
      <c r="D7" s="361"/>
      <c r="E7" s="251"/>
      <c r="F7" s="4"/>
      <c r="H7" s="252"/>
      <c r="I7" s="252"/>
      <c r="J7" s="252"/>
      <c r="K7" s="252"/>
      <c r="L7" s="252"/>
    </row>
    <row r="8" spans="1:12" ht="29.25" customHeight="1" x14ac:dyDescent="0.45">
      <c r="A8" s="250" t="s">
        <v>4</v>
      </c>
      <c r="B8" s="361"/>
      <c r="C8" s="361"/>
      <c r="D8" s="361"/>
      <c r="E8" s="251"/>
      <c r="F8" s="4"/>
      <c r="H8" s="252"/>
      <c r="I8" s="252"/>
      <c r="J8" s="252"/>
      <c r="K8" s="252"/>
      <c r="L8" s="252"/>
    </row>
    <row r="9" spans="1:12" x14ac:dyDescent="0.45">
      <c r="A9" s="233"/>
      <c r="B9" s="234"/>
      <c r="C9" s="234"/>
      <c r="D9" s="234"/>
      <c r="E9" s="235"/>
    </row>
    <row r="10" spans="1:12" ht="39.75" customHeight="1" x14ac:dyDescent="0.45">
      <c r="A10" s="233" t="s">
        <v>5</v>
      </c>
      <c r="B10" s="234"/>
      <c r="C10" s="234"/>
      <c r="D10" s="234"/>
      <c r="E10" s="235"/>
    </row>
    <row r="11" spans="1:12" x14ac:dyDescent="0.45">
      <c r="A11" s="233"/>
      <c r="B11" s="234"/>
      <c r="C11" s="234"/>
      <c r="D11" s="234"/>
      <c r="E11" s="235"/>
    </row>
    <row r="12" spans="1:12" ht="28.5" customHeight="1" x14ac:dyDescent="0.45">
      <c r="A12" s="233" t="s">
        <v>6</v>
      </c>
      <c r="B12" s="234"/>
      <c r="C12" s="234"/>
      <c r="D12" s="234"/>
      <c r="E12" s="235"/>
    </row>
    <row r="13" spans="1:12" x14ac:dyDescent="0.45">
      <c r="A13" s="233"/>
      <c r="B13" s="234"/>
      <c r="C13" s="234"/>
      <c r="D13" s="234"/>
      <c r="E13" s="235"/>
    </row>
    <row r="14" spans="1:12" ht="49.5" customHeight="1" x14ac:dyDescent="0.45">
      <c r="A14" s="233" t="s">
        <v>7</v>
      </c>
      <c r="B14" s="234"/>
      <c r="C14" s="234"/>
      <c r="D14" s="234"/>
      <c r="E14" s="235"/>
    </row>
    <row r="15" spans="1:12" x14ac:dyDescent="0.45">
      <c r="A15" s="233"/>
      <c r="B15" s="234"/>
      <c r="C15" s="234"/>
      <c r="D15" s="234"/>
      <c r="E15" s="235"/>
    </row>
    <row r="16" spans="1:12" ht="63.75" customHeight="1" x14ac:dyDescent="0.45">
      <c r="A16" s="253" t="s">
        <v>8</v>
      </c>
      <c r="B16" s="254"/>
      <c r="C16" s="254"/>
      <c r="D16" s="254"/>
      <c r="E16" s="255"/>
    </row>
    <row r="17" spans="1:5" ht="58.15" customHeight="1" x14ac:dyDescent="0.45">
      <c r="A17" s="253" t="s">
        <v>9</v>
      </c>
      <c r="B17" s="254"/>
      <c r="C17" s="254"/>
      <c r="D17" s="254"/>
      <c r="E17" s="255"/>
    </row>
    <row r="18" spans="1:5" x14ac:dyDescent="0.45">
      <c r="A18" s="253"/>
      <c r="B18" s="254"/>
      <c r="C18" s="254"/>
      <c r="D18" s="254"/>
      <c r="E18" s="255"/>
    </row>
    <row r="19" spans="1:5" ht="88.5" customHeight="1" x14ac:dyDescent="0.45">
      <c r="A19" s="253" t="s">
        <v>10</v>
      </c>
      <c r="B19" s="254"/>
      <c r="C19" s="254"/>
      <c r="D19" s="254"/>
      <c r="E19" s="255"/>
    </row>
    <row r="20" spans="1:5" x14ac:dyDescent="0.45">
      <c r="A20" s="5"/>
      <c r="B20" s="6"/>
      <c r="C20" s="6"/>
      <c r="D20" s="6"/>
      <c r="E20" s="7"/>
    </row>
    <row r="21" spans="1:5" x14ac:dyDescent="0.45">
      <c r="A21" s="253" t="s">
        <v>11</v>
      </c>
      <c r="B21" s="254"/>
      <c r="C21" s="254"/>
      <c r="D21" s="254"/>
      <c r="E21" s="255"/>
    </row>
    <row r="22" spans="1:5" x14ac:dyDescent="0.45">
      <c r="A22" s="253"/>
      <c r="B22" s="254"/>
      <c r="C22" s="254"/>
      <c r="D22" s="254"/>
      <c r="E22" s="255"/>
    </row>
    <row r="23" spans="1:5" ht="30.75" customHeight="1" x14ac:dyDescent="0.45">
      <c r="A23" s="256" t="s">
        <v>12</v>
      </c>
      <c r="B23" s="257"/>
      <c r="C23" s="257"/>
      <c r="D23" s="257"/>
      <c r="E23" s="258"/>
    </row>
  </sheetData>
  <sheetProtection algorithmName="SHA-512" hashValue="pLXIWwSOcsneR4bxt+tHHYrgkNDUWqfE87bbarbxUvW/w2zGfH/yRtjRXUIOLKj9/WqENoWi502zql5iekwo8A==" saltValue="408Otb5urHdzSWyCapsQKw==" spinCount="100000" sheet="1" objects="1" scenarios="1"/>
  <mergeCells count="23">
    <mergeCell ref="H7:L7"/>
    <mergeCell ref="A21:E21"/>
    <mergeCell ref="A22:E22"/>
    <mergeCell ref="A23:E23"/>
    <mergeCell ref="A14:E14"/>
    <mergeCell ref="A15:E15"/>
    <mergeCell ref="A16:E16"/>
    <mergeCell ref="A17:E17"/>
    <mergeCell ref="A18:E18"/>
    <mergeCell ref="A19:E19"/>
    <mergeCell ref="H8:L8"/>
    <mergeCell ref="A9:E9"/>
    <mergeCell ref="A10:E10"/>
    <mergeCell ref="A11:E11"/>
    <mergeCell ref="A12:E12"/>
    <mergeCell ref="A13:E13"/>
    <mergeCell ref="A1:E1"/>
    <mergeCell ref="A2:E2"/>
    <mergeCell ref="A4:E4"/>
    <mergeCell ref="A5:E5"/>
    <mergeCell ref="A6:E6"/>
    <mergeCell ref="A8:E8"/>
    <mergeCell ref="A7:E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E3170-423A-48AA-983C-DFAA92FC690F}">
  <dimension ref="A1:D26"/>
  <sheetViews>
    <sheetView workbookViewId="0">
      <selection activeCell="A23" sqref="A23:XFD23"/>
    </sheetView>
  </sheetViews>
  <sheetFormatPr defaultRowHeight="14.25" x14ac:dyDescent="0.45"/>
  <cols>
    <col min="1" max="1" width="25.59765625" customWidth="1"/>
    <col min="2" max="2" width="21.3984375" customWidth="1"/>
    <col min="3" max="3" width="23.59765625" customWidth="1"/>
    <col min="4" max="4" width="24.59765625" customWidth="1"/>
  </cols>
  <sheetData>
    <row r="1" spans="1:4" ht="25.15" x14ac:dyDescent="0.45">
      <c r="A1" s="262" t="s">
        <v>0</v>
      </c>
      <c r="B1" s="263"/>
      <c r="C1" s="263"/>
      <c r="D1" s="264"/>
    </row>
    <row r="2" spans="1:4" ht="15" x14ac:dyDescent="0.45">
      <c r="A2" s="265" t="s">
        <v>13</v>
      </c>
      <c r="B2" s="266"/>
      <c r="C2" s="266"/>
      <c r="D2" s="267"/>
    </row>
    <row r="3" spans="1:4" x14ac:dyDescent="0.45">
      <c r="A3" s="268"/>
      <c r="B3" s="269"/>
      <c r="C3" s="269"/>
      <c r="D3" s="270"/>
    </row>
    <row r="4" spans="1:4" x14ac:dyDescent="0.45">
      <c r="A4" s="271" t="s">
        <v>14</v>
      </c>
      <c r="B4" s="272"/>
      <c r="C4" s="272"/>
      <c r="D4" s="273"/>
    </row>
    <row r="5" spans="1:4" ht="29.25" customHeight="1" x14ac:dyDescent="0.45">
      <c r="A5" s="274" t="s">
        <v>15</v>
      </c>
      <c r="B5" s="275"/>
      <c r="C5" s="275"/>
      <c r="D5" s="276"/>
    </row>
    <row r="6" spans="1:4" x14ac:dyDescent="0.45">
      <c r="A6" s="259"/>
      <c r="B6" s="260"/>
      <c r="C6" s="260"/>
      <c r="D6" s="261"/>
    </row>
    <row r="7" spans="1:4" x14ac:dyDescent="0.45">
      <c r="A7" s="271" t="s">
        <v>16</v>
      </c>
      <c r="B7" s="272"/>
      <c r="C7" s="272"/>
      <c r="D7" s="273"/>
    </row>
    <row r="8" spans="1:4" x14ac:dyDescent="0.45">
      <c r="A8" s="259" t="s">
        <v>17</v>
      </c>
      <c r="B8" s="260"/>
      <c r="C8" s="260"/>
      <c r="D8" s="261"/>
    </row>
    <row r="9" spans="1:4" x14ac:dyDescent="0.45">
      <c r="A9" s="259"/>
      <c r="B9" s="260"/>
      <c r="C9" s="260"/>
      <c r="D9" s="261"/>
    </row>
    <row r="10" spans="1:4" x14ac:dyDescent="0.45">
      <c r="A10" s="271" t="s">
        <v>18</v>
      </c>
      <c r="B10" s="272"/>
      <c r="C10" s="272"/>
      <c r="D10" s="273"/>
    </row>
    <row r="11" spans="1:4" ht="45" customHeight="1" x14ac:dyDescent="0.45">
      <c r="A11" s="274" t="s">
        <v>19</v>
      </c>
      <c r="B11" s="275"/>
      <c r="C11" s="275"/>
      <c r="D11" s="276"/>
    </row>
    <row r="12" spans="1:4" x14ac:dyDescent="0.45">
      <c r="A12" s="259"/>
      <c r="B12" s="260"/>
      <c r="C12" s="260"/>
      <c r="D12" s="261"/>
    </row>
    <row r="13" spans="1:4" x14ac:dyDescent="0.45">
      <c r="A13" s="271" t="s">
        <v>20</v>
      </c>
      <c r="B13" s="272"/>
      <c r="C13" s="272"/>
      <c r="D13" s="273"/>
    </row>
    <row r="14" spans="1:4" ht="55.5" customHeight="1" x14ac:dyDescent="0.45">
      <c r="A14" s="274" t="s">
        <v>21</v>
      </c>
      <c r="B14" s="275"/>
      <c r="C14" s="275"/>
      <c r="D14" s="276"/>
    </row>
    <row r="15" spans="1:4" x14ac:dyDescent="0.45">
      <c r="A15" s="259"/>
      <c r="B15" s="260"/>
      <c r="C15" s="260"/>
      <c r="D15" s="261"/>
    </row>
    <row r="16" spans="1:4" x14ac:dyDescent="0.45">
      <c r="A16" s="271" t="s">
        <v>22</v>
      </c>
      <c r="B16" s="272"/>
      <c r="C16" s="272"/>
      <c r="D16" s="273"/>
    </row>
    <row r="17" spans="1:4" ht="95.25" customHeight="1" x14ac:dyDescent="0.45">
      <c r="A17" s="274" t="s">
        <v>23</v>
      </c>
      <c r="B17" s="275"/>
      <c r="C17" s="275"/>
      <c r="D17" s="276"/>
    </row>
    <row r="18" spans="1:4" x14ac:dyDescent="0.45">
      <c r="A18" s="259"/>
      <c r="B18" s="260"/>
      <c r="C18" s="260"/>
      <c r="D18" s="261"/>
    </row>
    <row r="19" spans="1:4" x14ac:dyDescent="0.45">
      <c r="A19" s="271" t="s">
        <v>24</v>
      </c>
      <c r="B19" s="272"/>
      <c r="C19" s="272"/>
      <c r="D19" s="273"/>
    </row>
    <row r="20" spans="1:4" ht="69" customHeight="1" x14ac:dyDescent="0.45">
      <c r="A20" s="274" t="s">
        <v>25</v>
      </c>
      <c r="B20" s="275"/>
      <c r="C20" s="275"/>
      <c r="D20" s="276"/>
    </row>
    <row r="21" spans="1:4" x14ac:dyDescent="0.45">
      <c r="A21" s="259"/>
      <c r="B21" s="260"/>
      <c r="C21" s="260"/>
      <c r="D21" s="261"/>
    </row>
    <row r="22" spans="1:4" x14ac:dyDescent="0.45">
      <c r="A22" s="271" t="s">
        <v>26</v>
      </c>
      <c r="B22" s="272"/>
      <c r="C22" s="272"/>
      <c r="D22" s="273"/>
    </row>
    <row r="23" spans="1:4" ht="121.25" customHeight="1" x14ac:dyDescent="0.45">
      <c r="A23" s="274" t="s">
        <v>27</v>
      </c>
      <c r="B23" s="275"/>
      <c r="C23" s="275"/>
      <c r="D23" s="276"/>
    </row>
    <row r="24" spans="1:4" x14ac:dyDescent="0.45">
      <c r="A24" s="259"/>
      <c r="B24" s="260"/>
      <c r="C24" s="260"/>
      <c r="D24" s="261"/>
    </row>
    <row r="25" spans="1:4" x14ac:dyDescent="0.45">
      <c r="A25" s="271" t="s">
        <v>28</v>
      </c>
      <c r="B25" s="272"/>
      <c r="C25" s="272"/>
      <c r="D25" s="273"/>
    </row>
    <row r="26" spans="1:4" ht="43.5" customHeight="1" x14ac:dyDescent="0.45">
      <c r="A26" s="277" t="s">
        <v>29</v>
      </c>
      <c r="B26" s="278"/>
      <c r="C26" s="278"/>
      <c r="D26" s="279"/>
    </row>
  </sheetData>
  <sheetProtection algorithmName="SHA-512" hashValue="OAEA23pW1axrlH23FRnQQWeoQdmxH2ESKCot+QbyuwFwKZLWyhjr8+zB+O4xc4yCrDzFHOjTaMV3T+9eKOa2JQ==" saltValue="vREGJztFaWmnorf+PzB8rA==" spinCount="100000" sheet="1" objects="1" scenarios="1"/>
  <mergeCells count="26">
    <mergeCell ref="A25:D25"/>
    <mergeCell ref="A26:D26"/>
    <mergeCell ref="A19:D19"/>
    <mergeCell ref="A20:D20"/>
    <mergeCell ref="A21:D21"/>
    <mergeCell ref="A22:D22"/>
    <mergeCell ref="A23:D23"/>
    <mergeCell ref="A24:D24"/>
    <mergeCell ref="A18:D18"/>
    <mergeCell ref="A7:D7"/>
    <mergeCell ref="A8:D8"/>
    <mergeCell ref="A9:D9"/>
    <mergeCell ref="A10:D10"/>
    <mergeCell ref="A11:D11"/>
    <mergeCell ref="A12:D12"/>
    <mergeCell ref="A13:D13"/>
    <mergeCell ref="A14:D14"/>
    <mergeCell ref="A15:D15"/>
    <mergeCell ref="A16:D16"/>
    <mergeCell ref="A17:D17"/>
    <mergeCell ref="A6:D6"/>
    <mergeCell ref="A1:D1"/>
    <mergeCell ref="A2:D2"/>
    <mergeCell ref="A3:D3"/>
    <mergeCell ref="A4:D4"/>
    <mergeCell ref="A5:D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0D869-A38F-448A-AB0F-C602029DC439}">
  <dimension ref="A1:D37"/>
  <sheetViews>
    <sheetView workbookViewId="0">
      <selection sqref="A1:C1"/>
    </sheetView>
  </sheetViews>
  <sheetFormatPr defaultColWidth="8.86328125" defaultRowHeight="12.75" x14ac:dyDescent="0.35"/>
  <cols>
    <col min="1" max="1" width="12.59765625" style="8" customWidth="1"/>
    <col min="2" max="2" width="23.86328125" style="8" customWidth="1"/>
    <col min="3" max="3" width="95.86328125" style="8" customWidth="1"/>
    <col min="4" max="16384" width="8.86328125" style="8"/>
  </cols>
  <sheetData>
    <row r="1" spans="1:4" customFormat="1" ht="25.15" x14ac:dyDescent="0.45">
      <c r="A1" s="262" t="s">
        <v>0</v>
      </c>
      <c r="B1" s="263"/>
      <c r="C1" s="264"/>
      <c r="D1" s="8"/>
    </row>
    <row r="2" spans="1:4" customFormat="1" ht="15" x14ac:dyDescent="0.45">
      <c r="A2" s="283" t="s">
        <v>30</v>
      </c>
      <c r="B2" s="284"/>
      <c r="C2" s="285"/>
      <c r="D2" s="8"/>
    </row>
    <row r="3" spans="1:4" x14ac:dyDescent="0.35">
      <c r="A3" s="286"/>
      <c r="B3" s="287"/>
      <c r="C3" s="288"/>
    </row>
    <row r="4" spans="1:4" x14ac:dyDescent="0.35">
      <c r="A4" s="289" t="s">
        <v>31</v>
      </c>
      <c r="B4" s="290"/>
      <c r="C4" s="291"/>
    </row>
    <row r="5" spans="1:4" x14ac:dyDescent="0.35">
      <c r="A5" s="292" t="s">
        <v>32</v>
      </c>
      <c r="B5" s="293"/>
      <c r="C5" s="294"/>
    </row>
    <row r="6" spans="1:4" x14ac:dyDescent="0.35">
      <c r="A6" s="280"/>
      <c r="B6" s="281"/>
      <c r="C6" s="282"/>
    </row>
    <row r="7" spans="1:4" x14ac:dyDescent="0.35">
      <c r="A7" s="280" t="s">
        <v>33</v>
      </c>
      <c r="B7" s="281"/>
      <c r="C7" s="282"/>
    </row>
    <row r="8" spans="1:4" x14ac:dyDescent="0.35">
      <c r="A8" s="280"/>
      <c r="B8" s="281"/>
      <c r="C8" s="282"/>
    </row>
    <row r="9" spans="1:4" x14ac:dyDescent="0.35">
      <c r="A9" s="280" t="s">
        <v>34</v>
      </c>
      <c r="B9" s="281"/>
      <c r="C9" s="282"/>
    </row>
    <row r="10" spans="1:4" x14ac:dyDescent="0.35">
      <c r="A10" s="298"/>
      <c r="B10" s="299"/>
      <c r="C10" s="300"/>
    </row>
    <row r="11" spans="1:4" x14ac:dyDescent="0.35">
      <c r="A11" s="295" t="s">
        <v>35</v>
      </c>
      <c r="B11" s="296"/>
      <c r="C11" s="297"/>
    </row>
    <row r="12" spans="1:4" x14ac:dyDescent="0.35">
      <c r="A12" s="9" t="s">
        <v>36</v>
      </c>
      <c r="B12" s="10" t="s">
        <v>37</v>
      </c>
      <c r="C12" s="11" t="s">
        <v>38</v>
      </c>
    </row>
    <row r="13" spans="1:4" ht="25.5" x14ac:dyDescent="0.35">
      <c r="A13" s="12" t="s">
        <v>39</v>
      </c>
      <c r="B13" s="13" t="s">
        <v>40</v>
      </c>
      <c r="C13" s="14" t="s">
        <v>41</v>
      </c>
    </row>
    <row r="14" spans="1:4" ht="38.25" x14ac:dyDescent="0.35">
      <c r="A14" s="12" t="s">
        <v>42</v>
      </c>
      <c r="B14" s="13" t="s">
        <v>43</v>
      </c>
      <c r="C14" s="15" t="s">
        <v>44</v>
      </c>
    </row>
    <row r="15" spans="1:4" ht="153" x14ac:dyDescent="0.35">
      <c r="A15" s="301" t="s">
        <v>45</v>
      </c>
      <c r="B15" s="302" t="s">
        <v>46</v>
      </c>
      <c r="C15" s="14" t="s">
        <v>47</v>
      </c>
    </row>
    <row r="16" spans="1:4" ht="51" x14ac:dyDescent="0.35">
      <c r="A16" s="301"/>
      <c r="B16" s="302"/>
      <c r="C16" s="14" t="s">
        <v>48</v>
      </c>
    </row>
    <row r="17" spans="1:3" ht="25.5" x14ac:dyDescent="0.35">
      <c r="A17" s="12" t="s">
        <v>49</v>
      </c>
      <c r="B17" s="13" t="s">
        <v>50</v>
      </c>
      <c r="C17" s="14" t="s">
        <v>51</v>
      </c>
    </row>
    <row r="18" spans="1:3" ht="38.25" x14ac:dyDescent="0.35">
      <c r="A18" s="12" t="s">
        <v>52</v>
      </c>
      <c r="B18" s="13" t="s">
        <v>53</v>
      </c>
      <c r="C18" s="14" t="s">
        <v>54</v>
      </c>
    </row>
    <row r="19" spans="1:3" ht="51" x14ac:dyDescent="0.35">
      <c r="A19" s="12" t="s">
        <v>55</v>
      </c>
      <c r="B19" s="13" t="s">
        <v>56</v>
      </c>
      <c r="C19" s="14" t="s">
        <v>57</v>
      </c>
    </row>
    <row r="20" spans="1:3" x14ac:dyDescent="0.35">
      <c r="A20" s="12" t="s">
        <v>58</v>
      </c>
      <c r="B20" s="13" t="s">
        <v>59</v>
      </c>
      <c r="C20" s="16" t="s">
        <v>60</v>
      </c>
    </row>
    <row r="21" spans="1:3" ht="51" x14ac:dyDescent="0.35">
      <c r="A21" s="12" t="s">
        <v>61</v>
      </c>
      <c r="B21" s="13" t="s">
        <v>62</v>
      </c>
      <c r="C21" s="14" t="s">
        <v>63</v>
      </c>
    </row>
    <row r="22" spans="1:3" ht="127.5" x14ac:dyDescent="0.35">
      <c r="A22" s="12" t="s">
        <v>64</v>
      </c>
      <c r="B22" s="13" t="s">
        <v>65</v>
      </c>
      <c r="C22" s="14" t="s">
        <v>66</v>
      </c>
    </row>
    <row r="23" spans="1:3" x14ac:dyDescent="0.35">
      <c r="A23" s="17"/>
      <c r="C23" s="16"/>
    </row>
    <row r="24" spans="1:3" x14ac:dyDescent="0.35">
      <c r="A24" s="295" t="s">
        <v>67</v>
      </c>
      <c r="B24" s="296"/>
      <c r="C24" s="297"/>
    </row>
    <row r="25" spans="1:3" x14ac:dyDescent="0.35">
      <c r="A25" s="12" t="s">
        <v>68</v>
      </c>
      <c r="B25" s="13" t="s">
        <v>69</v>
      </c>
      <c r="C25" s="18" t="s">
        <v>70</v>
      </c>
    </row>
    <row r="26" spans="1:3" ht="51" x14ac:dyDescent="0.35">
      <c r="A26" s="12" t="s">
        <v>71</v>
      </c>
      <c r="B26" s="13" t="s">
        <v>72</v>
      </c>
      <c r="C26" s="19" t="s">
        <v>73</v>
      </c>
    </row>
    <row r="27" spans="1:3" ht="25.5" x14ac:dyDescent="0.35">
      <c r="A27" s="12">
        <v>37</v>
      </c>
      <c r="B27" s="13" t="s">
        <v>74</v>
      </c>
      <c r="C27" s="19" t="s">
        <v>75</v>
      </c>
    </row>
    <row r="28" spans="1:3" x14ac:dyDescent="0.35">
      <c r="A28" s="12">
        <v>38</v>
      </c>
      <c r="B28" s="13" t="s">
        <v>76</v>
      </c>
      <c r="C28" s="19" t="s">
        <v>77</v>
      </c>
    </row>
    <row r="29" spans="1:3" ht="38.25" x14ac:dyDescent="0.35">
      <c r="A29" s="12" t="s">
        <v>78</v>
      </c>
      <c r="B29" s="13" t="s">
        <v>79</v>
      </c>
      <c r="C29" s="19" t="s">
        <v>80</v>
      </c>
    </row>
    <row r="30" spans="1:3" ht="25.5" x14ac:dyDescent="0.35">
      <c r="A30" s="12" t="s">
        <v>81</v>
      </c>
      <c r="B30" s="13" t="s">
        <v>82</v>
      </c>
      <c r="C30" s="19" t="s">
        <v>83</v>
      </c>
    </row>
    <row r="31" spans="1:3" ht="38.25" x14ac:dyDescent="0.35">
      <c r="A31" s="12" t="s">
        <v>84</v>
      </c>
      <c r="B31" s="13" t="s">
        <v>85</v>
      </c>
      <c r="C31" s="19" t="s">
        <v>86</v>
      </c>
    </row>
    <row r="32" spans="1:3" ht="63.75" x14ac:dyDescent="0.35">
      <c r="A32" s="12" t="s">
        <v>87</v>
      </c>
      <c r="B32" s="13" t="s">
        <v>88</v>
      </c>
      <c r="C32" s="19" t="s">
        <v>89</v>
      </c>
    </row>
    <row r="33" spans="1:3" ht="38.25" x14ac:dyDescent="0.35">
      <c r="A33" s="12" t="s">
        <v>90</v>
      </c>
      <c r="B33" s="13" t="s">
        <v>91</v>
      </c>
      <c r="C33" s="19" t="s">
        <v>92</v>
      </c>
    </row>
    <row r="34" spans="1:3" ht="51" x14ac:dyDescent="0.35">
      <c r="A34" s="12" t="s">
        <v>93</v>
      </c>
      <c r="B34" s="20" t="s">
        <v>94</v>
      </c>
      <c r="C34" s="19" t="s">
        <v>95</v>
      </c>
    </row>
    <row r="35" spans="1:3" ht="38.25" x14ac:dyDescent="0.35">
      <c r="A35" s="12" t="s">
        <v>96</v>
      </c>
      <c r="B35" s="20" t="s">
        <v>97</v>
      </c>
      <c r="C35" s="19" t="s">
        <v>98</v>
      </c>
    </row>
    <row r="36" spans="1:3" ht="38.25" x14ac:dyDescent="0.35">
      <c r="A36" s="12" t="s">
        <v>99</v>
      </c>
      <c r="B36" s="13" t="s">
        <v>100</v>
      </c>
      <c r="C36" s="19" t="s">
        <v>101</v>
      </c>
    </row>
    <row r="37" spans="1:3" x14ac:dyDescent="0.35">
      <c r="A37" s="21" t="s">
        <v>102</v>
      </c>
      <c r="B37" s="22" t="s">
        <v>103</v>
      </c>
      <c r="C37" s="23" t="s">
        <v>104</v>
      </c>
    </row>
  </sheetData>
  <sheetProtection algorithmName="SHA-512" hashValue="jkRtffe5WJFUY95hkRNkMHpUJKsTJQI8zFDZiW0z6QDSt9nmEjPTXoqf5wNH253X+aVVR+dQIztcP1VtYsvJFA==" saltValue="3fLsDEBKM4DBCqPv/R0y+g==" spinCount="100000" sheet="1"/>
  <mergeCells count="14">
    <mergeCell ref="A24:C24"/>
    <mergeCell ref="A7:C7"/>
    <mergeCell ref="A8:C8"/>
    <mergeCell ref="A9:C9"/>
    <mergeCell ref="A10:C10"/>
    <mergeCell ref="A11:C11"/>
    <mergeCell ref="A15:A16"/>
    <mergeCell ref="B15:B16"/>
    <mergeCell ref="A6:C6"/>
    <mergeCell ref="A1:C1"/>
    <mergeCell ref="A2:C2"/>
    <mergeCell ref="A3:C3"/>
    <mergeCell ref="A4:C4"/>
    <mergeCell ref="A5:C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42C6D-3CE6-4D70-95FC-D243AB3637FB}">
  <sheetPr>
    <tabColor theme="9"/>
  </sheetPr>
  <dimension ref="B1:L74"/>
  <sheetViews>
    <sheetView tabSelected="1" workbookViewId="0"/>
  </sheetViews>
  <sheetFormatPr defaultColWidth="9.1328125" defaultRowHeight="12.75" x14ac:dyDescent="0.35"/>
  <cols>
    <col min="1" max="1" width="3.3984375" style="29" customWidth="1"/>
    <col min="2" max="2" width="3.3984375" style="112" customWidth="1"/>
    <col min="3" max="3" width="51.59765625" style="29" customWidth="1"/>
    <col min="4" max="4" width="2.3984375" style="29" bestFit="1" customWidth="1"/>
    <col min="5" max="5" width="34.1328125" style="45" customWidth="1"/>
    <col min="6" max="6" width="2.59765625" style="29" customWidth="1"/>
    <col min="7" max="7" width="67.86328125" style="28" customWidth="1"/>
    <col min="8" max="8" width="114.59765625" style="28" customWidth="1"/>
    <col min="9" max="9" width="35.86328125" style="29" customWidth="1"/>
    <col min="10" max="10" width="19.3984375" style="29" customWidth="1"/>
    <col min="11" max="11" width="11.3984375" style="29" customWidth="1"/>
    <col min="12" max="12" width="14.86328125" style="29" customWidth="1"/>
    <col min="13" max="16384" width="9.1328125" style="29"/>
  </cols>
  <sheetData>
    <row r="1" spans="2:12" ht="21" customHeight="1" x14ac:dyDescent="0.35">
      <c r="B1" s="24">
        <v>1</v>
      </c>
      <c r="C1" s="25" t="s">
        <v>105</v>
      </c>
      <c r="D1" s="25" t="s">
        <v>106</v>
      </c>
      <c r="E1" s="25" t="s">
        <v>107</v>
      </c>
      <c r="F1" s="26" t="s">
        <v>108</v>
      </c>
      <c r="G1" s="27" t="s">
        <v>109</v>
      </c>
    </row>
    <row r="2" spans="2:12" ht="48.95" customHeight="1" x14ac:dyDescent="0.35">
      <c r="B2" s="30">
        <f>B1+1</f>
        <v>2</v>
      </c>
      <c r="C2" s="307" t="s">
        <v>0</v>
      </c>
      <c r="D2" s="308"/>
      <c r="E2" s="308"/>
      <c r="F2" s="308"/>
      <c r="G2" s="309"/>
    </row>
    <row r="3" spans="2:12" ht="74.45" customHeight="1" x14ac:dyDescent="0.35">
      <c r="B3" s="30">
        <f t="shared" ref="B3:B66" si="0">B2+1</f>
        <v>3</v>
      </c>
      <c r="C3" s="310" t="s">
        <v>110</v>
      </c>
      <c r="D3" s="311"/>
      <c r="E3" s="311"/>
      <c r="F3" s="311"/>
      <c r="G3" s="312"/>
    </row>
    <row r="4" spans="2:12" ht="20.25" customHeight="1" x14ac:dyDescent="0.35">
      <c r="B4" s="30">
        <f t="shared" si="0"/>
        <v>4</v>
      </c>
      <c r="C4" s="313" t="s">
        <v>111</v>
      </c>
      <c r="D4" s="314"/>
      <c r="E4" s="213"/>
      <c r="F4" s="315" t="s">
        <v>112</v>
      </c>
      <c r="G4" s="316"/>
    </row>
    <row r="5" spans="2:12" ht="13.15" x14ac:dyDescent="0.35">
      <c r="B5" s="30">
        <f t="shared" si="0"/>
        <v>5</v>
      </c>
      <c r="C5" s="215" t="s">
        <v>113</v>
      </c>
      <c r="D5" s="214"/>
      <c r="E5" s="214" t="s">
        <v>114</v>
      </c>
      <c r="F5" s="216"/>
      <c r="G5" s="217" t="s">
        <v>115</v>
      </c>
      <c r="H5" s="31"/>
    </row>
    <row r="6" spans="2:12" ht="12.75" customHeight="1" x14ac:dyDescent="0.4">
      <c r="B6" s="30">
        <f t="shared" si="0"/>
        <v>6</v>
      </c>
      <c r="C6" s="32" t="s">
        <v>116</v>
      </c>
      <c r="D6" s="33"/>
      <c r="E6" s="34"/>
      <c r="F6" s="35"/>
      <c r="G6" s="36"/>
      <c r="H6" s="37"/>
      <c r="K6" s="303" t="s">
        <v>117</v>
      </c>
      <c r="L6" s="303"/>
    </row>
    <row r="7" spans="2:12" ht="12.75" customHeight="1" x14ac:dyDescent="0.35">
      <c r="B7" s="30">
        <f t="shared" si="0"/>
        <v>7</v>
      </c>
      <c r="C7" s="38" t="s">
        <v>40</v>
      </c>
      <c r="D7" s="39"/>
      <c r="E7" s="226">
        <v>10000</v>
      </c>
      <c r="F7" s="40"/>
      <c r="G7" s="41" t="s">
        <v>118</v>
      </c>
      <c r="H7" s="31"/>
      <c r="K7" s="42" t="s">
        <v>119</v>
      </c>
      <c r="L7" s="42" t="s">
        <v>120</v>
      </c>
    </row>
    <row r="8" spans="2:12" ht="12.75" customHeight="1" x14ac:dyDescent="0.35">
      <c r="B8" s="30">
        <v>8</v>
      </c>
      <c r="C8" s="38" t="s">
        <v>43</v>
      </c>
      <c r="D8" s="39"/>
      <c r="E8" s="227">
        <v>3</v>
      </c>
      <c r="F8" s="43"/>
      <c r="G8" s="41" t="s">
        <v>121</v>
      </c>
      <c r="H8" s="31"/>
    </row>
    <row r="9" spans="2:12" x14ac:dyDescent="0.35">
      <c r="B9" s="30">
        <v>9</v>
      </c>
      <c r="C9" s="38" t="s">
        <v>46</v>
      </c>
      <c r="D9" s="39"/>
      <c r="E9" s="227">
        <v>3</v>
      </c>
      <c r="F9" s="43"/>
      <c r="G9" s="41" t="s">
        <v>122</v>
      </c>
      <c r="H9" s="31"/>
    </row>
    <row r="10" spans="2:12" ht="25.5" customHeight="1" x14ac:dyDescent="0.35">
      <c r="B10" s="30">
        <f t="shared" si="0"/>
        <v>10</v>
      </c>
      <c r="C10" s="44" t="s">
        <v>123</v>
      </c>
      <c r="D10" s="39"/>
      <c r="E10" s="228" t="s">
        <v>120</v>
      </c>
      <c r="F10" s="43"/>
      <c r="G10" s="41" t="s">
        <v>124</v>
      </c>
      <c r="H10" s="31"/>
      <c r="L10" s="45"/>
    </row>
    <row r="11" spans="2:12" ht="12.75" customHeight="1" x14ac:dyDescent="0.35">
      <c r="B11" s="30">
        <f t="shared" si="0"/>
        <v>11</v>
      </c>
      <c r="C11" s="38" t="s">
        <v>125</v>
      </c>
      <c r="D11" s="39"/>
      <c r="E11" s="228">
        <v>28</v>
      </c>
      <c r="F11" s="43"/>
      <c r="G11" s="41" t="s">
        <v>126</v>
      </c>
      <c r="H11" s="31"/>
    </row>
    <row r="12" spans="2:12" ht="12.75" customHeight="1" x14ac:dyDescent="0.35">
      <c r="B12" s="30">
        <f t="shared" si="0"/>
        <v>12</v>
      </c>
      <c r="C12" s="38" t="s">
        <v>56</v>
      </c>
      <c r="D12" s="39"/>
      <c r="E12" s="229">
        <v>0</v>
      </c>
      <c r="F12" s="43"/>
      <c r="G12" s="41" t="s">
        <v>127</v>
      </c>
      <c r="H12" s="31"/>
      <c r="L12" s="45"/>
    </row>
    <row r="13" spans="2:12" x14ac:dyDescent="0.35">
      <c r="B13" s="30">
        <f t="shared" si="0"/>
        <v>13</v>
      </c>
      <c r="C13" s="38" t="s">
        <v>59</v>
      </c>
      <c r="D13" s="39"/>
      <c r="E13" s="229">
        <v>0</v>
      </c>
      <c r="F13" s="43"/>
      <c r="G13" s="41" t="s">
        <v>128</v>
      </c>
      <c r="H13" s="31"/>
    </row>
    <row r="14" spans="2:12" x14ac:dyDescent="0.35">
      <c r="B14" s="30">
        <f t="shared" si="0"/>
        <v>14</v>
      </c>
      <c r="C14" s="38" t="s">
        <v>62</v>
      </c>
      <c r="D14" s="39"/>
      <c r="E14" s="230" t="s">
        <v>129</v>
      </c>
      <c r="F14" s="46"/>
      <c r="G14" s="41" t="s">
        <v>130</v>
      </c>
      <c r="H14" s="31"/>
    </row>
    <row r="15" spans="2:12" x14ac:dyDescent="0.35">
      <c r="B15" s="30">
        <f t="shared" si="0"/>
        <v>15</v>
      </c>
      <c r="C15" s="38" t="s">
        <v>131</v>
      </c>
      <c r="D15" s="39"/>
      <c r="E15" s="231" t="s">
        <v>132</v>
      </c>
      <c r="F15" s="47"/>
      <c r="G15" s="41" t="s">
        <v>133</v>
      </c>
      <c r="H15" s="31"/>
    </row>
    <row r="16" spans="2:12" ht="12.75" customHeight="1" x14ac:dyDescent="0.35">
      <c r="B16" s="30">
        <f t="shared" si="0"/>
        <v>16</v>
      </c>
      <c r="C16" s="32" t="s">
        <v>134</v>
      </c>
      <c r="D16" s="48"/>
      <c r="E16" s="49"/>
      <c r="F16" s="50"/>
      <c r="G16" s="51"/>
      <c r="H16" s="31"/>
    </row>
    <row r="17" spans="2:8" ht="12.75" customHeight="1" x14ac:dyDescent="0.35">
      <c r="B17" s="30">
        <f t="shared" si="0"/>
        <v>17</v>
      </c>
      <c r="C17" s="38" t="s">
        <v>135</v>
      </c>
      <c r="D17" s="39"/>
      <c r="E17" s="52">
        <v>3505.36</v>
      </c>
      <c r="F17" s="53"/>
      <c r="G17" s="41" t="s">
        <v>136</v>
      </c>
      <c r="H17" s="31"/>
    </row>
    <row r="18" spans="2:8" ht="12.75" customHeight="1" x14ac:dyDescent="0.35">
      <c r="B18" s="30">
        <f t="shared" si="0"/>
        <v>18</v>
      </c>
      <c r="C18" s="38" t="s">
        <v>137</v>
      </c>
      <c r="D18" s="39"/>
      <c r="E18" s="54">
        <v>60000</v>
      </c>
      <c r="F18" s="53"/>
      <c r="G18" s="41" t="s">
        <v>138</v>
      </c>
      <c r="H18" s="31"/>
    </row>
    <row r="19" spans="2:8" ht="12.75" customHeight="1" x14ac:dyDescent="0.35">
      <c r="B19" s="30">
        <f t="shared" si="0"/>
        <v>19</v>
      </c>
      <c r="C19" s="38" t="s">
        <v>139</v>
      </c>
      <c r="D19" s="39"/>
      <c r="E19" s="55">
        <v>21</v>
      </c>
      <c r="F19" s="53"/>
      <c r="G19" s="41" t="s">
        <v>140</v>
      </c>
      <c r="H19" s="31"/>
    </row>
    <row r="20" spans="2:8" ht="13.15" x14ac:dyDescent="0.35">
      <c r="B20" s="30">
        <f t="shared" si="0"/>
        <v>20</v>
      </c>
      <c r="C20" s="32" t="s">
        <v>141</v>
      </c>
      <c r="D20" s="33"/>
      <c r="E20" s="56"/>
      <c r="F20" s="35"/>
      <c r="G20" s="36"/>
      <c r="H20" s="31"/>
    </row>
    <row r="21" spans="2:8" ht="28.35" customHeight="1" x14ac:dyDescent="0.35">
      <c r="B21" s="30">
        <f t="shared" si="0"/>
        <v>21</v>
      </c>
      <c r="C21" s="38" t="s">
        <v>142</v>
      </c>
      <c r="D21" s="39"/>
      <c r="E21" s="57" t="s">
        <v>1641</v>
      </c>
      <c r="F21" s="47"/>
      <c r="G21" s="41" t="s">
        <v>143</v>
      </c>
      <c r="H21" s="31"/>
    </row>
    <row r="22" spans="2:8" x14ac:dyDescent="0.35">
      <c r="B22" s="30">
        <f t="shared" si="0"/>
        <v>22</v>
      </c>
      <c r="C22" s="38" t="s">
        <v>144</v>
      </c>
      <c r="D22" s="39"/>
      <c r="E22" s="58">
        <f>+VLOOKUP(E$15,'DRG Table'!$A:$H,5,FALSE)</f>
        <v>0.46289999999999998</v>
      </c>
      <c r="F22" s="47"/>
      <c r="G22" s="41" t="s">
        <v>143</v>
      </c>
      <c r="H22" s="31"/>
    </row>
    <row r="23" spans="2:8" x14ac:dyDescent="0.35">
      <c r="B23" s="30">
        <f t="shared" si="0"/>
        <v>23</v>
      </c>
      <c r="C23" s="38" t="s">
        <v>145</v>
      </c>
      <c r="D23" s="39"/>
      <c r="E23" s="59">
        <f>+VLOOKUP(E15,'DRG Table'!$A:$I,6,FALSE)</f>
        <v>1</v>
      </c>
      <c r="F23" s="47"/>
      <c r="G23" s="41" t="s">
        <v>143</v>
      </c>
      <c r="H23" s="31"/>
    </row>
    <row r="24" spans="2:8" ht="12.75" customHeight="1" x14ac:dyDescent="0.35">
      <c r="B24" s="30">
        <f t="shared" si="0"/>
        <v>24</v>
      </c>
      <c r="C24" s="38" t="s">
        <v>146</v>
      </c>
      <c r="D24" s="39"/>
      <c r="E24" s="59">
        <f>+VLOOKUP(E$15,'DRG Table'!$A:$H,7,FALSE)</f>
        <v>1</v>
      </c>
      <c r="F24" s="47"/>
      <c r="G24" s="41" t="s">
        <v>143</v>
      </c>
      <c r="H24" s="31"/>
    </row>
    <row r="25" spans="2:8" ht="12.75" customHeight="1" x14ac:dyDescent="0.35">
      <c r="B25" s="30">
        <f t="shared" si="0"/>
        <v>25</v>
      </c>
      <c r="C25" s="38" t="s">
        <v>147</v>
      </c>
      <c r="D25" s="39"/>
      <c r="E25" s="60">
        <f>+VLOOKUP(E$15,'DRG Table'!$A:$E,3,FALSE)</f>
        <v>2.0299999999999998</v>
      </c>
      <c r="F25" s="47"/>
      <c r="G25" s="41" t="s">
        <v>143</v>
      </c>
      <c r="H25" s="31"/>
    </row>
    <row r="26" spans="2:8" ht="12.75" customHeight="1" x14ac:dyDescent="0.35">
      <c r="B26" s="30">
        <f t="shared" si="0"/>
        <v>26</v>
      </c>
      <c r="C26" s="38" t="s">
        <v>148</v>
      </c>
      <c r="D26" s="39"/>
      <c r="E26" s="60" t="str">
        <f>IF(E11&lt; E19, VLOOKUP(E$15,'DRG Table'!$A:$I,8,FALSE), VLOOKUP(E$15,'DRG Table'!$A:$I,9,FALSE))</f>
        <v>Misc Adult</v>
      </c>
      <c r="F26" s="47"/>
      <c r="G26" s="41" t="s">
        <v>143</v>
      </c>
      <c r="H26" s="31"/>
    </row>
    <row r="27" spans="2:8" ht="29.25" customHeight="1" x14ac:dyDescent="0.35">
      <c r="B27" s="30">
        <f t="shared" si="0"/>
        <v>27</v>
      </c>
      <c r="C27" s="38" t="s">
        <v>149</v>
      </c>
      <c r="D27" s="39"/>
      <c r="E27" s="61">
        <f>IF(OR(E26="Neonate",E26="Pediatric",E26="Transplant Pediatric"), IF(OR(RIGHT(E15,1)="3",RIGHT(E15,1)="4"),0.8,0.6),0.6)</f>
        <v>0.6</v>
      </c>
      <c r="F27" s="53"/>
      <c r="G27" s="62" t="s">
        <v>150</v>
      </c>
      <c r="H27" s="31"/>
    </row>
    <row r="28" spans="2:8" ht="13.15" x14ac:dyDescent="0.35">
      <c r="B28" s="30">
        <f t="shared" si="0"/>
        <v>28</v>
      </c>
      <c r="C28" s="32" t="s">
        <v>151</v>
      </c>
      <c r="D28" s="33"/>
      <c r="E28" s="56"/>
      <c r="F28" s="35"/>
      <c r="G28" s="36"/>
      <c r="H28" s="63"/>
    </row>
    <row r="29" spans="2:8" x14ac:dyDescent="0.35">
      <c r="B29" s="30">
        <f t="shared" si="0"/>
        <v>29</v>
      </c>
      <c r="C29" s="38" t="s">
        <v>152</v>
      </c>
      <c r="D29" s="39"/>
      <c r="E29" s="57" t="str">
        <f>IF(E$14 = "Non-Par", "Non-Participating Hospital", VLOOKUP(E$14,'Provider Table'!$A:$F,2,FALSE))</f>
        <v>Atmore Community Hospital</v>
      </c>
      <c r="F29" s="43"/>
      <c r="G29" s="41" t="s">
        <v>153</v>
      </c>
      <c r="H29" s="63"/>
    </row>
    <row r="30" spans="2:8" x14ac:dyDescent="0.35">
      <c r="B30" s="30">
        <f t="shared" si="0"/>
        <v>30</v>
      </c>
      <c r="C30" s="38" t="s">
        <v>154</v>
      </c>
      <c r="D30" s="39"/>
      <c r="E30" s="64">
        <f>IF(E$14 = "Non-Par",'Non-Participating Provs'!C3, VLOOKUP(E$14,'Provider Table'!$A:$F,3,FALSE))</f>
        <v>0.22334000000000001</v>
      </c>
      <c r="F30" s="43"/>
      <c r="G30" s="41" t="s">
        <v>155</v>
      </c>
      <c r="H30" s="31"/>
    </row>
    <row r="31" spans="2:8" x14ac:dyDescent="0.35">
      <c r="B31" s="30">
        <f t="shared" si="0"/>
        <v>31</v>
      </c>
      <c r="C31" s="38" t="s">
        <v>156</v>
      </c>
      <c r="D31" s="39"/>
      <c r="E31" s="65">
        <f>IF(E$14 = "Non-Par",'Non-Participating Provs'!C4, VLOOKUP(E$14,'Provider Table'!$A:$F,4,FALSE))</f>
        <v>0.80200000000000005</v>
      </c>
      <c r="F31" s="47"/>
      <c r="G31" s="41" t="s">
        <v>157</v>
      </c>
      <c r="H31" s="31"/>
    </row>
    <row r="32" spans="2:8" x14ac:dyDescent="0.35">
      <c r="B32" s="30">
        <f t="shared" si="0"/>
        <v>32</v>
      </c>
      <c r="C32" s="38" t="s">
        <v>158</v>
      </c>
      <c r="D32" s="39"/>
      <c r="E32" s="66" t="str">
        <f>IF(E$14 = "Non-Par",'Non-Participating Provs'!C5, VLOOKUP(E$14,'Provider Table'!$A:$F,5,FALSE))</f>
        <v>All Other</v>
      </c>
      <c r="F32" s="47"/>
      <c r="G32" s="41" t="s">
        <v>159</v>
      </c>
      <c r="H32" s="31"/>
    </row>
    <row r="33" spans="2:8" ht="12.75" customHeight="1" x14ac:dyDescent="0.35">
      <c r="B33" s="30">
        <f t="shared" si="0"/>
        <v>33</v>
      </c>
      <c r="C33" s="38" t="s">
        <v>160</v>
      </c>
      <c r="D33" s="39"/>
      <c r="E33" s="67">
        <f>IF(E$14 = "Non-Par",'Non-Participating Provs'!C6, VLOOKUP(E$14,'Provider Table'!$A:$F,6,FALSE))</f>
        <v>0</v>
      </c>
      <c r="F33" s="43"/>
      <c r="G33" s="41" t="s">
        <v>161</v>
      </c>
      <c r="H33" s="31"/>
    </row>
    <row r="34" spans="2:8" ht="12.75" customHeight="1" x14ac:dyDescent="0.35">
      <c r="B34" s="30">
        <f t="shared" si="0"/>
        <v>34</v>
      </c>
      <c r="C34" s="38" t="s">
        <v>162</v>
      </c>
      <c r="D34" s="39"/>
      <c r="E34" s="59">
        <f>IF(E$14 = "Non-Par",'Non-Participating Provs'!C7, VLOOKUP(E$32,'Provider Adjustor'!$B$5:$C$9,2,FALSE))</f>
        <v>1</v>
      </c>
      <c r="F34" s="47"/>
      <c r="G34" s="41" t="s">
        <v>163</v>
      </c>
      <c r="H34" s="31"/>
    </row>
    <row r="35" spans="2:8" ht="12.75" customHeight="1" x14ac:dyDescent="0.35">
      <c r="B35" s="30">
        <f t="shared" si="0"/>
        <v>35</v>
      </c>
      <c r="C35" s="38" t="s">
        <v>164</v>
      </c>
      <c r="D35" s="39"/>
      <c r="E35" s="68">
        <f>IF(E$14 = "Non-Par", 'Non-Participating Provs'!C8, VLOOKUP(E$14,'Provider Table'!$A:$H,8,FALSE))</f>
        <v>0</v>
      </c>
      <c r="F35" s="47"/>
      <c r="G35" s="41" t="s">
        <v>163</v>
      </c>
      <c r="H35" s="31"/>
    </row>
    <row r="36" spans="2:8" ht="13.15" x14ac:dyDescent="0.35">
      <c r="B36" s="30">
        <f t="shared" si="0"/>
        <v>36</v>
      </c>
      <c r="C36" s="32" t="s">
        <v>165</v>
      </c>
      <c r="D36" s="48"/>
      <c r="E36" s="69"/>
      <c r="F36" s="70"/>
      <c r="G36" s="71"/>
      <c r="H36" s="31"/>
    </row>
    <row r="37" spans="2:8" x14ac:dyDescent="0.35">
      <c r="B37" s="30">
        <f t="shared" si="0"/>
        <v>37</v>
      </c>
      <c r="C37" s="38" t="s">
        <v>74</v>
      </c>
      <c r="D37" s="39"/>
      <c r="E37" s="72">
        <f>IF(E11&lt;E19, MAX(E23, E24, E34), MAX(E23, E34))</f>
        <v>1</v>
      </c>
      <c r="F37" s="47"/>
      <c r="G37" s="73" t="s">
        <v>166</v>
      </c>
      <c r="H37" s="31"/>
    </row>
    <row r="38" spans="2:8" x14ac:dyDescent="0.35">
      <c r="B38" s="30">
        <f t="shared" si="0"/>
        <v>38</v>
      </c>
      <c r="C38" s="38" t="s">
        <v>76</v>
      </c>
      <c r="D38" s="39"/>
      <c r="E38" s="74">
        <f>E17*E22*E37</f>
        <v>1622.6311439999999</v>
      </c>
      <c r="F38" s="47"/>
      <c r="G38" s="73" t="s">
        <v>167</v>
      </c>
      <c r="H38" s="31"/>
    </row>
    <row r="39" spans="2:8" ht="13.15" x14ac:dyDescent="0.35">
      <c r="B39" s="30">
        <f t="shared" si="0"/>
        <v>39</v>
      </c>
      <c r="C39" s="75" t="s">
        <v>168</v>
      </c>
      <c r="D39" s="76"/>
      <c r="E39" s="77"/>
      <c r="F39" s="78"/>
      <c r="G39" s="79"/>
      <c r="H39" s="31"/>
    </row>
    <row r="40" spans="2:8" s="85" customFormat="1" x14ac:dyDescent="0.35">
      <c r="B40" s="30">
        <f t="shared" si="0"/>
        <v>40</v>
      </c>
      <c r="C40" s="80" t="s">
        <v>169</v>
      </c>
      <c r="D40" s="81"/>
      <c r="E40" s="82" t="str">
        <f>IF(E10&lt;&gt;"Yes", "No", IF(LEFT(E15,3) = "580", "No", IF(LEFT(E15,3) = "581", "No", "Yes")))</f>
        <v>No</v>
      </c>
      <c r="F40" s="83"/>
      <c r="G40" s="84" t="s">
        <v>170</v>
      </c>
      <c r="H40" s="31"/>
    </row>
    <row r="41" spans="2:8" x14ac:dyDescent="0.35">
      <c r="B41" s="30">
        <f t="shared" si="0"/>
        <v>41</v>
      </c>
      <c r="C41" s="38" t="s">
        <v>79</v>
      </c>
      <c r="D41" s="39"/>
      <c r="E41" s="86" t="str">
        <f>IF(E40="Yes",(E38/E25)*(E8+1),"N/A")</f>
        <v>N/A</v>
      </c>
      <c r="F41" s="47"/>
      <c r="G41" s="87" t="s">
        <v>171</v>
      </c>
      <c r="H41" s="88"/>
    </row>
    <row r="42" spans="2:8" x14ac:dyDescent="0.35">
      <c r="B42" s="30">
        <f t="shared" si="0"/>
        <v>42</v>
      </c>
      <c r="C42" s="38" t="s">
        <v>172</v>
      </c>
      <c r="D42" s="39"/>
      <c r="E42" s="86" t="str">
        <f>IF(E40="Yes",IF(E41&lt;E38,"Yes","No"),"N/A")</f>
        <v>N/A</v>
      </c>
      <c r="F42" s="47"/>
      <c r="G42" s="87" t="s">
        <v>173</v>
      </c>
      <c r="H42" s="31"/>
    </row>
    <row r="43" spans="2:8" x14ac:dyDescent="0.35">
      <c r="B43" s="30">
        <f t="shared" si="0"/>
        <v>43</v>
      </c>
      <c r="C43" s="38" t="s">
        <v>82</v>
      </c>
      <c r="D43" s="39"/>
      <c r="E43" s="86">
        <f>IF(E42="Yes", E41, E38)</f>
        <v>1622.6311439999999</v>
      </c>
      <c r="F43" s="47"/>
      <c r="G43" s="87" t="s">
        <v>174</v>
      </c>
      <c r="H43" s="31"/>
    </row>
    <row r="44" spans="2:8" ht="13.15" x14ac:dyDescent="0.35">
      <c r="B44" s="30">
        <f t="shared" si="0"/>
        <v>44</v>
      </c>
      <c r="C44" s="75" t="s">
        <v>175</v>
      </c>
      <c r="D44" s="76"/>
      <c r="E44" s="77"/>
      <c r="F44" s="78"/>
      <c r="G44" s="79"/>
      <c r="H44" s="31"/>
    </row>
    <row r="45" spans="2:8" x14ac:dyDescent="0.35">
      <c r="B45" s="30">
        <f t="shared" si="0"/>
        <v>45</v>
      </c>
      <c r="C45" s="38" t="s">
        <v>176</v>
      </c>
      <c r="D45" s="39"/>
      <c r="E45" s="86">
        <f>+E7*E30</f>
        <v>2233.4</v>
      </c>
      <c r="F45" s="47"/>
      <c r="G45" s="87" t="s">
        <v>177</v>
      </c>
      <c r="H45" s="31"/>
    </row>
    <row r="46" spans="2:8" x14ac:dyDescent="0.35">
      <c r="B46" s="30">
        <f t="shared" si="0"/>
        <v>46</v>
      </c>
      <c r="C46" s="38" t="s">
        <v>178</v>
      </c>
      <c r="D46" s="39"/>
      <c r="E46" s="89" t="str">
        <f>IF((E45-E43)&gt;E18,"Yes","No")</f>
        <v>No</v>
      </c>
      <c r="F46" s="47"/>
      <c r="G46" s="90" t="s">
        <v>179</v>
      </c>
      <c r="H46" s="31"/>
    </row>
    <row r="47" spans="2:8" x14ac:dyDescent="0.35">
      <c r="B47" s="30">
        <f t="shared" si="0"/>
        <v>47</v>
      </c>
      <c r="C47" s="38" t="s">
        <v>180</v>
      </c>
      <c r="D47" s="39"/>
      <c r="E47" s="86" t="str">
        <f>IF(E46="Yes",(E45-E43),"N/A")</f>
        <v>N/A</v>
      </c>
      <c r="F47" s="47"/>
      <c r="G47" s="91" t="s">
        <v>181</v>
      </c>
      <c r="H47" s="31"/>
    </row>
    <row r="48" spans="2:8" x14ac:dyDescent="0.35">
      <c r="B48" s="30">
        <f t="shared" si="0"/>
        <v>48</v>
      </c>
      <c r="C48" s="38" t="s">
        <v>182</v>
      </c>
      <c r="D48" s="39"/>
      <c r="E48" s="86">
        <f>IF(E46="Yes", ((E47-E18)*E27),0)</f>
        <v>0</v>
      </c>
      <c r="F48" s="47"/>
      <c r="G48" s="91" t="s">
        <v>183</v>
      </c>
      <c r="H48" s="31"/>
    </row>
    <row r="49" spans="2:8" ht="13.15" x14ac:dyDescent="0.35">
      <c r="B49" s="30">
        <f t="shared" si="0"/>
        <v>49</v>
      </c>
      <c r="C49" s="75" t="s">
        <v>184</v>
      </c>
      <c r="D49" s="76"/>
      <c r="E49" s="77"/>
      <c r="F49" s="78"/>
      <c r="G49" s="79"/>
      <c r="H49" s="31"/>
    </row>
    <row r="50" spans="2:8" x14ac:dyDescent="0.35">
      <c r="B50" s="30">
        <f t="shared" si="0"/>
        <v>50</v>
      </c>
      <c r="C50" s="38" t="s">
        <v>185</v>
      </c>
      <c r="D50" s="39"/>
      <c r="E50" s="86" t="str">
        <f>IF(E9&lt;E8, "Yes", "No")</f>
        <v>No</v>
      </c>
      <c r="F50" s="47"/>
      <c r="G50" s="87" t="s">
        <v>186</v>
      </c>
      <c r="H50" s="31"/>
    </row>
    <row r="51" spans="2:8" x14ac:dyDescent="0.35">
      <c r="B51" s="30">
        <f t="shared" si="0"/>
        <v>51</v>
      </c>
      <c r="C51" s="38" t="s">
        <v>187</v>
      </c>
      <c r="D51" s="39"/>
      <c r="E51" s="92">
        <f>IF(E50="Yes", (E9/E8), 1)</f>
        <v>1</v>
      </c>
      <c r="F51" s="47"/>
      <c r="G51" s="87" t="s">
        <v>188</v>
      </c>
      <c r="H51" s="93"/>
    </row>
    <row r="52" spans="2:8" x14ac:dyDescent="0.35">
      <c r="B52" s="30">
        <f t="shared" si="0"/>
        <v>52</v>
      </c>
      <c r="C52" s="38" t="s">
        <v>189</v>
      </c>
      <c r="D52" s="39"/>
      <c r="E52" s="86">
        <f>E43*E51</f>
        <v>1622.6311439999999</v>
      </c>
      <c r="F52" s="47"/>
      <c r="G52" s="87" t="s">
        <v>190</v>
      </c>
      <c r="H52" s="31"/>
    </row>
    <row r="53" spans="2:8" x14ac:dyDescent="0.35">
      <c r="B53" s="30">
        <f t="shared" si="0"/>
        <v>53</v>
      </c>
      <c r="C53" s="38" t="s">
        <v>191</v>
      </c>
      <c r="D53" s="39"/>
      <c r="E53" s="86">
        <f>E48*E51</f>
        <v>0</v>
      </c>
      <c r="F53" s="47"/>
      <c r="G53" s="87" t="s">
        <v>192</v>
      </c>
      <c r="H53" s="31"/>
    </row>
    <row r="54" spans="2:8" x14ac:dyDescent="0.35">
      <c r="B54" s="30">
        <f t="shared" si="0"/>
        <v>54</v>
      </c>
      <c r="C54" s="38" t="s">
        <v>193</v>
      </c>
      <c r="D54" s="39"/>
      <c r="E54" s="89">
        <f>E52+E53</f>
        <v>1622.6311439999999</v>
      </c>
      <c r="F54" s="47"/>
      <c r="G54" s="91" t="s">
        <v>194</v>
      </c>
      <c r="H54" s="31"/>
    </row>
    <row r="55" spans="2:8" ht="13.15" x14ac:dyDescent="0.35">
      <c r="B55" s="30">
        <f t="shared" si="0"/>
        <v>55</v>
      </c>
      <c r="C55" s="75" t="s">
        <v>195</v>
      </c>
      <c r="D55" s="76"/>
      <c r="E55" s="77"/>
      <c r="F55" s="78"/>
      <c r="G55" s="79"/>
      <c r="H55" s="31"/>
    </row>
    <row r="56" spans="2:8" x14ac:dyDescent="0.35">
      <c r="B56" s="30">
        <f t="shared" si="0"/>
        <v>56</v>
      </c>
      <c r="C56" s="38" t="s">
        <v>196</v>
      </c>
      <c r="D56" s="39"/>
      <c r="E56" s="86" t="str">
        <f>IF(E54&gt;E7, "Yes", "No")</f>
        <v>No</v>
      </c>
      <c r="F56" s="47"/>
      <c r="G56" s="94" t="s">
        <v>197</v>
      </c>
      <c r="H56" s="31"/>
    </row>
    <row r="57" spans="2:8" x14ac:dyDescent="0.35">
      <c r="B57" s="30">
        <f t="shared" si="0"/>
        <v>57</v>
      </c>
      <c r="C57" s="38" t="s">
        <v>198</v>
      </c>
      <c r="D57" s="39"/>
      <c r="E57" s="95">
        <f>IF(E56="Yes",E7/E54, 1)</f>
        <v>1</v>
      </c>
      <c r="F57" s="47"/>
      <c r="G57" s="94" t="s">
        <v>199</v>
      </c>
      <c r="H57" s="31"/>
    </row>
    <row r="58" spans="2:8" x14ac:dyDescent="0.35">
      <c r="B58" s="30">
        <f t="shared" si="0"/>
        <v>58</v>
      </c>
      <c r="C58" s="38" t="s">
        <v>200</v>
      </c>
      <c r="D58" s="39"/>
      <c r="E58" s="86">
        <f>E52*E57</f>
        <v>1622.6311439999999</v>
      </c>
      <c r="F58" s="47"/>
      <c r="G58" s="94" t="s">
        <v>201</v>
      </c>
      <c r="H58" s="31"/>
    </row>
    <row r="59" spans="2:8" x14ac:dyDescent="0.35">
      <c r="B59" s="30">
        <f t="shared" si="0"/>
        <v>59</v>
      </c>
      <c r="C59" s="38" t="s">
        <v>202</v>
      </c>
      <c r="D59" s="39"/>
      <c r="E59" s="86">
        <f>E53*E57</f>
        <v>0</v>
      </c>
      <c r="F59" s="47"/>
      <c r="G59" s="94" t="s">
        <v>203</v>
      </c>
      <c r="H59" s="31"/>
    </row>
    <row r="60" spans="2:8" x14ac:dyDescent="0.35">
      <c r="B60" s="30">
        <f t="shared" si="0"/>
        <v>60</v>
      </c>
      <c r="C60" s="38" t="s">
        <v>204</v>
      </c>
      <c r="D60" s="39"/>
      <c r="E60" s="86">
        <f>E58+E59</f>
        <v>1622.6311439999999</v>
      </c>
      <c r="F60" s="47"/>
      <c r="G60" s="94" t="s">
        <v>205</v>
      </c>
      <c r="H60" s="31"/>
    </row>
    <row r="61" spans="2:8" ht="13.15" x14ac:dyDescent="0.35">
      <c r="B61" s="30">
        <f t="shared" si="0"/>
        <v>61</v>
      </c>
      <c r="C61" s="75" t="s">
        <v>206</v>
      </c>
      <c r="D61" s="76"/>
      <c r="E61" s="77"/>
      <c r="F61" s="78"/>
      <c r="G61" s="79"/>
      <c r="H61" s="31"/>
    </row>
    <row r="62" spans="2:8" x14ac:dyDescent="0.35">
      <c r="B62" s="30">
        <f t="shared" si="0"/>
        <v>62</v>
      </c>
      <c r="C62" s="38" t="s">
        <v>207</v>
      </c>
      <c r="D62" s="39"/>
      <c r="E62" s="96">
        <f>E22/E31</f>
        <v>0.57718204488778047</v>
      </c>
      <c r="F62" s="47"/>
      <c r="G62" s="91" t="s">
        <v>208</v>
      </c>
      <c r="H62" s="31"/>
    </row>
    <row r="63" spans="2:8" x14ac:dyDescent="0.35">
      <c r="B63" s="30">
        <f t="shared" si="0"/>
        <v>63</v>
      </c>
      <c r="C63" s="38" t="s">
        <v>94</v>
      </c>
      <c r="D63" s="39"/>
      <c r="E63" s="86">
        <f>E33*E62</f>
        <v>0</v>
      </c>
      <c r="F63" s="47"/>
      <c r="G63" s="91" t="s">
        <v>209</v>
      </c>
      <c r="H63" s="31"/>
    </row>
    <row r="64" spans="2:8" ht="13.15" x14ac:dyDescent="0.35">
      <c r="B64" s="30">
        <f t="shared" si="0"/>
        <v>64</v>
      </c>
      <c r="C64" s="75" t="s">
        <v>210</v>
      </c>
      <c r="D64" s="76"/>
      <c r="E64" s="77"/>
      <c r="F64" s="78"/>
      <c r="G64" s="79"/>
      <c r="H64" s="31"/>
    </row>
    <row r="65" spans="2:8" x14ac:dyDescent="0.35">
      <c r="B65" s="30">
        <f t="shared" si="0"/>
        <v>65</v>
      </c>
      <c r="C65" s="38" t="s">
        <v>211</v>
      </c>
      <c r="D65" s="39"/>
      <c r="E65" s="86">
        <f>E58*E35</f>
        <v>0</v>
      </c>
      <c r="F65" s="47"/>
      <c r="G65" s="94" t="s">
        <v>212</v>
      </c>
      <c r="H65" s="31"/>
    </row>
    <row r="66" spans="2:8" ht="13.15" x14ac:dyDescent="0.35">
      <c r="B66" s="30">
        <f t="shared" si="0"/>
        <v>66</v>
      </c>
      <c r="C66" s="97" t="s">
        <v>213</v>
      </c>
      <c r="D66" s="98"/>
      <c r="E66" s="99"/>
      <c r="F66" s="100"/>
      <c r="G66" s="101"/>
      <c r="H66" s="31"/>
    </row>
    <row r="67" spans="2:8" s="85" customFormat="1" x14ac:dyDescent="0.35">
      <c r="B67" s="30">
        <f>B66+1</f>
        <v>67</v>
      </c>
      <c r="C67" s="102" t="s">
        <v>100</v>
      </c>
      <c r="D67" s="103"/>
      <c r="E67" s="104">
        <f>ROUND((E60+E63+E65), 2)</f>
        <v>1622.63</v>
      </c>
      <c r="F67" s="83"/>
      <c r="G67" s="105" t="s">
        <v>214</v>
      </c>
      <c r="H67" s="31"/>
    </row>
    <row r="68" spans="2:8" x14ac:dyDescent="0.35">
      <c r="B68" s="30">
        <f>B67+1</f>
        <v>68</v>
      </c>
      <c r="C68" s="38" t="s">
        <v>56</v>
      </c>
      <c r="D68" s="39"/>
      <c r="E68" s="89">
        <f>E12</f>
        <v>0</v>
      </c>
      <c r="F68" s="47"/>
      <c r="G68" s="105" t="s">
        <v>55</v>
      </c>
      <c r="H68" s="31"/>
    </row>
    <row r="69" spans="2:8" x14ac:dyDescent="0.35">
      <c r="B69" s="30">
        <f>B68+1</f>
        <v>69</v>
      </c>
      <c r="C69" s="38" t="s">
        <v>59</v>
      </c>
      <c r="D69" s="39"/>
      <c r="E69" s="89">
        <f>E13</f>
        <v>0</v>
      </c>
      <c r="F69" s="47"/>
      <c r="G69" s="106" t="s">
        <v>58</v>
      </c>
      <c r="H69" s="31"/>
    </row>
    <row r="70" spans="2:8" ht="13.15" x14ac:dyDescent="0.35">
      <c r="B70" s="30">
        <f>B69+1</f>
        <v>70</v>
      </c>
      <c r="C70" s="107" t="s">
        <v>103</v>
      </c>
      <c r="D70" s="108"/>
      <c r="E70" s="232">
        <f>IF((E67-E68-E69)&gt;0,E67-E68-E69,0)</f>
        <v>1622.63</v>
      </c>
      <c r="F70" s="109"/>
      <c r="G70" s="110" t="s">
        <v>215</v>
      </c>
      <c r="H70" s="31"/>
    </row>
    <row r="71" spans="2:8" s="111" customFormat="1" ht="13.15" x14ac:dyDescent="0.4">
      <c r="B71" s="304" t="s">
        <v>216</v>
      </c>
      <c r="C71" s="305"/>
      <c r="D71" s="305"/>
      <c r="E71" s="305"/>
      <c r="F71" s="305"/>
      <c r="G71" s="306"/>
      <c r="H71" s="37"/>
    </row>
    <row r="74" spans="2:8" x14ac:dyDescent="0.35">
      <c r="E74" s="113"/>
    </row>
  </sheetData>
  <sheetProtection algorithmName="SHA-512" hashValue="QVqi6hAZhfLVJ5vrqJIo5BF9s9Lzwv7ExzKlP26FpB95XJugRGcwGRsW7n5timA3jmkRqF/6a7lLC9CCRwwqBA==" saltValue="IBN+d3wPwVtCUsEBz9OzKQ==" spinCount="100000" sheet="1"/>
  <mergeCells count="6">
    <mergeCell ref="K6:L6"/>
    <mergeCell ref="B71:G71"/>
    <mergeCell ref="C2:G2"/>
    <mergeCell ref="C3:G3"/>
    <mergeCell ref="C4:D4"/>
    <mergeCell ref="F4:G4"/>
  </mergeCells>
  <dataValidations count="3">
    <dataValidation allowBlank="1" showInputMessage="1" showErrorMessage="1" errorTitle="Provider Category" error="Please enter an option from the drop down list." sqref="E32" xr:uid="{C49D3169-C18F-46D7-833D-C5DB30BD9B12}"/>
    <dataValidation type="list" allowBlank="1" showInputMessage="1" showErrorMessage="1" sqref="E10" xr:uid="{8D683D54-7603-4D06-A64F-43A8C47FDF14}">
      <formula1>$K$7:$L$7</formula1>
    </dataValidation>
    <dataValidation type="whole" operator="lessThanOrEqual" allowBlank="1" showInputMessage="1" showErrorMessage="1" sqref="E11" xr:uid="{804B55FA-DAD4-4EEE-B1DA-1CB080BCD282}">
      <formula1>110</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DBFEA-1066-4546-AA58-65CCB0347597}">
  <dimension ref="A1:AJ1331"/>
  <sheetViews>
    <sheetView workbookViewId="0">
      <pane ySplit="9" topLeftCell="A10" activePane="bottomLeft" state="frozen"/>
      <selection pane="bottomLeft" sqref="A1:I1"/>
    </sheetView>
  </sheetViews>
  <sheetFormatPr defaultColWidth="9.1328125" defaultRowHeight="12.75" x14ac:dyDescent="0.35"/>
  <cols>
    <col min="1" max="1" width="9.86328125" style="190" customWidth="1"/>
    <col min="2" max="2" width="117.1328125" style="166" bestFit="1" customWidth="1"/>
    <col min="3" max="3" width="8.1328125" style="8" customWidth="1"/>
    <col min="4" max="4" width="9" style="8" customWidth="1"/>
    <col min="5" max="5" width="10.1328125" style="8" customWidth="1"/>
    <col min="6" max="6" width="8.86328125" style="8" customWidth="1"/>
    <col min="7" max="7" width="8.59765625" style="8" customWidth="1"/>
    <col min="8" max="8" width="15.86328125" style="8" bestFit="1" customWidth="1"/>
    <col min="9" max="9" width="13.59765625" style="8" bestFit="1" customWidth="1"/>
    <col min="10" max="10" width="14.86328125" style="8" bestFit="1" customWidth="1"/>
    <col min="11" max="16384" width="9.1328125" style="8"/>
  </cols>
  <sheetData>
    <row r="1" spans="1:36" ht="17.100000000000001" customHeight="1" x14ac:dyDescent="0.35">
      <c r="A1" s="324" t="s">
        <v>217</v>
      </c>
      <c r="B1" s="325"/>
      <c r="C1" s="325"/>
      <c r="D1" s="325"/>
      <c r="E1" s="325"/>
      <c r="F1" s="325"/>
      <c r="G1" s="325"/>
      <c r="H1" s="325"/>
      <c r="I1" s="326"/>
    </row>
    <row r="2" spans="1:36" ht="17.100000000000001" customHeight="1" x14ac:dyDescent="0.35">
      <c r="A2" s="327" t="s">
        <v>218</v>
      </c>
      <c r="B2" s="328"/>
      <c r="C2" s="328"/>
      <c r="D2" s="328"/>
      <c r="E2" s="328"/>
      <c r="F2" s="328"/>
      <c r="G2" s="328"/>
      <c r="H2" s="328"/>
      <c r="I2" s="329"/>
    </row>
    <row r="3" spans="1:36" ht="17.100000000000001" customHeight="1" x14ac:dyDescent="0.35">
      <c r="A3" s="327" t="s">
        <v>219</v>
      </c>
      <c r="B3" s="328"/>
      <c r="C3" s="328"/>
      <c r="D3" s="328"/>
      <c r="E3" s="328"/>
      <c r="F3" s="328"/>
      <c r="G3" s="328"/>
      <c r="H3" s="328"/>
      <c r="I3" s="329"/>
    </row>
    <row r="4" spans="1:36" ht="17.100000000000001" customHeight="1" x14ac:dyDescent="0.35">
      <c r="A4" s="330" t="s">
        <v>220</v>
      </c>
      <c r="B4" s="331"/>
      <c r="C4" s="331"/>
      <c r="D4" s="331"/>
      <c r="E4" s="331"/>
      <c r="F4" s="331"/>
      <c r="G4" s="331"/>
      <c r="H4" s="331"/>
      <c r="I4" s="332"/>
    </row>
    <row r="5" spans="1:36" ht="17.100000000000001" customHeight="1" x14ac:dyDescent="0.35">
      <c r="A5" s="333" t="s">
        <v>221</v>
      </c>
      <c r="B5" s="334"/>
      <c r="C5" s="334"/>
      <c r="D5" s="334"/>
      <c r="E5" s="334"/>
      <c r="F5" s="334"/>
      <c r="G5" s="334"/>
      <c r="H5" s="334"/>
      <c r="I5" s="335"/>
    </row>
    <row r="6" spans="1:36" ht="6.6" customHeight="1" x14ac:dyDescent="0.35">
      <c r="A6" s="317"/>
      <c r="B6" s="318"/>
      <c r="C6" s="318"/>
      <c r="D6" s="318"/>
      <c r="E6" s="318"/>
      <c r="F6" s="318"/>
      <c r="G6" s="318"/>
      <c r="H6" s="318"/>
      <c r="I6" s="319"/>
    </row>
    <row r="7" spans="1:36" ht="12.75" customHeight="1" x14ac:dyDescent="0.35">
      <c r="A7" s="338" t="s">
        <v>222</v>
      </c>
      <c r="B7" s="341" t="s">
        <v>223</v>
      </c>
      <c r="C7" s="344" t="s">
        <v>224</v>
      </c>
      <c r="D7" s="346" t="s">
        <v>225</v>
      </c>
      <c r="E7" s="349" t="s">
        <v>226</v>
      </c>
      <c r="F7" s="352" t="s">
        <v>227</v>
      </c>
      <c r="G7" s="336" t="s">
        <v>228</v>
      </c>
      <c r="H7" s="320" t="s">
        <v>229</v>
      </c>
      <c r="I7" s="321"/>
      <c r="J7" s="114"/>
    </row>
    <row r="8" spans="1:36" ht="12.75" customHeight="1" x14ac:dyDescent="0.35">
      <c r="A8" s="339"/>
      <c r="B8" s="342"/>
      <c r="C8" s="344"/>
      <c r="D8" s="347"/>
      <c r="E8" s="350"/>
      <c r="F8" s="353"/>
      <c r="G8" s="336"/>
      <c r="H8" s="322"/>
      <c r="I8" s="323"/>
      <c r="J8" s="114"/>
    </row>
    <row r="9" spans="1:36" ht="42.6" customHeight="1" x14ac:dyDescent="0.35">
      <c r="A9" s="340"/>
      <c r="B9" s="343"/>
      <c r="C9" s="345"/>
      <c r="D9" s="348"/>
      <c r="E9" s="351"/>
      <c r="F9" s="354"/>
      <c r="G9" s="337"/>
      <c r="H9" s="218" t="s">
        <v>230</v>
      </c>
      <c r="I9" s="219" t="s">
        <v>231</v>
      </c>
      <c r="J9" s="114"/>
    </row>
    <row r="10" spans="1:36" s="125" customFormat="1" x14ac:dyDescent="0.45">
      <c r="A10" s="115" t="s">
        <v>232</v>
      </c>
      <c r="B10" s="116" t="s">
        <v>233</v>
      </c>
      <c r="C10" s="117">
        <v>9.19</v>
      </c>
      <c r="D10" s="118">
        <v>6.0198999999999998</v>
      </c>
      <c r="E10" s="118">
        <v>9.2706999999999997</v>
      </c>
      <c r="F10" s="119">
        <v>1</v>
      </c>
      <c r="G10" s="120">
        <v>1</v>
      </c>
      <c r="H10" s="121" t="s">
        <v>234</v>
      </c>
      <c r="I10" s="122" t="s">
        <v>235</v>
      </c>
      <c r="J10" s="123"/>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row>
    <row r="11" spans="1:36" s="124" customFormat="1" x14ac:dyDescent="0.45">
      <c r="A11" s="126" t="s">
        <v>236</v>
      </c>
      <c r="B11" s="127" t="s">
        <v>233</v>
      </c>
      <c r="C11" s="128">
        <v>9.24</v>
      </c>
      <c r="D11" s="129">
        <v>6.4930000000000003</v>
      </c>
      <c r="E11" s="129">
        <v>9.9992000000000001</v>
      </c>
      <c r="F11" s="130">
        <v>1</v>
      </c>
      <c r="G11" s="131">
        <v>1.52</v>
      </c>
      <c r="H11" s="132" t="s">
        <v>234</v>
      </c>
      <c r="I11" s="133" t="s">
        <v>235</v>
      </c>
      <c r="J11" s="123"/>
    </row>
    <row r="12" spans="1:36" s="124" customFormat="1" x14ac:dyDescent="0.45">
      <c r="A12" s="126" t="s">
        <v>237</v>
      </c>
      <c r="B12" s="127" t="s">
        <v>233</v>
      </c>
      <c r="C12" s="128">
        <v>13.14</v>
      </c>
      <c r="D12" s="129">
        <v>6.7785000000000002</v>
      </c>
      <c r="E12" s="129">
        <v>10.4389</v>
      </c>
      <c r="F12" s="130">
        <v>1</v>
      </c>
      <c r="G12" s="131">
        <v>1.8</v>
      </c>
      <c r="H12" s="132" t="s">
        <v>234</v>
      </c>
      <c r="I12" s="133" t="s">
        <v>235</v>
      </c>
      <c r="J12" s="123"/>
    </row>
    <row r="13" spans="1:36" s="142" customFormat="1" ht="15.75" customHeight="1" x14ac:dyDescent="0.45">
      <c r="A13" s="134" t="s">
        <v>238</v>
      </c>
      <c r="B13" s="135" t="s">
        <v>233</v>
      </c>
      <c r="C13" s="136">
        <v>30.92</v>
      </c>
      <c r="D13" s="137">
        <v>12.428100000000001</v>
      </c>
      <c r="E13" s="137">
        <v>19.139299999999999</v>
      </c>
      <c r="F13" s="138">
        <v>1</v>
      </c>
      <c r="G13" s="139">
        <v>2</v>
      </c>
      <c r="H13" s="140" t="s">
        <v>234</v>
      </c>
      <c r="I13" s="141" t="s">
        <v>235</v>
      </c>
      <c r="J13" s="123"/>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row>
    <row r="14" spans="1:36" s="125" customFormat="1" ht="13.5" customHeight="1" x14ac:dyDescent="0.45">
      <c r="A14" s="143" t="s">
        <v>239</v>
      </c>
      <c r="B14" s="144" t="s">
        <v>240</v>
      </c>
      <c r="C14" s="145">
        <v>11.04</v>
      </c>
      <c r="D14" s="146">
        <v>7.1036000000000001</v>
      </c>
      <c r="E14" s="146">
        <v>10.9396</v>
      </c>
      <c r="F14" s="147">
        <v>1</v>
      </c>
      <c r="G14" s="120">
        <v>1</v>
      </c>
      <c r="H14" s="121" t="s">
        <v>234</v>
      </c>
      <c r="I14" s="122" t="s">
        <v>235</v>
      </c>
      <c r="J14" s="123"/>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row>
    <row r="15" spans="1:36" s="124" customFormat="1" x14ac:dyDescent="0.45">
      <c r="A15" s="126" t="s">
        <v>241</v>
      </c>
      <c r="B15" s="127" t="s">
        <v>240</v>
      </c>
      <c r="C15" s="128">
        <v>14.52</v>
      </c>
      <c r="D15" s="148">
        <v>9.1524999999999999</v>
      </c>
      <c r="E15" s="148">
        <v>14.094900000000001</v>
      </c>
      <c r="F15" s="130">
        <v>1</v>
      </c>
      <c r="G15" s="131">
        <v>1.52</v>
      </c>
      <c r="H15" s="132" t="s">
        <v>234</v>
      </c>
      <c r="I15" s="133" t="s">
        <v>235</v>
      </c>
      <c r="J15" s="123"/>
    </row>
    <row r="16" spans="1:36" s="124" customFormat="1" x14ac:dyDescent="0.45">
      <c r="A16" s="126" t="s">
        <v>242</v>
      </c>
      <c r="B16" s="127" t="s">
        <v>240</v>
      </c>
      <c r="C16" s="128">
        <v>25.31</v>
      </c>
      <c r="D16" s="148">
        <v>11.890599999999999</v>
      </c>
      <c r="E16" s="148">
        <v>18.311599999999999</v>
      </c>
      <c r="F16" s="130">
        <v>1</v>
      </c>
      <c r="G16" s="131">
        <v>1.8</v>
      </c>
      <c r="H16" s="132" t="s">
        <v>234</v>
      </c>
      <c r="I16" s="133" t="s">
        <v>235</v>
      </c>
      <c r="J16" s="123"/>
    </row>
    <row r="17" spans="1:36" s="142" customFormat="1" x14ac:dyDescent="0.45">
      <c r="A17" s="134" t="s">
        <v>243</v>
      </c>
      <c r="B17" s="135" t="s">
        <v>240</v>
      </c>
      <c r="C17" s="136">
        <v>40.69</v>
      </c>
      <c r="D17" s="137">
        <v>16.685199999999998</v>
      </c>
      <c r="E17" s="137">
        <v>25.6953</v>
      </c>
      <c r="F17" s="138">
        <v>1</v>
      </c>
      <c r="G17" s="139">
        <v>2</v>
      </c>
      <c r="H17" s="140" t="s">
        <v>234</v>
      </c>
      <c r="I17" s="141" t="s">
        <v>235</v>
      </c>
      <c r="J17" s="123"/>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row>
    <row r="18" spans="1:36" s="125" customFormat="1" x14ac:dyDescent="0.45">
      <c r="A18" s="143" t="s">
        <v>244</v>
      </c>
      <c r="B18" s="144" t="s">
        <v>245</v>
      </c>
      <c r="C18" s="145">
        <v>16.260000000000002</v>
      </c>
      <c r="D18" s="146">
        <v>4.9401000000000002</v>
      </c>
      <c r="E18" s="146">
        <v>7.6078000000000001</v>
      </c>
      <c r="F18" s="147">
        <v>1</v>
      </c>
      <c r="G18" s="120">
        <v>1</v>
      </c>
      <c r="H18" s="121" t="s">
        <v>230</v>
      </c>
      <c r="I18" s="122" t="s">
        <v>246</v>
      </c>
      <c r="J18" s="123"/>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row>
    <row r="19" spans="1:36" s="124" customFormat="1" x14ac:dyDescent="0.45">
      <c r="A19" s="126" t="s">
        <v>247</v>
      </c>
      <c r="B19" s="127" t="s">
        <v>245</v>
      </c>
      <c r="C19" s="128">
        <v>21.46</v>
      </c>
      <c r="D19" s="148">
        <v>6.1745999999999999</v>
      </c>
      <c r="E19" s="148">
        <v>9.5089000000000006</v>
      </c>
      <c r="F19" s="130">
        <v>1</v>
      </c>
      <c r="G19" s="131">
        <v>1.52</v>
      </c>
      <c r="H19" s="132" t="s">
        <v>230</v>
      </c>
      <c r="I19" s="133" t="s">
        <v>246</v>
      </c>
      <c r="J19" s="123"/>
    </row>
    <row r="20" spans="1:36" s="124" customFormat="1" x14ac:dyDescent="0.45">
      <c r="A20" s="126" t="s">
        <v>248</v>
      </c>
      <c r="B20" s="127" t="s">
        <v>245</v>
      </c>
      <c r="C20" s="128">
        <v>27.55</v>
      </c>
      <c r="D20" s="148">
        <v>8.0509000000000004</v>
      </c>
      <c r="E20" s="148">
        <v>12.398400000000001</v>
      </c>
      <c r="F20" s="130">
        <v>1</v>
      </c>
      <c r="G20" s="131">
        <v>1.8</v>
      </c>
      <c r="H20" s="132" t="s">
        <v>230</v>
      </c>
      <c r="I20" s="133" t="s">
        <v>246</v>
      </c>
      <c r="J20" s="123"/>
    </row>
    <row r="21" spans="1:36" s="142" customFormat="1" x14ac:dyDescent="0.45">
      <c r="A21" s="134" t="s">
        <v>249</v>
      </c>
      <c r="B21" s="135" t="s">
        <v>245</v>
      </c>
      <c r="C21" s="136">
        <v>36.71</v>
      </c>
      <c r="D21" s="137">
        <v>11.1479</v>
      </c>
      <c r="E21" s="137">
        <v>17.1678</v>
      </c>
      <c r="F21" s="138">
        <v>1</v>
      </c>
      <c r="G21" s="139">
        <v>2</v>
      </c>
      <c r="H21" s="140" t="s">
        <v>230</v>
      </c>
      <c r="I21" s="141" t="s">
        <v>246</v>
      </c>
      <c r="J21" s="123"/>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row>
    <row r="22" spans="1:36" s="124" customFormat="1" x14ac:dyDescent="0.45">
      <c r="A22" s="126" t="s">
        <v>250</v>
      </c>
      <c r="B22" s="127" t="s">
        <v>251</v>
      </c>
      <c r="C22" s="128">
        <v>17.25</v>
      </c>
      <c r="D22" s="148">
        <v>4.1783000000000001</v>
      </c>
      <c r="E22" s="148">
        <v>6.4345999999999997</v>
      </c>
      <c r="F22" s="130">
        <v>1</v>
      </c>
      <c r="G22" s="131">
        <v>1</v>
      </c>
      <c r="H22" s="149" t="s">
        <v>230</v>
      </c>
      <c r="I22" s="150" t="s">
        <v>246</v>
      </c>
      <c r="J22" s="123"/>
    </row>
    <row r="23" spans="1:36" s="124" customFormat="1" x14ac:dyDescent="0.45">
      <c r="A23" s="126" t="s">
        <v>252</v>
      </c>
      <c r="B23" s="127" t="s">
        <v>251</v>
      </c>
      <c r="C23" s="128">
        <v>19.170000000000002</v>
      </c>
      <c r="D23" s="148">
        <v>4.6425999999999998</v>
      </c>
      <c r="E23" s="148">
        <v>7.1496000000000004</v>
      </c>
      <c r="F23" s="130">
        <v>1</v>
      </c>
      <c r="G23" s="131">
        <v>1.52</v>
      </c>
      <c r="H23" s="132" t="s">
        <v>230</v>
      </c>
      <c r="I23" s="133" t="s">
        <v>246</v>
      </c>
      <c r="J23" s="123"/>
    </row>
    <row r="24" spans="1:36" s="124" customFormat="1" x14ac:dyDescent="0.45">
      <c r="A24" s="126" t="s">
        <v>253</v>
      </c>
      <c r="B24" s="127" t="s">
        <v>251</v>
      </c>
      <c r="C24" s="128">
        <v>23.75</v>
      </c>
      <c r="D24" s="148">
        <v>5.8403999999999998</v>
      </c>
      <c r="E24" s="148">
        <v>8.9941999999999993</v>
      </c>
      <c r="F24" s="130">
        <v>1</v>
      </c>
      <c r="G24" s="131">
        <v>1.8</v>
      </c>
      <c r="H24" s="132" t="s">
        <v>230</v>
      </c>
      <c r="I24" s="133" t="s">
        <v>246</v>
      </c>
      <c r="J24" s="123"/>
    </row>
    <row r="25" spans="1:36" s="124" customFormat="1" x14ac:dyDescent="0.45">
      <c r="A25" s="134" t="s">
        <v>254</v>
      </c>
      <c r="B25" s="135" t="s">
        <v>251</v>
      </c>
      <c r="C25" s="136">
        <v>29.59</v>
      </c>
      <c r="D25" s="137">
        <v>7.4912000000000001</v>
      </c>
      <c r="E25" s="137">
        <v>11.5365</v>
      </c>
      <c r="F25" s="138">
        <v>1</v>
      </c>
      <c r="G25" s="139">
        <v>2</v>
      </c>
      <c r="H25" s="140" t="s">
        <v>230</v>
      </c>
      <c r="I25" s="141" t="s">
        <v>246</v>
      </c>
      <c r="J25" s="123"/>
    </row>
    <row r="26" spans="1:36" s="124" customFormat="1" x14ac:dyDescent="0.45">
      <c r="A26" s="126" t="s">
        <v>255</v>
      </c>
      <c r="B26" s="127" t="s">
        <v>256</v>
      </c>
      <c r="C26" s="128">
        <v>6.78</v>
      </c>
      <c r="D26" s="148">
        <v>6.4279000000000002</v>
      </c>
      <c r="E26" s="148">
        <v>9.8989999999999991</v>
      </c>
      <c r="F26" s="130">
        <v>1</v>
      </c>
      <c r="G26" s="131">
        <v>1</v>
      </c>
      <c r="H26" s="149" t="s">
        <v>234</v>
      </c>
      <c r="I26" s="150" t="s">
        <v>235</v>
      </c>
      <c r="J26" s="123"/>
    </row>
    <row r="27" spans="1:36" s="124" customFormat="1" x14ac:dyDescent="0.45">
      <c r="A27" s="126" t="s">
        <v>257</v>
      </c>
      <c r="B27" s="127" t="s">
        <v>256</v>
      </c>
      <c r="C27" s="128">
        <v>7.53</v>
      </c>
      <c r="D27" s="148">
        <v>6.5925000000000002</v>
      </c>
      <c r="E27" s="148">
        <v>10.1525</v>
      </c>
      <c r="F27" s="130">
        <v>1</v>
      </c>
      <c r="G27" s="131">
        <v>1.52</v>
      </c>
      <c r="H27" s="132" t="s">
        <v>234</v>
      </c>
      <c r="I27" s="133" t="s">
        <v>235</v>
      </c>
      <c r="J27" s="123"/>
    </row>
    <row r="28" spans="1:36" s="124" customFormat="1" x14ac:dyDescent="0.45">
      <c r="A28" s="126" t="s">
        <v>258</v>
      </c>
      <c r="B28" s="127" t="s">
        <v>256</v>
      </c>
      <c r="C28" s="128">
        <v>9.44</v>
      </c>
      <c r="D28" s="148">
        <v>7.2724000000000002</v>
      </c>
      <c r="E28" s="148">
        <v>11.1995</v>
      </c>
      <c r="F28" s="130">
        <v>1</v>
      </c>
      <c r="G28" s="131">
        <v>1.8</v>
      </c>
      <c r="H28" s="132" t="s">
        <v>234</v>
      </c>
      <c r="I28" s="133" t="s">
        <v>235</v>
      </c>
      <c r="J28" s="123"/>
    </row>
    <row r="29" spans="1:36" s="124" customFormat="1" x14ac:dyDescent="0.45">
      <c r="A29" s="134" t="s">
        <v>259</v>
      </c>
      <c r="B29" s="135" t="s">
        <v>256</v>
      </c>
      <c r="C29" s="136">
        <v>22.19</v>
      </c>
      <c r="D29" s="137">
        <v>10.440200000000001</v>
      </c>
      <c r="E29" s="137">
        <v>16.0779</v>
      </c>
      <c r="F29" s="138">
        <v>1</v>
      </c>
      <c r="G29" s="151">
        <v>2</v>
      </c>
      <c r="H29" s="140" t="s">
        <v>234</v>
      </c>
      <c r="I29" s="141" t="s">
        <v>235</v>
      </c>
      <c r="J29" s="123"/>
    </row>
    <row r="30" spans="1:36" s="124" customFormat="1" x14ac:dyDescent="0.45">
      <c r="A30" s="126" t="s">
        <v>260</v>
      </c>
      <c r="B30" s="127" t="s">
        <v>261</v>
      </c>
      <c r="C30" s="128">
        <v>22.14</v>
      </c>
      <c r="D30" s="148">
        <v>6.8070000000000004</v>
      </c>
      <c r="E30" s="148">
        <v>10.482799999999999</v>
      </c>
      <c r="F30" s="130">
        <v>1</v>
      </c>
      <c r="G30" s="131">
        <v>1</v>
      </c>
      <c r="H30" s="149" t="s">
        <v>234</v>
      </c>
      <c r="I30" s="150" t="s">
        <v>235</v>
      </c>
      <c r="J30" s="123"/>
    </row>
    <row r="31" spans="1:36" s="124" customFormat="1" x14ac:dyDescent="0.45">
      <c r="A31" s="126" t="s">
        <v>262</v>
      </c>
      <c r="B31" s="127" t="s">
        <v>261</v>
      </c>
      <c r="C31" s="128">
        <v>25.96</v>
      </c>
      <c r="D31" s="148">
        <v>7.4156000000000004</v>
      </c>
      <c r="E31" s="148">
        <v>11.4201</v>
      </c>
      <c r="F31" s="130">
        <v>1</v>
      </c>
      <c r="G31" s="131">
        <v>1.52</v>
      </c>
      <c r="H31" s="132" t="s">
        <v>234</v>
      </c>
      <c r="I31" s="133" t="s">
        <v>235</v>
      </c>
      <c r="J31" s="123"/>
    </row>
    <row r="32" spans="1:36" s="124" customFormat="1" x14ac:dyDescent="0.45">
      <c r="A32" s="126" t="s">
        <v>263</v>
      </c>
      <c r="B32" s="127" t="s">
        <v>261</v>
      </c>
      <c r="C32" s="128">
        <v>34.08</v>
      </c>
      <c r="D32" s="148">
        <v>10.223000000000001</v>
      </c>
      <c r="E32" s="148">
        <v>15.743499999999999</v>
      </c>
      <c r="F32" s="130">
        <v>1</v>
      </c>
      <c r="G32" s="131">
        <v>1.8</v>
      </c>
      <c r="H32" s="132" t="s">
        <v>234</v>
      </c>
      <c r="I32" s="133" t="s">
        <v>235</v>
      </c>
      <c r="J32" s="123"/>
    </row>
    <row r="33" spans="1:10" s="124" customFormat="1" x14ac:dyDescent="0.45">
      <c r="A33" s="134" t="s">
        <v>264</v>
      </c>
      <c r="B33" s="135" t="s">
        <v>261</v>
      </c>
      <c r="C33" s="136">
        <v>48.88</v>
      </c>
      <c r="D33" s="137">
        <v>15.889799999999999</v>
      </c>
      <c r="E33" s="137">
        <v>24.470400000000001</v>
      </c>
      <c r="F33" s="138">
        <v>1</v>
      </c>
      <c r="G33" s="151">
        <v>2</v>
      </c>
      <c r="H33" s="140" t="s">
        <v>234</v>
      </c>
      <c r="I33" s="141" t="s">
        <v>235</v>
      </c>
      <c r="J33" s="123"/>
    </row>
    <row r="34" spans="1:10" s="124" customFormat="1" x14ac:dyDescent="0.45">
      <c r="A34" s="126" t="s">
        <v>265</v>
      </c>
      <c r="B34" s="127" t="s">
        <v>266</v>
      </c>
      <c r="C34" s="128">
        <v>13.32</v>
      </c>
      <c r="D34" s="148">
        <v>3.4386999999999999</v>
      </c>
      <c r="E34" s="148">
        <v>5.2956000000000003</v>
      </c>
      <c r="F34" s="130">
        <v>1</v>
      </c>
      <c r="G34" s="131">
        <v>1</v>
      </c>
      <c r="H34" s="149" t="s">
        <v>234</v>
      </c>
      <c r="I34" s="150" t="s">
        <v>235</v>
      </c>
      <c r="J34" s="123"/>
    </row>
    <row r="35" spans="1:10" s="124" customFormat="1" x14ac:dyDescent="0.45">
      <c r="A35" s="126" t="s">
        <v>267</v>
      </c>
      <c r="B35" s="127" t="s">
        <v>266</v>
      </c>
      <c r="C35" s="128">
        <v>16.93</v>
      </c>
      <c r="D35" s="148">
        <v>4.0807000000000002</v>
      </c>
      <c r="E35" s="148">
        <v>6.2843</v>
      </c>
      <c r="F35" s="130">
        <v>1</v>
      </c>
      <c r="G35" s="131">
        <v>1.52</v>
      </c>
      <c r="H35" s="132" t="s">
        <v>234</v>
      </c>
      <c r="I35" s="133" t="s">
        <v>235</v>
      </c>
      <c r="J35" s="123"/>
    </row>
    <row r="36" spans="1:10" s="124" customFormat="1" x14ac:dyDescent="0.45">
      <c r="A36" s="126" t="s">
        <v>268</v>
      </c>
      <c r="B36" s="127" t="s">
        <v>266</v>
      </c>
      <c r="C36" s="128">
        <v>20.83</v>
      </c>
      <c r="D36" s="148">
        <v>5.3491</v>
      </c>
      <c r="E36" s="148">
        <v>8.2376000000000005</v>
      </c>
      <c r="F36" s="130">
        <v>1</v>
      </c>
      <c r="G36" s="131">
        <v>1.8</v>
      </c>
      <c r="H36" s="132" t="s">
        <v>234</v>
      </c>
      <c r="I36" s="133" t="s">
        <v>235</v>
      </c>
      <c r="J36" s="123"/>
    </row>
    <row r="37" spans="1:10" s="124" customFormat="1" x14ac:dyDescent="0.45">
      <c r="A37" s="134" t="s">
        <v>269</v>
      </c>
      <c r="B37" s="135" t="s">
        <v>266</v>
      </c>
      <c r="C37" s="136">
        <v>29.22</v>
      </c>
      <c r="D37" s="137">
        <v>8.4959000000000007</v>
      </c>
      <c r="E37" s="137">
        <v>13.0837</v>
      </c>
      <c r="F37" s="138">
        <v>1</v>
      </c>
      <c r="G37" s="151">
        <v>2</v>
      </c>
      <c r="H37" s="140" t="s">
        <v>234</v>
      </c>
      <c r="I37" s="141" t="s">
        <v>235</v>
      </c>
      <c r="J37" s="123"/>
    </row>
    <row r="38" spans="1:10" s="124" customFormat="1" x14ac:dyDescent="0.45">
      <c r="A38" s="126" t="s">
        <v>270</v>
      </c>
      <c r="B38" s="127" t="s">
        <v>271</v>
      </c>
      <c r="C38" s="128">
        <v>6.08</v>
      </c>
      <c r="D38" s="148">
        <v>4.3392999999999997</v>
      </c>
      <c r="E38" s="148">
        <v>6.6825000000000001</v>
      </c>
      <c r="F38" s="130">
        <v>1</v>
      </c>
      <c r="G38" s="131">
        <v>1</v>
      </c>
      <c r="H38" s="149" t="s">
        <v>230</v>
      </c>
      <c r="I38" s="150" t="s">
        <v>246</v>
      </c>
      <c r="J38" s="123"/>
    </row>
    <row r="39" spans="1:10" s="124" customFormat="1" x14ac:dyDescent="0.45">
      <c r="A39" s="126" t="s">
        <v>272</v>
      </c>
      <c r="B39" s="127" t="s">
        <v>271</v>
      </c>
      <c r="C39" s="128">
        <v>8.2100000000000009</v>
      </c>
      <c r="D39" s="148">
        <v>4.8213999999999997</v>
      </c>
      <c r="E39" s="148">
        <v>7.4249999999999998</v>
      </c>
      <c r="F39" s="130">
        <v>1</v>
      </c>
      <c r="G39" s="131">
        <v>1.52</v>
      </c>
      <c r="H39" s="132" t="s">
        <v>230</v>
      </c>
      <c r="I39" s="133" t="s">
        <v>246</v>
      </c>
      <c r="J39" s="123"/>
    </row>
    <row r="40" spans="1:10" s="124" customFormat="1" x14ac:dyDescent="0.45">
      <c r="A40" s="126" t="s">
        <v>273</v>
      </c>
      <c r="B40" s="127" t="s">
        <v>271</v>
      </c>
      <c r="C40" s="128">
        <v>11.27</v>
      </c>
      <c r="D40" s="148">
        <v>6.8105000000000002</v>
      </c>
      <c r="E40" s="148">
        <v>10.488200000000001</v>
      </c>
      <c r="F40" s="130">
        <v>1</v>
      </c>
      <c r="G40" s="131">
        <v>1.8</v>
      </c>
      <c r="H40" s="132" t="s">
        <v>230</v>
      </c>
      <c r="I40" s="133" t="s">
        <v>246</v>
      </c>
      <c r="J40" s="123"/>
    </row>
    <row r="41" spans="1:10" s="124" customFormat="1" x14ac:dyDescent="0.45">
      <c r="A41" s="134" t="s">
        <v>274</v>
      </c>
      <c r="B41" s="135" t="s">
        <v>271</v>
      </c>
      <c r="C41" s="136">
        <v>23.79</v>
      </c>
      <c r="D41" s="137">
        <v>12.017099999999999</v>
      </c>
      <c r="E41" s="137">
        <v>18.506399999999999</v>
      </c>
      <c r="F41" s="138">
        <v>1</v>
      </c>
      <c r="G41" s="151">
        <v>2</v>
      </c>
      <c r="H41" s="140" t="s">
        <v>230</v>
      </c>
      <c r="I41" s="141" t="s">
        <v>246</v>
      </c>
      <c r="J41" s="123"/>
    </row>
    <row r="42" spans="1:10" s="124" customFormat="1" x14ac:dyDescent="0.45">
      <c r="A42" s="126" t="s">
        <v>275</v>
      </c>
      <c r="B42" s="127" t="s">
        <v>276</v>
      </c>
      <c r="C42" s="128">
        <v>6.17</v>
      </c>
      <c r="D42" s="148">
        <v>1.7000999999999999</v>
      </c>
      <c r="E42" s="148">
        <v>2.6181999999999999</v>
      </c>
      <c r="F42" s="130">
        <v>1</v>
      </c>
      <c r="G42" s="131">
        <v>1</v>
      </c>
      <c r="H42" s="149" t="s">
        <v>230</v>
      </c>
      <c r="I42" s="150" t="s">
        <v>246</v>
      </c>
      <c r="J42" s="123"/>
    </row>
    <row r="43" spans="1:10" s="124" customFormat="1" x14ac:dyDescent="0.45">
      <c r="A43" s="126" t="s">
        <v>277</v>
      </c>
      <c r="B43" s="127" t="s">
        <v>276</v>
      </c>
      <c r="C43" s="128">
        <v>7.68</v>
      </c>
      <c r="D43" s="148">
        <v>2.0857000000000001</v>
      </c>
      <c r="E43" s="148">
        <v>3.2120000000000002</v>
      </c>
      <c r="F43" s="130">
        <v>1</v>
      </c>
      <c r="G43" s="131">
        <v>1.52</v>
      </c>
      <c r="H43" s="132" t="s">
        <v>230</v>
      </c>
      <c r="I43" s="133" t="s">
        <v>246</v>
      </c>
      <c r="J43" s="123"/>
    </row>
    <row r="44" spans="1:10" s="124" customFormat="1" x14ac:dyDescent="0.45">
      <c r="A44" s="126" t="s">
        <v>278</v>
      </c>
      <c r="B44" s="127" t="s">
        <v>276</v>
      </c>
      <c r="C44" s="128">
        <v>9.6199999999999992</v>
      </c>
      <c r="D44" s="148">
        <v>2.6918000000000002</v>
      </c>
      <c r="E44" s="148">
        <v>4.1454000000000004</v>
      </c>
      <c r="F44" s="130">
        <v>1</v>
      </c>
      <c r="G44" s="131">
        <v>1.8</v>
      </c>
      <c r="H44" s="132" t="s">
        <v>230</v>
      </c>
      <c r="I44" s="133" t="s">
        <v>246</v>
      </c>
      <c r="J44" s="123"/>
    </row>
    <row r="45" spans="1:10" s="124" customFormat="1" x14ac:dyDescent="0.45">
      <c r="A45" s="134" t="s">
        <v>279</v>
      </c>
      <c r="B45" s="135" t="s">
        <v>276</v>
      </c>
      <c r="C45" s="136">
        <v>14.73</v>
      </c>
      <c r="D45" s="137">
        <v>4.4931000000000001</v>
      </c>
      <c r="E45" s="137">
        <v>6.9194000000000004</v>
      </c>
      <c r="F45" s="138">
        <v>1</v>
      </c>
      <c r="G45" s="151">
        <v>2</v>
      </c>
      <c r="H45" s="140" t="s">
        <v>230</v>
      </c>
      <c r="I45" s="141" t="s">
        <v>246</v>
      </c>
      <c r="J45" s="123"/>
    </row>
    <row r="46" spans="1:10" s="124" customFormat="1" x14ac:dyDescent="0.45">
      <c r="A46" s="126" t="s">
        <v>280</v>
      </c>
      <c r="B46" s="127" t="s">
        <v>281</v>
      </c>
      <c r="C46" s="128">
        <v>4.0999999999999996</v>
      </c>
      <c r="D46" s="148">
        <v>1.5852999999999999</v>
      </c>
      <c r="E46" s="148">
        <v>2.4413999999999998</v>
      </c>
      <c r="F46" s="130">
        <v>1</v>
      </c>
      <c r="G46" s="131">
        <v>1</v>
      </c>
      <c r="H46" s="149" t="s">
        <v>230</v>
      </c>
      <c r="I46" s="150" t="s">
        <v>246</v>
      </c>
      <c r="J46" s="123"/>
    </row>
    <row r="47" spans="1:10" s="124" customFormat="1" x14ac:dyDescent="0.45">
      <c r="A47" s="126" t="s">
        <v>282</v>
      </c>
      <c r="B47" s="127" t="s">
        <v>281</v>
      </c>
      <c r="C47" s="128">
        <v>5.68</v>
      </c>
      <c r="D47" s="148">
        <v>2.1772999999999998</v>
      </c>
      <c r="E47" s="148">
        <v>3.3531</v>
      </c>
      <c r="F47" s="130">
        <v>1</v>
      </c>
      <c r="G47" s="131">
        <v>1.52</v>
      </c>
      <c r="H47" s="132" t="s">
        <v>230</v>
      </c>
      <c r="I47" s="133" t="s">
        <v>246</v>
      </c>
      <c r="J47" s="123"/>
    </row>
    <row r="48" spans="1:10" s="124" customFormat="1" x14ac:dyDescent="0.45">
      <c r="A48" s="126" t="s">
        <v>283</v>
      </c>
      <c r="B48" s="127" t="s">
        <v>281</v>
      </c>
      <c r="C48" s="128">
        <v>10.73</v>
      </c>
      <c r="D48" s="148">
        <v>3.1722000000000001</v>
      </c>
      <c r="E48" s="148">
        <v>4.8852000000000002</v>
      </c>
      <c r="F48" s="130">
        <v>1</v>
      </c>
      <c r="G48" s="131">
        <v>1.8</v>
      </c>
      <c r="H48" s="132" t="s">
        <v>230</v>
      </c>
      <c r="I48" s="133" t="s">
        <v>246</v>
      </c>
      <c r="J48" s="123"/>
    </row>
    <row r="49" spans="1:10" s="124" customFormat="1" x14ac:dyDescent="0.45">
      <c r="A49" s="134" t="s">
        <v>284</v>
      </c>
      <c r="B49" s="135" t="s">
        <v>281</v>
      </c>
      <c r="C49" s="136">
        <v>17.95</v>
      </c>
      <c r="D49" s="137">
        <v>5.2885</v>
      </c>
      <c r="E49" s="137">
        <v>8.1442999999999994</v>
      </c>
      <c r="F49" s="138">
        <v>1</v>
      </c>
      <c r="G49" s="151">
        <v>2</v>
      </c>
      <c r="H49" s="140" t="s">
        <v>230</v>
      </c>
      <c r="I49" s="141" t="s">
        <v>246</v>
      </c>
      <c r="J49" s="123"/>
    </row>
    <row r="50" spans="1:10" s="124" customFormat="1" x14ac:dyDescent="0.45">
      <c r="A50" s="126" t="s">
        <v>285</v>
      </c>
      <c r="B50" s="127" t="s">
        <v>286</v>
      </c>
      <c r="C50" s="128">
        <v>2.39</v>
      </c>
      <c r="D50" s="148">
        <v>0.98419999999999996</v>
      </c>
      <c r="E50" s="148">
        <v>1.5157</v>
      </c>
      <c r="F50" s="130">
        <v>1</v>
      </c>
      <c r="G50" s="131">
        <v>1</v>
      </c>
      <c r="H50" s="149" t="s">
        <v>230</v>
      </c>
      <c r="I50" s="150" t="s">
        <v>246</v>
      </c>
      <c r="J50" s="123"/>
    </row>
    <row r="51" spans="1:10" s="124" customFormat="1" x14ac:dyDescent="0.45">
      <c r="A51" s="126" t="s">
        <v>287</v>
      </c>
      <c r="B51" s="127" t="s">
        <v>286</v>
      </c>
      <c r="C51" s="128">
        <v>3.92</v>
      </c>
      <c r="D51" s="148">
        <v>1.208</v>
      </c>
      <c r="E51" s="148">
        <v>1.8603000000000001</v>
      </c>
      <c r="F51" s="130">
        <v>1</v>
      </c>
      <c r="G51" s="131">
        <v>1.52</v>
      </c>
      <c r="H51" s="132" t="s">
        <v>230</v>
      </c>
      <c r="I51" s="133" t="s">
        <v>246</v>
      </c>
      <c r="J51" s="123"/>
    </row>
    <row r="52" spans="1:10" s="124" customFormat="1" x14ac:dyDescent="0.45">
      <c r="A52" s="126" t="s">
        <v>288</v>
      </c>
      <c r="B52" s="127" t="s">
        <v>286</v>
      </c>
      <c r="C52" s="128">
        <v>7.66</v>
      </c>
      <c r="D52" s="148">
        <v>1.8653999999999999</v>
      </c>
      <c r="E52" s="148">
        <v>2.8727</v>
      </c>
      <c r="F52" s="130">
        <v>1</v>
      </c>
      <c r="G52" s="131">
        <v>1.8</v>
      </c>
      <c r="H52" s="132" t="s">
        <v>230</v>
      </c>
      <c r="I52" s="133" t="s">
        <v>246</v>
      </c>
      <c r="J52" s="123"/>
    </row>
    <row r="53" spans="1:10" s="124" customFormat="1" x14ac:dyDescent="0.45">
      <c r="A53" s="134" t="s">
        <v>289</v>
      </c>
      <c r="B53" s="135" t="s">
        <v>286</v>
      </c>
      <c r="C53" s="136">
        <v>20.81</v>
      </c>
      <c r="D53" s="137">
        <v>4.7808999999999999</v>
      </c>
      <c r="E53" s="137">
        <v>7.3625999999999996</v>
      </c>
      <c r="F53" s="138">
        <v>1</v>
      </c>
      <c r="G53" s="151">
        <v>2</v>
      </c>
      <c r="H53" s="140" t="s">
        <v>230</v>
      </c>
      <c r="I53" s="141" t="s">
        <v>246</v>
      </c>
      <c r="J53" s="123"/>
    </row>
    <row r="54" spans="1:10" s="124" customFormat="1" x14ac:dyDescent="0.45">
      <c r="A54" s="126" t="s">
        <v>290</v>
      </c>
      <c r="B54" s="127" t="s">
        <v>291</v>
      </c>
      <c r="C54" s="128">
        <v>2.95</v>
      </c>
      <c r="D54" s="148">
        <v>1.1631</v>
      </c>
      <c r="E54" s="148">
        <v>1.7911999999999999</v>
      </c>
      <c r="F54" s="130">
        <v>1</v>
      </c>
      <c r="G54" s="131">
        <v>1</v>
      </c>
      <c r="H54" s="149" t="s">
        <v>230</v>
      </c>
      <c r="I54" s="150" t="s">
        <v>246</v>
      </c>
      <c r="J54" s="123"/>
    </row>
    <row r="55" spans="1:10" s="124" customFormat="1" x14ac:dyDescent="0.45">
      <c r="A55" s="126" t="s">
        <v>292</v>
      </c>
      <c r="B55" s="127" t="s">
        <v>291</v>
      </c>
      <c r="C55" s="128">
        <v>5.46</v>
      </c>
      <c r="D55" s="148">
        <v>1.5571999999999999</v>
      </c>
      <c r="E55" s="148">
        <v>2.3980999999999999</v>
      </c>
      <c r="F55" s="130">
        <v>1</v>
      </c>
      <c r="G55" s="131">
        <v>1.52</v>
      </c>
      <c r="H55" s="132" t="s">
        <v>230</v>
      </c>
      <c r="I55" s="133" t="s">
        <v>246</v>
      </c>
      <c r="J55" s="123"/>
    </row>
    <row r="56" spans="1:10" s="124" customFormat="1" x14ac:dyDescent="0.45">
      <c r="A56" s="126" t="s">
        <v>293</v>
      </c>
      <c r="B56" s="127" t="s">
        <v>291</v>
      </c>
      <c r="C56" s="128">
        <v>9.24</v>
      </c>
      <c r="D56" s="148">
        <v>2.7151999999999998</v>
      </c>
      <c r="E56" s="148">
        <v>4.1814</v>
      </c>
      <c r="F56" s="130">
        <v>1</v>
      </c>
      <c r="G56" s="131">
        <v>1.8</v>
      </c>
      <c r="H56" s="132" t="s">
        <v>230</v>
      </c>
      <c r="I56" s="133" t="s">
        <v>246</v>
      </c>
      <c r="J56" s="123"/>
    </row>
    <row r="57" spans="1:10" s="124" customFormat="1" x14ac:dyDescent="0.45">
      <c r="A57" s="134" t="s">
        <v>294</v>
      </c>
      <c r="B57" s="135" t="s">
        <v>291</v>
      </c>
      <c r="C57" s="136">
        <v>16.75</v>
      </c>
      <c r="D57" s="137">
        <v>4.7986000000000004</v>
      </c>
      <c r="E57" s="137">
        <v>7.3898999999999999</v>
      </c>
      <c r="F57" s="138">
        <v>1</v>
      </c>
      <c r="G57" s="151">
        <v>2</v>
      </c>
      <c r="H57" s="140" t="s">
        <v>230</v>
      </c>
      <c r="I57" s="141" t="s">
        <v>246</v>
      </c>
      <c r="J57" s="123"/>
    </row>
    <row r="58" spans="1:10" s="124" customFormat="1" x14ac:dyDescent="0.45">
      <c r="A58" s="126" t="s">
        <v>295</v>
      </c>
      <c r="B58" s="127" t="s">
        <v>296</v>
      </c>
      <c r="C58" s="128">
        <v>1.42</v>
      </c>
      <c r="D58" s="148">
        <v>0.74009999999999998</v>
      </c>
      <c r="E58" s="148">
        <v>1.1397999999999999</v>
      </c>
      <c r="F58" s="130">
        <v>1</v>
      </c>
      <c r="G58" s="131">
        <v>1</v>
      </c>
      <c r="H58" s="149" t="s">
        <v>230</v>
      </c>
      <c r="I58" s="150" t="s">
        <v>246</v>
      </c>
      <c r="J58" s="123"/>
    </row>
    <row r="59" spans="1:10" s="124" customFormat="1" x14ac:dyDescent="0.45">
      <c r="A59" s="126" t="s">
        <v>297</v>
      </c>
      <c r="B59" s="127" t="s">
        <v>296</v>
      </c>
      <c r="C59" s="128">
        <v>2.5499999999999998</v>
      </c>
      <c r="D59" s="148">
        <v>0.95909999999999995</v>
      </c>
      <c r="E59" s="148">
        <v>1.4770000000000001</v>
      </c>
      <c r="F59" s="130">
        <v>1</v>
      </c>
      <c r="G59" s="131">
        <v>1.52</v>
      </c>
      <c r="H59" s="132" t="s">
        <v>230</v>
      </c>
      <c r="I59" s="133" t="s">
        <v>246</v>
      </c>
      <c r="J59" s="123"/>
    </row>
    <row r="60" spans="1:10" s="124" customFormat="1" x14ac:dyDescent="0.45">
      <c r="A60" s="126" t="s">
        <v>298</v>
      </c>
      <c r="B60" s="127" t="s">
        <v>296</v>
      </c>
      <c r="C60" s="128">
        <v>6.57</v>
      </c>
      <c r="D60" s="148">
        <v>1.7277</v>
      </c>
      <c r="E60" s="148">
        <v>2.6606999999999998</v>
      </c>
      <c r="F60" s="130">
        <v>1</v>
      </c>
      <c r="G60" s="131">
        <v>1.8</v>
      </c>
      <c r="H60" s="132" t="s">
        <v>230</v>
      </c>
      <c r="I60" s="133" t="s">
        <v>246</v>
      </c>
      <c r="J60" s="123"/>
    </row>
    <row r="61" spans="1:10" s="124" customFormat="1" x14ac:dyDescent="0.45">
      <c r="A61" s="134" t="s">
        <v>299</v>
      </c>
      <c r="B61" s="135" t="s">
        <v>296</v>
      </c>
      <c r="C61" s="136">
        <v>12.06</v>
      </c>
      <c r="D61" s="137">
        <v>3.1745000000000001</v>
      </c>
      <c r="E61" s="137">
        <v>4.8887</v>
      </c>
      <c r="F61" s="138">
        <v>1</v>
      </c>
      <c r="G61" s="151">
        <v>2</v>
      </c>
      <c r="H61" s="140" t="s">
        <v>230</v>
      </c>
      <c r="I61" s="141" t="s">
        <v>246</v>
      </c>
      <c r="J61" s="123"/>
    </row>
    <row r="62" spans="1:10" s="124" customFormat="1" x14ac:dyDescent="0.45">
      <c r="A62" s="126" t="s">
        <v>300</v>
      </c>
      <c r="B62" s="127" t="s">
        <v>301</v>
      </c>
      <c r="C62" s="128">
        <v>2.61</v>
      </c>
      <c r="D62" s="148">
        <v>1.1014999999999999</v>
      </c>
      <c r="E62" s="148">
        <v>1.6962999999999999</v>
      </c>
      <c r="F62" s="130">
        <v>1</v>
      </c>
      <c r="G62" s="131">
        <v>1</v>
      </c>
      <c r="H62" s="149" t="s">
        <v>230</v>
      </c>
      <c r="I62" s="150" t="s">
        <v>246</v>
      </c>
      <c r="J62" s="123"/>
    </row>
    <row r="63" spans="1:10" s="124" customFormat="1" x14ac:dyDescent="0.45">
      <c r="A63" s="126" t="s">
        <v>302</v>
      </c>
      <c r="B63" s="127" t="s">
        <v>301</v>
      </c>
      <c r="C63" s="128">
        <v>4.9000000000000004</v>
      </c>
      <c r="D63" s="148">
        <v>1.4601</v>
      </c>
      <c r="E63" s="148">
        <v>2.2486000000000002</v>
      </c>
      <c r="F63" s="130">
        <v>1</v>
      </c>
      <c r="G63" s="131">
        <v>1.52</v>
      </c>
      <c r="H63" s="132" t="s">
        <v>230</v>
      </c>
      <c r="I63" s="133" t="s">
        <v>246</v>
      </c>
      <c r="J63" s="123"/>
    </row>
    <row r="64" spans="1:10" s="124" customFormat="1" x14ac:dyDescent="0.45">
      <c r="A64" s="126" t="s">
        <v>303</v>
      </c>
      <c r="B64" s="127" t="s">
        <v>301</v>
      </c>
      <c r="C64" s="128">
        <v>8.68</v>
      </c>
      <c r="D64" s="148">
        <v>1.9611000000000001</v>
      </c>
      <c r="E64" s="148">
        <v>3.0200999999999998</v>
      </c>
      <c r="F64" s="130">
        <v>1</v>
      </c>
      <c r="G64" s="131">
        <v>1.8</v>
      </c>
      <c r="H64" s="132" t="s">
        <v>230</v>
      </c>
      <c r="I64" s="133" t="s">
        <v>246</v>
      </c>
      <c r="J64" s="123"/>
    </row>
    <row r="65" spans="1:10" s="124" customFormat="1" x14ac:dyDescent="0.45">
      <c r="A65" s="134" t="s">
        <v>304</v>
      </c>
      <c r="B65" s="135" t="s">
        <v>301</v>
      </c>
      <c r="C65" s="136">
        <v>17.5</v>
      </c>
      <c r="D65" s="137">
        <v>3.7467999999999999</v>
      </c>
      <c r="E65" s="137">
        <v>5.7701000000000002</v>
      </c>
      <c r="F65" s="138">
        <v>1</v>
      </c>
      <c r="G65" s="151">
        <v>2</v>
      </c>
      <c r="H65" s="140" t="s">
        <v>230</v>
      </c>
      <c r="I65" s="141" t="s">
        <v>246</v>
      </c>
      <c r="J65" s="123"/>
    </row>
    <row r="66" spans="1:10" s="124" customFormat="1" x14ac:dyDescent="0.45">
      <c r="A66" s="126" t="s">
        <v>305</v>
      </c>
      <c r="B66" s="127" t="s">
        <v>306</v>
      </c>
      <c r="C66" s="128">
        <v>2.76</v>
      </c>
      <c r="D66" s="148">
        <v>1.244</v>
      </c>
      <c r="E66" s="148">
        <v>1.9157999999999999</v>
      </c>
      <c r="F66" s="130">
        <v>1</v>
      </c>
      <c r="G66" s="131">
        <v>1</v>
      </c>
      <c r="H66" s="149" t="s">
        <v>230</v>
      </c>
      <c r="I66" s="150" t="s">
        <v>246</v>
      </c>
      <c r="J66" s="123"/>
    </row>
    <row r="67" spans="1:10" s="124" customFormat="1" x14ac:dyDescent="0.45">
      <c r="A67" s="126" t="s">
        <v>307</v>
      </c>
      <c r="B67" s="127" t="s">
        <v>306</v>
      </c>
      <c r="C67" s="128">
        <v>4.38</v>
      </c>
      <c r="D67" s="148">
        <v>1.5618000000000001</v>
      </c>
      <c r="E67" s="148">
        <v>2.4051999999999998</v>
      </c>
      <c r="F67" s="130">
        <v>1</v>
      </c>
      <c r="G67" s="131">
        <v>1.52</v>
      </c>
      <c r="H67" s="132" t="s">
        <v>230</v>
      </c>
      <c r="I67" s="133" t="s">
        <v>246</v>
      </c>
      <c r="J67" s="123"/>
    </row>
    <row r="68" spans="1:10" s="124" customFormat="1" x14ac:dyDescent="0.45">
      <c r="A68" s="126" t="s">
        <v>308</v>
      </c>
      <c r="B68" s="127" t="s">
        <v>306</v>
      </c>
      <c r="C68" s="128">
        <v>7.91</v>
      </c>
      <c r="D68" s="148">
        <v>2.2025000000000001</v>
      </c>
      <c r="E68" s="148">
        <v>3.3919000000000001</v>
      </c>
      <c r="F68" s="130">
        <v>1</v>
      </c>
      <c r="G68" s="131">
        <v>1.8</v>
      </c>
      <c r="H68" s="132" t="s">
        <v>230</v>
      </c>
      <c r="I68" s="133" t="s">
        <v>246</v>
      </c>
      <c r="J68" s="123"/>
    </row>
    <row r="69" spans="1:10" s="124" customFormat="1" x14ac:dyDescent="0.45">
      <c r="A69" s="134" t="s">
        <v>309</v>
      </c>
      <c r="B69" s="135" t="s">
        <v>306</v>
      </c>
      <c r="C69" s="136">
        <v>16.55</v>
      </c>
      <c r="D69" s="137">
        <v>4.6345000000000001</v>
      </c>
      <c r="E69" s="137">
        <v>7.1371000000000002</v>
      </c>
      <c r="F69" s="138">
        <v>1</v>
      </c>
      <c r="G69" s="151">
        <v>2</v>
      </c>
      <c r="H69" s="140" t="s">
        <v>230</v>
      </c>
      <c r="I69" s="141" t="s">
        <v>246</v>
      </c>
      <c r="J69" s="123"/>
    </row>
    <row r="70" spans="1:10" s="124" customFormat="1" x14ac:dyDescent="0.45">
      <c r="A70" s="126" t="s">
        <v>310</v>
      </c>
      <c r="B70" s="127" t="s">
        <v>311</v>
      </c>
      <c r="C70" s="128">
        <v>2.62</v>
      </c>
      <c r="D70" s="148">
        <v>1.3913</v>
      </c>
      <c r="E70" s="148">
        <v>2.1425999999999998</v>
      </c>
      <c r="F70" s="130">
        <v>1</v>
      </c>
      <c r="G70" s="131">
        <v>1</v>
      </c>
      <c r="H70" s="149" t="s">
        <v>230</v>
      </c>
      <c r="I70" s="150" t="s">
        <v>246</v>
      </c>
      <c r="J70" s="123"/>
    </row>
    <row r="71" spans="1:10" s="124" customFormat="1" x14ac:dyDescent="0.45">
      <c r="A71" s="126" t="s">
        <v>312</v>
      </c>
      <c r="B71" s="127" t="s">
        <v>311</v>
      </c>
      <c r="C71" s="128">
        <v>5.09</v>
      </c>
      <c r="D71" s="148">
        <v>1.5459000000000001</v>
      </c>
      <c r="E71" s="148">
        <v>2.3807</v>
      </c>
      <c r="F71" s="130">
        <v>1</v>
      </c>
      <c r="G71" s="131">
        <v>1.52</v>
      </c>
      <c r="H71" s="132" t="s">
        <v>230</v>
      </c>
      <c r="I71" s="133" t="s">
        <v>246</v>
      </c>
      <c r="J71" s="123"/>
    </row>
    <row r="72" spans="1:10" s="124" customFormat="1" x14ac:dyDescent="0.45">
      <c r="A72" s="126" t="s">
        <v>313</v>
      </c>
      <c r="B72" s="127" t="s">
        <v>311</v>
      </c>
      <c r="C72" s="128">
        <v>8.3699999999999992</v>
      </c>
      <c r="D72" s="148">
        <v>2.1107999999999998</v>
      </c>
      <c r="E72" s="148">
        <v>3.2505999999999999</v>
      </c>
      <c r="F72" s="130">
        <v>1</v>
      </c>
      <c r="G72" s="131">
        <v>1.8</v>
      </c>
      <c r="H72" s="132" t="s">
        <v>230</v>
      </c>
      <c r="I72" s="133" t="s">
        <v>246</v>
      </c>
      <c r="J72" s="123"/>
    </row>
    <row r="73" spans="1:10" s="124" customFormat="1" x14ac:dyDescent="0.45">
      <c r="A73" s="134" t="s">
        <v>314</v>
      </c>
      <c r="B73" s="135" t="s">
        <v>311</v>
      </c>
      <c r="C73" s="136">
        <v>14.11</v>
      </c>
      <c r="D73" s="137">
        <v>3.6894</v>
      </c>
      <c r="E73" s="137">
        <v>5.6817000000000002</v>
      </c>
      <c r="F73" s="138">
        <v>1</v>
      </c>
      <c r="G73" s="151">
        <v>2</v>
      </c>
      <c r="H73" s="140" t="s">
        <v>230</v>
      </c>
      <c r="I73" s="141" t="s">
        <v>246</v>
      </c>
      <c r="J73" s="123"/>
    </row>
    <row r="74" spans="1:10" s="124" customFormat="1" x14ac:dyDescent="0.45">
      <c r="A74" s="126" t="s">
        <v>315</v>
      </c>
      <c r="B74" s="127" t="s">
        <v>316</v>
      </c>
      <c r="C74" s="128">
        <v>1.6</v>
      </c>
      <c r="D74" s="148">
        <v>1.4480999999999999</v>
      </c>
      <c r="E74" s="148">
        <v>2.2301000000000002</v>
      </c>
      <c r="F74" s="130">
        <v>1</v>
      </c>
      <c r="G74" s="131">
        <v>1</v>
      </c>
      <c r="H74" s="149" t="s">
        <v>230</v>
      </c>
      <c r="I74" s="150" t="s">
        <v>246</v>
      </c>
      <c r="J74" s="123"/>
    </row>
    <row r="75" spans="1:10" s="124" customFormat="1" x14ac:dyDescent="0.45">
      <c r="A75" s="126" t="s">
        <v>317</v>
      </c>
      <c r="B75" s="127" t="s">
        <v>316</v>
      </c>
      <c r="C75" s="128">
        <v>3.82</v>
      </c>
      <c r="D75" s="148">
        <v>2.0190000000000001</v>
      </c>
      <c r="E75" s="148">
        <v>3.1093000000000002</v>
      </c>
      <c r="F75" s="130">
        <v>1</v>
      </c>
      <c r="G75" s="131">
        <v>1.52</v>
      </c>
      <c r="H75" s="132" t="s">
        <v>230</v>
      </c>
      <c r="I75" s="133" t="s">
        <v>246</v>
      </c>
      <c r="J75" s="123"/>
    </row>
    <row r="76" spans="1:10" s="124" customFormat="1" x14ac:dyDescent="0.45">
      <c r="A76" s="126" t="s">
        <v>318</v>
      </c>
      <c r="B76" s="127" t="s">
        <v>316</v>
      </c>
      <c r="C76" s="128">
        <v>7.26</v>
      </c>
      <c r="D76" s="148">
        <v>3.0348000000000002</v>
      </c>
      <c r="E76" s="148">
        <v>4.6736000000000004</v>
      </c>
      <c r="F76" s="130">
        <v>1</v>
      </c>
      <c r="G76" s="131">
        <v>1.8</v>
      </c>
      <c r="H76" s="132" t="s">
        <v>230</v>
      </c>
      <c r="I76" s="133" t="s">
        <v>246</v>
      </c>
      <c r="J76" s="123"/>
    </row>
    <row r="77" spans="1:10" s="124" customFormat="1" x14ac:dyDescent="0.45">
      <c r="A77" s="134" t="s">
        <v>319</v>
      </c>
      <c r="B77" s="135" t="s">
        <v>316</v>
      </c>
      <c r="C77" s="136">
        <v>10.64</v>
      </c>
      <c r="D77" s="137">
        <v>4.1333000000000002</v>
      </c>
      <c r="E77" s="137">
        <v>6.3653000000000004</v>
      </c>
      <c r="F77" s="138">
        <v>1</v>
      </c>
      <c r="G77" s="151">
        <v>2</v>
      </c>
      <c r="H77" s="140" t="s">
        <v>230</v>
      </c>
      <c r="I77" s="141" t="s">
        <v>246</v>
      </c>
      <c r="J77" s="123"/>
    </row>
    <row r="78" spans="1:10" s="124" customFormat="1" x14ac:dyDescent="0.45">
      <c r="A78" s="126" t="s">
        <v>320</v>
      </c>
      <c r="B78" s="127" t="s">
        <v>321</v>
      </c>
      <c r="C78" s="128">
        <v>4.7</v>
      </c>
      <c r="D78" s="148">
        <v>0.80969999999999998</v>
      </c>
      <c r="E78" s="148">
        <v>1.2468999999999999</v>
      </c>
      <c r="F78" s="130">
        <v>1</v>
      </c>
      <c r="G78" s="131">
        <v>1</v>
      </c>
      <c r="H78" s="149" t="s">
        <v>230</v>
      </c>
      <c r="I78" s="150" t="s">
        <v>246</v>
      </c>
      <c r="J78" s="123"/>
    </row>
    <row r="79" spans="1:10" s="124" customFormat="1" x14ac:dyDescent="0.45">
      <c r="A79" s="126" t="s">
        <v>322</v>
      </c>
      <c r="B79" s="127" t="s">
        <v>321</v>
      </c>
      <c r="C79" s="128">
        <v>6.37</v>
      </c>
      <c r="D79" s="148">
        <v>0.94940000000000002</v>
      </c>
      <c r="E79" s="148">
        <v>1.4621</v>
      </c>
      <c r="F79" s="130">
        <v>1</v>
      </c>
      <c r="G79" s="131">
        <v>1.52</v>
      </c>
      <c r="H79" s="132" t="s">
        <v>230</v>
      </c>
      <c r="I79" s="133" t="s">
        <v>246</v>
      </c>
      <c r="J79" s="123"/>
    </row>
    <row r="80" spans="1:10" s="124" customFormat="1" x14ac:dyDescent="0.45">
      <c r="A80" s="126" t="s">
        <v>323</v>
      </c>
      <c r="B80" s="127" t="s">
        <v>321</v>
      </c>
      <c r="C80" s="128">
        <v>10.039999999999999</v>
      </c>
      <c r="D80" s="148">
        <v>1.5177</v>
      </c>
      <c r="E80" s="148">
        <v>2.3372999999999999</v>
      </c>
      <c r="F80" s="130">
        <v>1</v>
      </c>
      <c r="G80" s="131">
        <v>1.8</v>
      </c>
      <c r="H80" s="132" t="s">
        <v>230</v>
      </c>
      <c r="I80" s="133" t="s">
        <v>246</v>
      </c>
      <c r="J80" s="123"/>
    </row>
    <row r="81" spans="1:10" s="124" customFormat="1" x14ac:dyDescent="0.45">
      <c r="A81" s="134" t="s">
        <v>324</v>
      </c>
      <c r="B81" s="135" t="s">
        <v>321</v>
      </c>
      <c r="C81" s="136">
        <v>13.09</v>
      </c>
      <c r="D81" s="137">
        <v>2.7042000000000002</v>
      </c>
      <c r="E81" s="137">
        <v>4.1645000000000003</v>
      </c>
      <c r="F81" s="138">
        <v>1</v>
      </c>
      <c r="G81" s="151">
        <v>2</v>
      </c>
      <c r="H81" s="140" t="s">
        <v>230</v>
      </c>
      <c r="I81" s="141" t="s">
        <v>246</v>
      </c>
      <c r="J81" s="123"/>
    </row>
    <row r="82" spans="1:10" s="124" customFormat="1" x14ac:dyDescent="0.45">
      <c r="A82" s="126" t="s">
        <v>325</v>
      </c>
      <c r="B82" s="127" t="s">
        <v>326</v>
      </c>
      <c r="C82" s="128">
        <v>2.8</v>
      </c>
      <c r="D82" s="148">
        <v>0.63300000000000001</v>
      </c>
      <c r="E82" s="148">
        <v>0.9748</v>
      </c>
      <c r="F82" s="130">
        <v>1</v>
      </c>
      <c r="G82" s="131">
        <v>1</v>
      </c>
      <c r="H82" s="149" t="s">
        <v>230</v>
      </c>
      <c r="I82" s="150" t="s">
        <v>246</v>
      </c>
      <c r="J82" s="123"/>
    </row>
    <row r="83" spans="1:10" s="124" customFormat="1" x14ac:dyDescent="0.45">
      <c r="A83" s="126" t="s">
        <v>327</v>
      </c>
      <c r="B83" s="127" t="s">
        <v>326</v>
      </c>
      <c r="C83" s="128">
        <v>4.07</v>
      </c>
      <c r="D83" s="148">
        <v>0.69679999999999997</v>
      </c>
      <c r="E83" s="148">
        <v>1.0730999999999999</v>
      </c>
      <c r="F83" s="130">
        <v>1</v>
      </c>
      <c r="G83" s="131">
        <v>1.52</v>
      </c>
      <c r="H83" s="132" t="s">
        <v>230</v>
      </c>
      <c r="I83" s="133" t="s">
        <v>246</v>
      </c>
      <c r="J83" s="123"/>
    </row>
    <row r="84" spans="1:10" s="124" customFormat="1" x14ac:dyDescent="0.45">
      <c r="A84" s="126" t="s">
        <v>328</v>
      </c>
      <c r="B84" s="127" t="s">
        <v>326</v>
      </c>
      <c r="C84" s="128">
        <v>6</v>
      </c>
      <c r="D84" s="148">
        <v>0.92600000000000005</v>
      </c>
      <c r="E84" s="148">
        <v>1.4259999999999999</v>
      </c>
      <c r="F84" s="130">
        <v>1</v>
      </c>
      <c r="G84" s="131">
        <v>1.8</v>
      </c>
      <c r="H84" s="132" t="s">
        <v>230</v>
      </c>
      <c r="I84" s="133" t="s">
        <v>246</v>
      </c>
      <c r="J84" s="123"/>
    </row>
    <row r="85" spans="1:10" s="124" customFormat="1" x14ac:dyDescent="0.45">
      <c r="A85" s="134" t="s">
        <v>329</v>
      </c>
      <c r="B85" s="135" t="s">
        <v>326</v>
      </c>
      <c r="C85" s="136">
        <v>9.23</v>
      </c>
      <c r="D85" s="137">
        <v>1.5141</v>
      </c>
      <c r="E85" s="137">
        <v>2.3317000000000001</v>
      </c>
      <c r="F85" s="138">
        <v>1</v>
      </c>
      <c r="G85" s="151">
        <v>2</v>
      </c>
      <c r="H85" s="140" t="s">
        <v>230</v>
      </c>
      <c r="I85" s="141" t="s">
        <v>246</v>
      </c>
      <c r="J85" s="123"/>
    </row>
    <row r="86" spans="1:10" s="124" customFormat="1" x14ac:dyDescent="0.45">
      <c r="A86" s="126" t="s">
        <v>330</v>
      </c>
      <c r="B86" s="127" t="s">
        <v>331</v>
      </c>
      <c r="C86" s="128">
        <v>4.29</v>
      </c>
      <c r="D86" s="148">
        <v>0.50649999999999995</v>
      </c>
      <c r="E86" s="148">
        <v>0.78</v>
      </c>
      <c r="F86" s="130">
        <v>1</v>
      </c>
      <c r="G86" s="131">
        <v>1</v>
      </c>
      <c r="H86" s="149" t="s">
        <v>230</v>
      </c>
      <c r="I86" s="150" t="s">
        <v>246</v>
      </c>
      <c r="J86" s="123"/>
    </row>
    <row r="87" spans="1:10" s="124" customFormat="1" x14ac:dyDescent="0.45">
      <c r="A87" s="126" t="s">
        <v>332</v>
      </c>
      <c r="B87" s="127" t="s">
        <v>331</v>
      </c>
      <c r="C87" s="128">
        <v>6.03</v>
      </c>
      <c r="D87" s="148">
        <v>0.61329999999999996</v>
      </c>
      <c r="E87" s="148">
        <v>0.94450000000000001</v>
      </c>
      <c r="F87" s="130">
        <v>1</v>
      </c>
      <c r="G87" s="131">
        <v>1.52</v>
      </c>
      <c r="H87" s="132" t="s">
        <v>230</v>
      </c>
      <c r="I87" s="133" t="s">
        <v>246</v>
      </c>
      <c r="J87" s="123"/>
    </row>
    <row r="88" spans="1:10" s="124" customFormat="1" x14ac:dyDescent="0.45">
      <c r="A88" s="126" t="s">
        <v>333</v>
      </c>
      <c r="B88" s="127" t="s">
        <v>331</v>
      </c>
      <c r="C88" s="128">
        <v>7.82</v>
      </c>
      <c r="D88" s="148">
        <v>0.92849999999999999</v>
      </c>
      <c r="E88" s="148">
        <v>1.4298999999999999</v>
      </c>
      <c r="F88" s="130">
        <v>1</v>
      </c>
      <c r="G88" s="131">
        <v>1.8</v>
      </c>
      <c r="H88" s="132" t="s">
        <v>230</v>
      </c>
      <c r="I88" s="133" t="s">
        <v>246</v>
      </c>
      <c r="J88" s="123"/>
    </row>
    <row r="89" spans="1:10" s="124" customFormat="1" x14ac:dyDescent="0.45">
      <c r="A89" s="134" t="s">
        <v>334</v>
      </c>
      <c r="B89" s="135" t="s">
        <v>331</v>
      </c>
      <c r="C89" s="136">
        <v>12.97</v>
      </c>
      <c r="D89" s="137">
        <v>2.2366000000000001</v>
      </c>
      <c r="E89" s="137">
        <v>3.4443999999999999</v>
      </c>
      <c r="F89" s="138">
        <v>1</v>
      </c>
      <c r="G89" s="151">
        <v>2</v>
      </c>
      <c r="H89" s="140" t="s">
        <v>230</v>
      </c>
      <c r="I89" s="141" t="s">
        <v>246</v>
      </c>
      <c r="J89" s="123"/>
    </row>
    <row r="90" spans="1:10" s="124" customFormat="1" x14ac:dyDescent="0.45">
      <c r="A90" s="126" t="s">
        <v>335</v>
      </c>
      <c r="B90" s="127" t="s">
        <v>336</v>
      </c>
      <c r="C90" s="128">
        <v>3.78</v>
      </c>
      <c r="D90" s="148">
        <v>0.62139999999999995</v>
      </c>
      <c r="E90" s="148">
        <v>0.95699999999999996</v>
      </c>
      <c r="F90" s="130">
        <v>1</v>
      </c>
      <c r="G90" s="131">
        <v>1</v>
      </c>
      <c r="H90" s="149" t="s">
        <v>230</v>
      </c>
      <c r="I90" s="150" t="s">
        <v>246</v>
      </c>
      <c r="J90" s="123"/>
    </row>
    <row r="91" spans="1:10" s="124" customFormat="1" x14ac:dyDescent="0.45">
      <c r="A91" s="126" t="s">
        <v>337</v>
      </c>
      <c r="B91" s="127" t="s">
        <v>336</v>
      </c>
      <c r="C91" s="128">
        <v>5.01</v>
      </c>
      <c r="D91" s="148">
        <v>0.81950000000000001</v>
      </c>
      <c r="E91" s="148">
        <v>1.262</v>
      </c>
      <c r="F91" s="130">
        <v>1</v>
      </c>
      <c r="G91" s="131">
        <v>1.52</v>
      </c>
      <c r="H91" s="132" t="s">
        <v>230</v>
      </c>
      <c r="I91" s="133" t="s">
        <v>246</v>
      </c>
      <c r="J91" s="123"/>
    </row>
    <row r="92" spans="1:10" s="124" customFormat="1" x14ac:dyDescent="0.45">
      <c r="A92" s="126" t="s">
        <v>338</v>
      </c>
      <c r="B92" s="127" t="s">
        <v>336</v>
      </c>
      <c r="C92" s="128">
        <v>7.74</v>
      </c>
      <c r="D92" s="148">
        <v>1.3080000000000001</v>
      </c>
      <c r="E92" s="148">
        <v>2.0143</v>
      </c>
      <c r="F92" s="130">
        <v>1</v>
      </c>
      <c r="G92" s="131">
        <v>1.8</v>
      </c>
      <c r="H92" s="132" t="s">
        <v>230</v>
      </c>
      <c r="I92" s="133" t="s">
        <v>246</v>
      </c>
      <c r="J92" s="123"/>
    </row>
    <row r="93" spans="1:10" s="124" customFormat="1" x14ac:dyDescent="0.45">
      <c r="A93" s="134" t="s">
        <v>339</v>
      </c>
      <c r="B93" s="135" t="s">
        <v>336</v>
      </c>
      <c r="C93" s="136">
        <v>13.05</v>
      </c>
      <c r="D93" s="137">
        <v>2.4815999999999998</v>
      </c>
      <c r="E93" s="137">
        <v>3.8216999999999999</v>
      </c>
      <c r="F93" s="138">
        <v>1</v>
      </c>
      <c r="G93" s="151">
        <v>2</v>
      </c>
      <c r="H93" s="140" t="s">
        <v>230</v>
      </c>
      <c r="I93" s="141" t="s">
        <v>246</v>
      </c>
      <c r="J93" s="123"/>
    </row>
    <row r="94" spans="1:10" s="124" customFormat="1" x14ac:dyDescent="0.45">
      <c r="A94" s="126" t="s">
        <v>340</v>
      </c>
      <c r="B94" s="127" t="s">
        <v>341</v>
      </c>
      <c r="C94" s="128">
        <v>3.4</v>
      </c>
      <c r="D94" s="148">
        <v>0.6149</v>
      </c>
      <c r="E94" s="148">
        <v>0.94689999999999996</v>
      </c>
      <c r="F94" s="130">
        <v>1</v>
      </c>
      <c r="G94" s="131">
        <v>1</v>
      </c>
      <c r="H94" s="149" t="s">
        <v>230</v>
      </c>
      <c r="I94" s="150" t="s">
        <v>246</v>
      </c>
      <c r="J94" s="123"/>
    </row>
    <row r="95" spans="1:10" s="124" customFormat="1" x14ac:dyDescent="0.45">
      <c r="A95" s="126" t="s">
        <v>342</v>
      </c>
      <c r="B95" s="127" t="s">
        <v>341</v>
      </c>
      <c r="C95" s="128">
        <v>4.29</v>
      </c>
      <c r="D95" s="148">
        <v>0.77439999999999998</v>
      </c>
      <c r="E95" s="148">
        <v>1.1926000000000001</v>
      </c>
      <c r="F95" s="130">
        <v>1</v>
      </c>
      <c r="G95" s="131">
        <v>1.52</v>
      </c>
      <c r="H95" s="132" t="s">
        <v>230</v>
      </c>
      <c r="I95" s="133" t="s">
        <v>246</v>
      </c>
      <c r="J95" s="123"/>
    </row>
    <row r="96" spans="1:10" s="124" customFormat="1" x14ac:dyDescent="0.45">
      <c r="A96" s="126" t="s">
        <v>343</v>
      </c>
      <c r="B96" s="127" t="s">
        <v>341</v>
      </c>
      <c r="C96" s="128">
        <v>5.48</v>
      </c>
      <c r="D96" s="148">
        <v>1.0627</v>
      </c>
      <c r="E96" s="148">
        <v>1.6366000000000001</v>
      </c>
      <c r="F96" s="130">
        <v>1</v>
      </c>
      <c r="G96" s="131">
        <v>1.8</v>
      </c>
      <c r="H96" s="132" t="s">
        <v>230</v>
      </c>
      <c r="I96" s="133" t="s">
        <v>246</v>
      </c>
      <c r="J96" s="123"/>
    </row>
    <row r="97" spans="1:10" s="124" customFormat="1" x14ac:dyDescent="0.45">
      <c r="A97" s="134" t="s">
        <v>344</v>
      </c>
      <c r="B97" s="135" t="s">
        <v>341</v>
      </c>
      <c r="C97" s="136">
        <v>7.07</v>
      </c>
      <c r="D97" s="137">
        <v>1.5874999999999999</v>
      </c>
      <c r="E97" s="137">
        <v>2.4447999999999999</v>
      </c>
      <c r="F97" s="138">
        <v>1</v>
      </c>
      <c r="G97" s="151">
        <v>2</v>
      </c>
      <c r="H97" s="140" t="s">
        <v>230</v>
      </c>
      <c r="I97" s="141" t="s">
        <v>246</v>
      </c>
      <c r="J97" s="123"/>
    </row>
    <row r="98" spans="1:10" s="124" customFormat="1" x14ac:dyDescent="0.45">
      <c r="A98" s="126" t="s">
        <v>345</v>
      </c>
      <c r="B98" s="127" t="s">
        <v>346</v>
      </c>
      <c r="C98" s="128">
        <v>2.52</v>
      </c>
      <c r="D98" s="148">
        <v>0.55489999999999995</v>
      </c>
      <c r="E98" s="148">
        <v>0.85450000000000004</v>
      </c>
      <c r="F98" s="130">
        <v>1</v>
      </c>
      <c r="G98" s="131">
        <v>1</v>
      </c>
      <c r="H98" s="149" t="s">
        <v>230</v>
      </c>
      <c r="I98" s="150" t="s">
        <v>246</v>
      </c>
      <c r="J98" s="123"/>
    </row>
    <row r="99" spans="1:10" s="124" customFormat="1" x14ac:dyDescent="0.45">
      <c r="A99" s="126" t="s">
        <v>347</v>
      </c>
      <c r="B99" s="127" t="s">
        <v>346</v>
      </c>
      <c r="C99" s="128">
        <v>3.55</v>
      </c>
      <c r="D99" s="148">
        <v>0.70309999999999995</v>
      </c>
      <c r="E99" s="148">
        <v>1.0828</v>
      </c>
      <c r="F99" s="130">
        <v>1</v>
      </c>
      <c r="G99" s="131">
        <v>1.52</v>
      </c>
      <c r="H99" s="132" t="s">
        <v>230</v>
      </c>
      <c r="I99" s="133" t="s">
        <v>246</v>
      </c>
      <c r="J99" s="123"/>
    </row>
    <row r="100" spans="1:10" s="124" customFormat="1" x14ac:dyDescent="0.45">
      <c r="A100" s="126" t="s">
        <v>348</v>
      </c>
      <c r="B100" s="127" t="s">
        <v>346</v>
      </c>
      <c r="C100" s="128">
        <v>5.9</v>
      </c>
      <c r="D100" s="148">
        <v>1.0247999999999999</v>
      </c>
      <c r="E100" s="148">
        <v>1.5782</v>
      </c>
      <c r="F100" s="130">
        <v>1</v>
      </c>
      <c r="G100" s="131">
        <v>1.8</v>
      </c>
      <c r="H100" s="132" t="s">
        <v>230</v>
      </c>
      <c r="I100" s="133" t="s">
        <v>246</v>
      </c>
      <c r="J100" s="123"/>
    </row>
    <row r="101" spans="1:10" s="124" customFormat="1" x14ac:dyDescent="0.45">
      <c r="A101" s="134" t="s">
        <v>349</v>
      </c>
      <c r="B101" s="135" t="s">
        <v>346</v>
      </c>
      <c r="C101" s="136">
        <v>9.14</v>
      </c>
      <c r="D101" s="137">
        <v>1.8170999999999999</v>
      </c>
      <c r="E101" s="137">
        <v>2.7982999999999998</v>
      </c>
      <c r="F101" s="138">
        <v>1</v>
      </c>
      <c r="G101" s="151">
        <v>2</v>
      </c>
      <c r="H101" s="140" t="s">
        <v>230</v>
      </c>
      <c r="I101" s="141" t="s">
        <v>246</v>
      </c>
      <c r="J101" s="123"/>
    </row>
    <row r="102" spans="1:10" s="124" customFormat="1" x14ac:dyDescent="0.45">
      <c r="A102" s="126" t="s">
        <v>350</v>
      </c>
      <c r="B102" s="127" t="s">
        <v>351</v>
      </c>
      <c r="C102" s="128">
        <v>2.19</v>
      </c>
      <c r="D102" s="148">
        <v>0.57730000000000004</v>
      </c>
      <c r="E102" s="148">
        <v>0.88900000000000001</v>
      </c>
      <c r="F102" s="130">
        <v>1</v>
      </c>
      <c r="G102" s="131">
        <v>1</v>
      </c>
      <c r="H102" s="149" t="s">
        <v>230</v>
      </c>
      <c r="I102" s="150" t="s">
        <v>246</v>
      </c>
      <c r="J102" s="123"/>
    </row>
    <row r="103" spans="1:10" s="124" customFormat="1" x14ac:dyDescent="0.45">
      <c r="A103" s="126" t="s">
        <v>352</v>
      </c>
      <c r="B103" s="127" t="s">
        <v>351</v>
      </c>
      <c r="C103" s="128">
        <v>3.01</v>
      </c>
      <c r="D103" s="148">
        <v>0.68010000000000004</v>
      </c>
      <c r="E103" s="148">
        <v>1.0474000000000001</v>
      </c>
      <c r="F103" s="130">
        <v>1</v>
      </c>
      <c r="G103" s="131">
        <v>1.52</v>
      </c>
      <c r="H103" s="132" t="s">
        <v>230</v>
      </c>
      <c r="I103" s="133" t="s">
        <v>246</v>
      </c>
      <c r="J103" s="123"/>
    </row>
    <row r="104" spans="1:10" s="124" customFormat="1" x14ac:dyDescent="0.45">
      <c r="A104" s="126" t="s">
        <v>353</v>
      </c>
      <c r="B104" s="127" t="s">
        <v>351</v>
      </c>
      <c r="C104" s="128">
        <v>4.41</v>
      </c>
      <c r="D104" s="148">
        <v>0.86550000000000005</v>
      </c>
      <c r="E104" s="148">
        <v>1.3329</v>
      </c>
      <c r="F104" s="130">
        <v>1</v>
      </c>
      <c r="G104" s="131">
        <v>1.8</v>
      </c>
      <c r="H104" s="132" t="s">
        <v>230</v>
      </c>
      <c r="I104" s="133" t="s">
        <v>246</v>
      </c>
      <c r="J104" s="123"/>
    </row>
    <row r="105" spans="1:10" s="124" customFormat="1" x14ac:dyDescent="0.45">
      <c r="A105" s="134" t="s">
        <v>354</v>
      </c>
      <c r="B105" s="135" t="s">
        <v>351</v>
      </c>
      <c r="C105" s="136">
        <v>8.67</v>
      </c>
      <c r="D105" s="137">
        <v>1.8444</v>
      </c>
      <c r="E105" s="137">
        <v>2.8403999999999998</v>
      </c>
      <c r="F105" s="138">
        <v>1</v>
      </c>
      <c r="G105" s="151">
        <v>2</v>
      </c>
      <c r="H105" s="140" t="s">
        <v>230</v>
      </c>
      <c r="I105" s="141" t="s">
        <v>246</v>
      </c>
      <c r="J105" s="123"/>
    </row>
    <row r="106" spans="1:10" s="124" customFormat="1" x14ac:dyDescent="0.45">
      <c r="A106" s="126" t="s">
        <v>355</v>
      </c>
      <c r="B106" s="127" t="s">
        <v>356</v>
      </c>
      <c r="C106" s="128">
        <v>2.0099999999999998</v>
      </c>
      <c r="D106" s="148">
        <v>0.50249999999999995</v>
      </c>
      <c r="E106" s="148">
        <v>0.77390000000000003</v>
      </c>
      <c r="F106" s="130">
        <v>1</v>
      </c>
      <c r="G106" s="131">
        <v>1</v>
      </c>
      <c r="H106" s="149" t="s">
        <v>230</v>
      </c>
      <c r="I106" s="150" t="s">
        <v>246</v>
      </c>
      <c r="J106" s="123"/>
    </row>
    <row r="107" spans="1:10" s="124" customFormat="1" x14ac:dyDescent="0.45">
      <c r="A107" s="126" t="s">
        <v>357</v>
      </c>
      <c r="B107" s="127" t="s">
        <v>356</v>
      </c>
      <c r="C107" s="128">
        <v>2.5499999999999998</v>
      </c>
      <c r="D107" s="148">
        <v>0.55959999999999999</v>
      </c>
      <c r="E107" s="148">
        <v>0.86180000000000001</v>
      </c>
      <c r="F107" s="130">
        <v>1</v>
      </c>
      <c r="G107" s="131">
        <v>1.52</v>
      </c>
      <c r="H107" s="132" t="s">
        <v>230</v>
      </c>
      <c r="I107" s="133" t="s">
        <v>246</v>
      </c>
      <c r="J107" s="123"/>
    </row>
    <row r="108" spans="1:10" s="124" customFormat="1" x14ac:dyDescent="0.45">
      <c r="A108" s="126" t="s">
        <v>358</v>
      </c>
      <c r="B108" s="127" t="s">
        <v>356</v>
      </c>
      <c r="C108" s="128">
        <v>3.89</v>
      </c>
      <c r="D108" s="148">
        <v>0.72519999999999996</v>
      </c>
      <c r="E108" s="148">
        <v>1.1168</v>
      </c>
      <c r="F108" s="130">
        <v>1</v>
      </c>
      <c r="G108" s="131">
        <v>1.8</v>
      </c>
      <c r="H108" s="132" t="s">
        <v>230</v>
      </c>
      <c r="I108" s="133" t="s">
        <v>246</v>
      </c>
      <c r="J108" s="123"/>
    </row>
    <row r="109" spans="1:10" s="124" customFormat="1" x14ac:dyDescent="0.45">
      <c r="A109" s="134" t="s">
        <v>359</v>
      </c>
      <c r="B109" s="135" t="s">
        <v>356</v>
      </c>
      <c r="C109" s="136">
        <v>7.27</v>
      </c>
      <c r="D109" s="137">
        <v>1.2845</v>
      </c>
      <c r="E109" s="137">
        <v>1.9781</v>
      </c>
      <c r="F109" s="138">
        <v>1</v>
      </c>
      <c r="G109" s="151">
        <v>2</v>
      </c>
      <c r="H109" s="140" t="s">
        <v>230</v>
      </c>
      <c r="I109" s="141" t="s">
        <v>246</v>
      </c>
      <c r="J109" s="123"/>
    </row>
    <row r="110" spans="1:10" s="124" customFormat="1" x14ac:dyDescent="0.45">
      <c r="A110" s="126" t="s">
        <v>360</v>
      </c>
      <c r="B110" s="127" t="s">
        <v>361</v>
      </c>
      <c r="C110" s="128">
        <v>2.95</v>
      </c>
      <c r="D110" s="148">
        <v>0.50919999999999999</v>
      </c>
      <c r="E110" s="148">
        <v>0.78420000000000001</v>
      </c>
      <c r="F110" s="130">
        <v>1</v>
      </c>
      <c r="G110" s="131">
        <v>1</v>
      </c>
      <c r="H110" s="149" t="s">
        <v>230</v>
      </c>
      <c r="I110" s="150" t="s">
        <v>246</v>
      </c>
      <c r="J110" s="123"/>
    </row>
    <row r="111" spans="1:10" s="124" customFormat="1" x14ac:dyDescent="0.45">
      <c r="A111" s="126" t="s">
        <v>362</v>
      </c>
      <c r="B111" s="127" t="s">
        <v>361</v>
      </c>
      <c r="C111" s="128">
        <v>3.73</v>
      </c>
      <c r="D111" s="148">
        <v>0.5615</v>
      </c>
      <c r="E111" s="148">
        <v>0.86470000000000002</v>
      </c>
      <c r="F111" s="130">
        <v>1</v>
      </c>
      <c r="G111" s="131">
        <v>1.52</v>
      </c>
      <c r="H111" s="132" t="s">
        <v>230</v>
      </c>
      <c r="I111" s="133" t="s">
        <v>246</v>
      </c>
      <c r="J111" s="123"/>
    </row>
    <row r="112" spans="1:10" s="124" customFormat="1" x14ac:dyDescent="0.45">
      <c r="A112" s="126" t="s">
        <v>363</v>
      </c>
      <c r="B112" s="127" t="s">
        <v>361</v>
      </c>
      <c r="C112" s="128">
        <v>5.36</v>
      </c>
      <c r="D112" s="148">
        <v>0.77769999999999995</v>
      </c>
      <c r="E112" s="148">
        <v>1.1977</v>
      </c>
      <c r="F112" s="130">
        <v>1</v>
      </c>
      <c r="G112" s="131">
        <v>1.8</v>
      </c>
      <c r="H112" s="132" t="s">
        <v>230</v>
      </c>
      <c r="I112" s="133" t="s">
        <v>246</v>
      </c>
      <c r="J112" s="123"/>
    </row>
    <row r="113" spans="1:10" s="124" customFormat="1" x14ac:dyDescent="0.45">
      <c r="A113" s="134" t="s">
        <v>364</v>
      </c>
      <c r="B113" s="135" t="s">
        <v>361</v>
      </c>
      <c r="C113" s="136">
        <v>10.8</v>
      </c>
      <c r="D113" s="137">
        <v>1.8278000000000001</v>
      </c>
      <c r="E113" s="137">
        <v>2.8148</v>
      </c>
      <c r="F113" s="138">
        <v>1</v>
      </c>
      <c r="G113" s="151">
        <v>2</v>
      </c>
      <c r="H113" s="140" t="s">
        <v>230</v>
      </c>
      <c r="I113" s="141" t="s">
        <v>246</v>
      </c>
      <c r="J113" s="123"/>
    </row>
    <row r="114" spans="1:10" s="124" customFormat="1" x14ac:dyDescent="0.45">
      <c r="A114" s="126" t="s">
        <v>365</v>
      </c>
      <c r="B114" s="127" t="s">
        <v>366</v>
      </c>
      <c r="C114" s="128">
        <v>6.78</v>
      </c>
      <c r="D114" s="148">
        <v>0.90480000000000005</v>
      </c>
      <c r="E114" s="148">
        <v>1.3934</v>
      </c>
      <c r="F114" s="130">
        <v>1</v>
      </c>
      <c r="G114" s="131">
        <v>1</v>
      </c>
      <c r="H114" s="149" t="s">
        <v>230</v>
      </c>
      <c r="I114" s="150" t="s">
        <v>246</v>
      </c>
      <c r="J114" s="123"/>
    </row>
    <row r="115" spans="1:10" s="124" customFormat="1" x14ac:dyDescent="0.45">
      <c r="A115" s="126" t="s">
        <v>367</v>
      </c>
      <c r="B115" s="127" t="s">
        <v>366</v>
      </c>
      <c r="C115" s="128">
        <v>7.26</v>
      </c>
      <c r="D115" s="148">
        <v>1.4882</v>
      </c>
      <c r="E115" s="148">
        <v>2.2917999999999998</v>
      </c>
      <c r="F115" s="130">
        <v>1</v>
      </c>
      <c r="G115" s="131">
        <v>1.52</v>
      </c>
      <c r="H115" s="132" t="s">
        <v>230</v>
      </c>
      <c r="I115" s="133" t="s">
        <v>246</v>
      </c>
      <c r="J115" s="123"/>
    </row>
    <row r="116" spans="1:10" s="124" customFormat="1" x14ac:dyDescent="0.45">
      <c r="A116" s="126" t="s">
        <v>368</v>
      </c>
      <c r="B116" s="127" t="s">
        <v>366</v>
      </c>
      <c r="C116" s="128">
        <v>10.029999999999999</v>
      </c>
      <c r="D116" s="148">
        <v>1.738</v>
      </c>
      <c r="E116" s="148">
        <v>2.6764999999999999</v>
      </c>
      <c r="F116" s="130">
        <v>1</v>
      </c>
      <c r="G116" s="131">
        <v>1.8</v>
      </c>
      <c r="H116" s="132" t="s">
        <v>230</v>
      </c>
      <c r="I116" s="133" t="s">
        <v>246</v>
      </c>
      <c r="J116" s="123"/>
    </row>
    <row r="117" spans="1:10" s="124" customFormat="1" x14ac:dyDescent="0.45">
      <c r="A117" s="134" t="s">
        <v>369</v>
      </c>
      <c r="B117" s="135" t="s">
        <v>366</v>
      </c>
      <c r="C117" s="136">
        <v>15.78</v>
      </c>
      <c r="D117" s="137">
        <v>3.3679999999999999</v>
      </c>
      <c r="E117" s="137">
        <v>5.1867000000000001</v>
      </c>
      <c r="F117" s="138">
        <v>1</v>
      </c>
      <c r="G117" s="151">
        <v>2</v>
      </c>
      <c r="H117" s="140" t="s">
        <v>230</v>
      </c>
      <c r="I117" s="141" t="s">
        <v>246</v>
      </c>
      <c r="J117" s="123"/>
    </row>
    <row r="118" spans="1:10" s="124" customFormat="1" x14ac:dyDescent="0.45">
      <c r="A118" s="126" t="s">
        <v>370</v>
      </c>
      <c r="B118" s="127" t="s">
        <v>371</v>
      </c>
      <c r="C118" s="128">
        <v>3.69</v>
      </c>
      <c r="D118" s="148">
        <v>0.51600000000000001</v>
      </c>
      <c r="E118" s="148">
        <v>0.79459999999999997</v>
      </c>
      <c r="F118" s="130">
        <v>1</v>
      </c>
      <c r="G118" s="131">
        <v>1</v>
      </c>
      <c r="H118" s="149" t="s">
        <v>230</v>
      </c>
      <c r="I118" s="150" t="s">
        <v>246</v>
      </c>
      <c r="J118" s="123"/>
    </row>
    <row r="119" spans="1:10" s="124" customFormat="1" x14ac:dyDescent="0.45">
      <c r="A119" s="126" t="s">
        <v>372</v>
      </c>
      <c r="B119" s="127" t="s">
        <v>371</v>
      </c>
      <c r="C119" s="128">
        <v>6.11</v>
      </c>
      <c r="D119" s="148">
        <v>1.0710999999999999</v>
      </c>
      <c r="E119" s="148">
        <v>1.6495</v>
      </c>
      <c r="F119" s="130">
        <v>1</v>
      </c>
      <c r="G119" s="131">
        <v>1.52</v>
      </c>
      <c r="H119" s="132" t="s">
        <v>230</v>
      </c>
      <c r="I119" s="133" t="s">
        <v>246</v>
      </c>
      <c r="J119" s="123"/>
    </row>
    <row r="120" spans="1:10" s="124" customFormat="1" x14ac:dyDescent="0.45">
      <c r="A120" s="126" t="s">
        <v>373</v>
      </c>
      <c r="B120" s="127" t="s">
        <v>371</v>
      </c>
      <c r="C120" s="128">
        <v>10.41</v>
      </c>
      <c r="D120" s="148">
        <v>1.7538</v>
      </c>
      <c r="E120" s="148">
        <v>2.7008999999999999</v>
      </c>
      <c r="F120" s="130">
        <v>1</v>
      </c>
      <c r="G120" s="131">
        <v>1.8</v>
      </c>
      <c r="H120" s="132" t="s">
        <v>230</v>
      </c>
      <c r="I120" s="133" t="s">
        <v>246</v>
      </c>
      <c r="J120" s="123"/>
    </row>
    <row r="121" spans="1:10" s="124" customFormat="1" x14ac:dyDescent="0.45">
      <c r="A121" s="134" t="s">
        <v>374</v>
      </c>
      <c r="B121" s="135" t="s">
        <v>371</v>
      </c>
      <c r="C121" s="136">
        <v>16.309999999999999</v>
      </c>
      <c r="D121" s="137">
        <v>3.6493000000000002</v>
      </c>
      <c r="E121" s="137">
        <v>5.6199000000000003</v>
      </c>
      <c r="F121" s="138">
        <v>1</v>
      </c>
      <c r="G121" s="151">
        <v>2</v>
      </c>
      <c r="H121" s="140" t="s">
        <v>230</v>
      </c>
      <c r="I121" s="141" t="s">
        <v>246</v>
      </c>
      <c r="J121" s="123"/>
    </row>
    <row r="122" spans="1:10" s="124" customFormat="1" x14ac:dyDescent="0.45">
      <c r="A122" s="126" t="s">
        <v>375</v>
      </c>
      <c r="B122" s="127" t="s">
        <v>376</v>
      </c>
      <c r="C122" s="128">
        <v>2.2000000000000002</v>
      </c>
      <c r="D122" s="148">
        <v>0.3175</v>
      </c>
      <c r="E122" s="148">
        <v>0.48899999999999999</v>
      </c>
      <c r="F122" s="130">
        <v>1</v>
      </c>
      <c r="G122" s="131">
        <v>1</v>
      </c>
      <c r="H122" s="149" t="s">
        <v>230</v>
      </c>
      <c r="I122" s="150" t="s">
        <v>246</v>
      </c>
      <c r="J122" s="123"/>
    </row>
    <row r="123" spans="1:10" s="124" customFormat="1" x14ac:dyDescent="0.45">
      <c r="A123" s="126" t="s">
        <v>377</v>
      </c>
      <c r="B123" s="127" t="s">
        <v>376</v>
      </c>
      <c r="C123" s="128">
        <v>3.75</v>
      </c>
      <c r="D123" s="148">
        <v>0.53600000000000003</v>
      </c>
      <c r="E123" s="148">
        <v>0.82540000000000002</v>
      </c>
      <c r="F123" s="130">
        <v>1</v>
      </c>
      <c r="G123" s="131">
        <v>1.52</v>
      </c>
      <c r="H123" s="132" t="s">
        <v>230</v>
      </c>
      <c r="I123" s="133" t="s">
        <v>246</v>
      </c>
      <c r="J123" s="123"/>
    </row>
    <row r="124" spans="1:10" s="124" customFormat="1" x14ac:dyDescent="0.45">
      <c r="A124" s="126" t="s">
        <v>378</v>
      </c>
      <c r="B124" s="127" t="s">
        <v>376</v>
      </c>
      <c r="C124" s="128">
        <v>6.5</v>
      </c>
      <c r="D124" s="148">
        <v>1.0509999999999999</v>
      </c>
      <c r="E124" s="148">
        <v>1.6185</v>
      </c>
      <c r="F124" s="130">
        <v>1</v>
      </c>
      <c r="G124" s="131">
        <v>1.8</v>
      </c>
      <c r="H124" s="132" t="s">
        <v>230</v>
      </c>
      <c r="I124" s="133" t="s">
        <v>246</v>
      </c>
      <c r="J124" s="123"/>
    </row>
    <row r="125" spans="1:10" s="124" customFormat="1" x14ac:dyDescent="0.45">
      <c r="A125" s="134" t="s">
        <v>379</v>
      </c>
      <c r="B125" s="135" t="s">
        <v>376</v>
      </c>
      <c r="C125" s="136">
        <v>11.6</v>
      </c>
      <c r="D125" s="137">
        <v>2.2121</v>
      </c>
      <c r="E125" s="137">
        <v>3.4066000000000001</v>
      </c>
      <c r="F125" s="138">
        <v>1</v>
      </c>
      <c r="G125" s="151">
        <v>2</v>
      </c>
      <c r="H125" s="140" t="s">
        <v>230</v>
      </c>
      <c r="I125" s="141" t="s">
        <v>246</v>
      </c>
      <c r="J125" s="123"/>
    </row>
    <row r="126" spans="1:10" s="124" customFormat="1" x14ac:dyDescent="0.45">
      <c r="A126" s="126" t="s">
        <v>380</v>
      </c>
      <c r="B126" s="127" t="s">
        <v>381</v>
      </c>
      <c r="C126" s="128">
        <v>2.2400000000000002</v>
      </c>
      <c r="D126" s="148">
        <v>0.47299999999999998</v>
      </c>
      <c r="E126" s="148">
        <v>0.72840000000000005</v>
      </c>
      <c r="F126" s="130">
        <v>1</v>
      </c>
      <c r="G126" s="131">
        <v>1</v>
      </c>
      <c r="H126" s="149" t="s">
        <v>230</v>
      </c>
      <c r="I126" s="150" t="s">
        <v>246</v>
      </c>
      <c r="J126" s="123"/>
    </row>
    <row r="127" spans="1:10" s="124" customFormat="1" x14ac:dyDescent="0.45">
      <c r="A127" s="126" t="s">
        <v>382</v>
      </c>
      <c r="B127" s="127" t="s">
        <v>381</v>
      </c>
      <c r="C127" s="128">
        <v>3.29</v>
      </c>
      <c r="D127" s="148">
        <v>0.53769999999999996</v>
      </c>
      <c r="E127" s="148">
        <v>0.82809999999999995</v>
      </c>
      <c r="F127" s="130">
        <v>1</v>
      </c>
      <c r="G127" s="131">
        <v>1.52</v>
      </c>
      <c r="H127" s="132" t="s">
        <v>230</v>
      </c>
      <c r="I127" s="133" t="s">
        <v>246</v>
      </c>
      <c r="J127" s="123"/>
    </row>
    <row r="128" spans="1:10" s="124" customFormat="1" x14ac:dyDescent="0.45">
      <c r="A128" s="126" t="s">
        <v>383</v>
      </c>
      <c r="B128" s="127" t="s">
        <v>381</v>
      </c>
      <c r="C128" s="128">
        <v>4.9400000000000004</v>
      </c>
      <c r="D128" s="148">
        <v>0.70569999999999999</v>
      </c>
      <c r="E128" s="148">
        <v>1.0868</v>
      </c>
      <c r="F128" s="130">
        <v>1</v>
      </c>
      <c r="G128" s="131">
        <v>1.8</v>
      </c>
      <c r="H128" s="132" t="s">
        <v>230</v>
      </c>
      <c r="I128" s="133" t="s">
        <v>246</v>
      </c>
      <c r="J128" s="123"/>
    </row>
    <row r="129" spans="1:10" s="124" customFormat="1" x14ac:dyDescent="0.45">
      <c r="A129" s="134" t="s">
        <v>384</v>
      </c>
      <c r="B129" s="135" t="s">
        <v>381</v>
      </c>
      <c r="C129" s="136">
        <v>9.91</v>
      </c>
      <c r="D129" s="137">
        <v>1.6282000000000001</v>
      </c>
      <c r="E129" s="137">
        <v>2.5074000000000001</v>
      </c>
      <c r="F129" s="138">
        <v>1</v>
      </c>
      <c r="G129" s="151">
        <v>2</v>
      </c>
      <c r="H129" s="140" t="s">
        <v>230</v>
      </c>
      <c r="I129" s="141" t="s">
        <v>246</v>
      </c>
      <c r="J129" s="123"/>
    </row>
    <row r="130" spans="1:10" s="124" customFormat="1" x14ac:dyDescent="0.45">
      <c r="A130" s="126" t="s">
        <v>385</v>
      </c>
      <c r="B130" s="127" t="s">
        <v>386</v>
      </c>
      <c r="C130" s="128">
        <v>2.2599999999999998</v>
      </c>
      <c r="D130" s="148">
        <v>0.4173</v>
      </c>
      <c r="E130" s="148">
        <v>0.64259999999999995</v>
      </c>
      <c r="F130" s="130">
        <v>1</v>
      </c>
      <c r="G130" s="131">
        <v>1</v>
      </c>
      <c r="H130" s="149" t="s">
        <v>230</v>
      </c>
      <c r="I130" s="150" t="s">
        <v>246</v>
      </c>
      <c r="J130" s="123"/>
    </row>
    <row r="131" spans="1:10" s="124" customFormat="1" x14ac:dyDescent="0.45">
      <c r="A131" s="126" t="s">
        <v>387</v>
      </c>
      <c r="B131" s="127" t="s">
        <v>386</v>
      </c>
      <c r="C131" s="128">
        <v>3.02</v>
      </c>
      <c r="D131" s="148">
        <v>0.5242</v>
      </c>
      <c r="E131" s="148">
        <v>0.80730000000000002</v>
      </c>
      <c r="F131" s="130">
        <v>1</v>
      </c>
      <c r="G131" s="131">
        <v>1.52</v>
      </c>
      <c r="H131" s="132" t="s">
        <v>230</v>
      </c>
      <c r="I131" s="133" t="s">
        <v>246</v>
      </c>
      <c r="J131" s="123"/>
    </row>
    <row r="132" spans="1:10" s="124" customFormat="1" x14ac:dyDescent="0.45">
      <c r="A132" s="126" t="s">
        <v>388</v>
      </c>
      <c r="B132" s="127" t="s">
        <v>386</v>
      </c>
      <c r="C132" s="128">
        <v>4.08</v>
      </c>
      <c r="D132" s="148">
        <v>0.70799999999999996</v>
      </c>
      <c r="E132" s="148">
        <v>1.0903</v>
      </c>
      <c r="F132" s="130">
        <v>1</v>
      </c>
      <c r="G132" s="131">
        <v>1.8</v>
      </c>
      <c r="H132" s="132" t="s">
        <v>230</v>
      </c>
      <c r="I132" s="133" t="s">
        <v>246</v>
      </c>
      <c r="J132" s="123"/>
    </row>
    <row r="133" spans="1:10" s="124" customFormat="1" x14ac:dyDescent="0.45">
      <c r="A133" s="134" t="s">
        <v>389</v>
      </c>
      <c r="B133" s="135" t="s">
        <v>386</v>
      </c>
      <c r="C133" s="136">
        <v>9.14</v>
      </c>
      <c r="D133" s="137">
        <v>1.8469</v>
      </c>
      <c r="E133" s="137">
        <v>2.8441999999999998</v>
      </c>
      <c r="F133" s="138">
        <v>1</v>
      </c>
      <c r="G133" s="151">
        <v>2</v>
      </c>
      <c r="H133" s="140" t="s">
        <v>230</v>
      </c>
      <c r="I133" s="141" t="s">
        <v>246</v>
      </c>
      <c r="J133" s="123"/>
    </row>
    <row r="134" spans="1:10" s="124" customFormat="1" x14ac:dyDescent="0.45">
      <c r="A134" s="126" t="s">
        <v>390</v>
      </c>
      <c r="B134" s="127" t="s">
        <v>391</v>
      </c>
      <c r="C134" s="128">
        <v>2.48</v>
      </c>
      <c r="D134" s="148">
        <v>0.41489999999999999</v>
      </c>
      <c r="E134" s="148">
        <v>0.63890000000000002</v>
      </c>
      <c r="F134" s="130">
        <v>1</v>
      </c>
      <c r="G134" s="131">
        <v>1</v>
      </c>
      <c r="H134" s="149" t="s">
        <v>230</v>
      </c>
      <c r="I134" s="150" t="s">
        <v>246</v>
      </c>
      <c r="J134" s="123"/>
    </row>
    <row r="135" spans="1:10" s="124" customFormat="1" x14ac:dyDescent="0.45">
      <c r="A135" s="126" t="s">
        <v>392</v>
      </c>
      <c r="B135" s="127" t="s">
        <v>391</v>
      </c>
      <c r="C135" s="128">
        <v>3</v>
      </c>
      <c r="D135" s="148">
        <v>0.50390000000000001</v>
      </c>
      <c r="E135" s="148">
        <v>0.77600000000000002</v>
      </c>
      <c r="F135" s="130">
        <v>1</v>
      </c>
      <c r="G135" s="131">
        <v>1.52</v>
      </c>
      <c r="H135" s="132" t="s">
        <v>230</v>
      </c>
      <c r="I135" s="133" t="s">
        <v>246</v>
      </c>
      <c r="J135" s="123"/>
    </row>
    <row r="136" spans="1:10" s="124" customFormat="1" x14ac:dyDescent="0.45">
      <c r="A136" s="126" t="s">
        <v>393</v>
      </c>
      <c r="B136" s="127" t="s">
        <v>391</v>
      </c>
      <c r="C136" s="128">
        <v>3.98</v>
      </c>
      <c r="D136" s="148">
        <v>0.6593</v>
      </c>
      <c r="E136" s="148">
        <v>1.0153000000000001</v>
      </c>
      <c r="F136" s="130">
        <v>1</v>
      </c>
      <c r="G136" s="131">
        <v>1.8</v>
      </c>
      <c r="H136" s="132" t="s">
        <v>230</v>
      </c>
      <c r="I136" s="133" t="s">
        <v>246</v>
      </c>
      <c r="J136" s="123"/>
    </row>
    <row r="137" spans="1:10" s="124" customFormat="1" x14ac:dyDescent="0.45">
      <c r="A137" s="134" t="s">
        <v>394</v>
      </c>
      <c r="B137" s="135" t="s">
        <v>391</v>
      </c>
      <c r="C137" s="136">
        <v>7.22</v>
      </c>
      <c r="D137" s="137">
        <v>1.4435</v>
      </c>
      <c r="E137" s="137">
        <v>2.2229999999999999</v>
      </c>
      <c r="F137" s="138">
        <v>1</v>
      </c>
      <c r="G137" s="151">
        <v>2</v>
      </c>
      <c r="H137" s="140" t="s">
        <v>230</v>
      </c>
      <c r="I137" s="141" t="s">
        <v>246</v>
      </c>
      <c r="J137" s="123"/>
    </row>
    <row r="138" spans="1:10" s="124" customFormat="1" x14ac:dyDescent="0.45">
      <c r="A138" s="126" t="s">
        <v>395</v>
      </c>
      <c r="B138" s="127" t="s">
        <v>396</v>
      </c>
      <c r="C138" s="128">
        <v>2.52</v>
      </c>
      <c r="D138" s="148">
        <v>0.54420000000000002</v>
      </c>
      <c r="E138" s="148">
        <v>0.83809999999999996</v>
      </c>
      <c r="F138" s="130">
        <v>1</v>
      </c>
      <c r="G138" s="131">
        <v>1</v>
      </c>
      <c r="H138" s="149" t="s">
        <v>230</v>
      </c>
      <c r="I138" s="150" t="s">
        <v>246</v>
      </c>
      <c r="J138" s="123"/>
    </row>
    <row r="139" spans="1:10" s="124" customFormat="1" x14ac:dyDescent="0.45">
      <c r="A139" s="126" t="s">
        <v>397</v>
      </c>
      <c r="B139" s="127" t="s">
        <v>396</v>
      </c>
      <c r="C139" s="128">
        <v>3.83</v>
      </c>
      <c r="D139" s="148">
        <v>0.746</v>
      </c>
      <c r="E139" s="148">
        <v>1.1488</v>
      </c>
      <c r="F139" s="130">
        <v>1</v>
      </c>
      <c r="G139" s="131">
        <v>1.52</v>
      </c>
      <c r="H139" s="132" t="s">
        <v>230</v>
      </c>
      <c r="I139" s="133" t="s">
        <v>246</v>
      </c>
      <c r="J139" s="123"/>
    </row>
    <row r="140" spans="1:10" s="124" customFormat="1" x14ac:dyDescent="0.45">
      <c r="A140" s="126" t="s">
        <v>398</v>
      </c>
      <c r="B140" s="127" t="s">
        <v>396</v>
      </c>
      <c r="C140" s="128">
        <v>5.72</v>
      </c>
      <c r="D140" s="148">
        <v>1.1019000000000001</v>
      </c>
      <c r="E140" s="148">
        <v>1.6969000000000001</v>
      </c>
      <c r="F140" s="130">
        <v>1</v>
      </c>
      <c r="G140" s="131">
        <v>1.8</v>
      </c>
      <c r="H140" s="132" t="s">
        <v>230</v>
      </c>
      <c r="I140" s="133" t="s">
        <v>246</v>
      </c>
      <c r="J140" s="123"/>
    </row>
    <row r="141" spans="1:10" s="124" customFormat="1" x14ac:dyDescent="0.45">
      <c r="A141" s="134" t="s">
        <v>399</v>
      </c>
      <c r="B141" s="135" t="s">
        <v>396</v>
      </c>
      <c r="C141" s="136">
        <v>10.029999999999999</v>
      </c>
      <c r="D141" s="137">
        <v>2.2646999999999999</v>
      </c>
      <c r="E141" s="137">
        <v>3.4876</v>
      </c>
      <c r="F141" s="138">
        <v>1</v>
      </c>
      <c r="G141" s="151">
        <v>2</v>
      </c>
      <c r="H141" s="140" t="s">
        <v>230</v>
      </c>
      <c r="I141" s="141" t="s">
        <v>246</v>
      </c>
      <c r="J141" s="123"/>
    </row>
    <row r="142" spans="1:10" s="124" customFormat="1" x14ac:dyDescent="0.45">
      <c r="A142" s="126" t="s">
        <v>400</v>
      </c>
      <c r="B142" s="127" t="s">
        <v>401</v>
      </c>
      <c r="C142" s="128">
        <v>2.4</v>
      </c>
      <c r="D142" s="148">
        <v>0.52280000000000004</v>
      </c>
      <c r="E142" s="148">
        <v>0.80510000000000004</v>
      </c>
      <c r="F142" s="130">
        <v>1</v>
      </c>
      <c r="G142" s="131">
        <v>1</v>
      </c>
      <c r="H142" s="149" t="s">
        <v>230</v>
      </c>
      <c r="I142" s="150" t="s">
        <v>246</v>
      </c>
      <c r="J142" s="123"/>
    </row>
    <row r="143" spans="1:10" s="124" customFormat="1" x14ac:dyDescent="0.45">
      <c r="A143" s="126" t="s">
        <v>402</v>
      </c>
      <c r="B143" s="127" t="s">
        <v>401</v>
      </c>
      <c r="C143" s="128">
        <v>3.79</v>
      </c>
      <c r="D143" s="148">
        <v>0.71509999999999996</v>
      </c>
      <c r="E143" s="148">
        <v>1.1012999999999999</v>
      </c>
      <c r="F143" s="130">
        <v>1</v>
      </c>
      <c r="G143" s="131">
        <v>1.52</v>
      </c>
      <c r="H143" s="132" t="s">
        <v>230</v>
      </c>
      <c r="I143" s="133" t="s">
        <v>246</v>
      </c>
      <c r="J143" s="123"/>
    </row>
    <row r="144" spans="1:10" s="124" customFormat="1" x14ac:dyDescent="0.45">
      <c r="A144" s="126" t="s">
        <v>403</v>
      </c>
      <c r="B144" s="127" t="s">
        <v>401</v>
      </c>
      <c r="C144" s="128">
        <v>5.61</v>
      </c>
      <c r="D144" s="148">
        <v>1.0581</v>
      </c>
      <c r="E144" s="148">
        <v>1.6294999999999999</v>
      </c>
      <c r="F144" s="130">
        <v>1</v>
      </c>
      <c r="G144" s="131">
        <v>1.8</v>
      </c>
      <c r="H144" s="132" t="s">
        <v>230</v>
      </c>
      <c r="I144" s="133" t="s">
        <v>246</v>
      </c>
      <c r="J144" s="123"/>
    </row>
    <row r="145" spans="1:10" s="124" customFormat="1" x14ac:dyDescent="0.45">
      <c r="A145" s="134" t="s">
        <v>404</v>
      </c>
      <c r="B145" s="135" t="s">
        <v>401</v>
      </c>
      <c r="C145" s="136">
        <v>10.27</v>
      </c>
      <c r="D145" s="137">
        <v>2.0735999999999999</v>
      </c>
      <c r="E145" s="137">
        <v>3.1934</v>
      </c>
      <c r="F145" s="138">
        <v>1</v>
      </c>
      <c r="G145" s="151">
        <v>2</v>
      </c>
      <c r="H145" s="140" t="s">
        <v>230</v>
      </c>
      <c r="I145" s="141" t="s">
        <v>246</v>
      </c>
      <c r="J145" s="123"/>
    </row>
    <row r="146" spans="1:10" s="124" customFormat="1" x14ac:dyDescent="0.45">
      <c r="A146" s="126" t="s">
        <v>405</v>
      </c>
      <c r="B146" s="127" t="s">
        <v>406</v>
      </c>
      <c r="C146" s="128">
        <v>1.79</v>
      </c>
      <c r="D146" s="148">
        <v>0.4284</v>
      </c>
      <c r="E146" s="148">
        <v>0.65969999999999995</v>
      </c>
      <c r="F146" s="130">
        <v>1</v>
      </c>
      <c r="G146" s="131">
        <v>1</v>
      </c>
      <c r="H146" s="149" t="s">
        <v>230</v>
      </c>
      <c r="I146" s="150" t="s">
        <v>246</v>
      </c>
      <c r="J146" s="123"/>
    </row>
    <row r="147" spans="1:10" s="124" customFormat="1" x14ac:dyDescent="0.45">
      <c r="A147" s="126" t="s">
        <v>407</v>
      </c>
      <c r="B147" s="127" t="s">
        <v>406</v>
      </c>
      <c r="C147" s="128">
        <v>3.06</v>
      </c>
      <c r="D147" s="148">
        <v>0.64480000000000004</v>
      </c>
      <c r="E147" s="148">
        <v>0.99299999999999999</v>
      </c>
      <c r="F147" s="130">
        <v>1</v>
      </c>
      <c r="G147" s="131">
        <v>1.52</v>
      </c>
      <c r="H147" s="132" t="s">
        <v>230</v>
      </c>
      <c r="I147" s="133" t="s">
        <v>246</v>
      </c>
      <c r="J147" s="123"/>
    </row>
    <row r="148" spans="1:10" s="124" customFormat="1" x14ac:dyDescent="0.45">
      <c r="A148" s="126" t="s">
        <v>408</v>
      </c>
      <c r="B148" s="127" t="s">
        <v>406</v>
      </c>
      <c r="C148" s="128">
        <v>4.7699999999999996</v>
      </c>
      <c r="D148" s="148">
        <v>0.92920000000000003</v>
      </c>
      <c r="E148" s="148">
        <v>1.431</v>
      </c>
      <c r="F148" s="130">
        <v>1</v>
      </c>
      <c r="G148" s="131">
        <v>1.8</v>
      </c>
      <c r="H148" s="132" t="s">
        <v>230</v>
      </c>
      <c r="I148" s="133" t="s">
        <v>246</v>
      </c>
      <c r="J148" s="123"/>
    </row>
    <row r="149" spans="1:10" s="124" customFormat="1" x14ac:dyDescent="0.45">
      <c r="A149" s="134" t="s">
        <v>409</v>
      </c>
      <c r="B149" s="135" t="s">
        <v>406</v>
      </c>
      <c r="C149" s="136">
        <v>7.49</v>
      </c>
      <c r="D149" s="137">
        <v>1.6869000000000001</v>
      </c>
      <c r="E149" s="137">
        <v>2.5977999999999999</v>
      </c>
      <c r="F149" s="138">
        <v>1</v>
      </c>
      <c r="G149" s="151">
        <v>2</v>
      </c>
      <c r="H149" s="140" t="s">
        <v>230</v>
      </c>
      <c r="I149" s="141" t="s">
        <v>246</v>
      </c>
      <c r="J149" s="123"/>
    </row>
    <row r="150" spans="1:10" s="124" customFormat="1" x14ac:dyDescent="0.45">
      <c r="A150" s="126" t="s">
        <v>410</v>
      </c>
      <c r="B150" s="127" t="s">
        <v>411</v>
      </c>
      <c r="C150" s="128">
        <v>3.29</v>
      </c>
      <c r="D150" s="148">
        <v>0.51890000000000003</v>
      </c>
      <c r="E150" s="148">
        <v>0.79910000000000003</v>
      </c>
      <c r="F150" s="130">
        <v>1</v>
      </c>
      <c r="G150" s="131">
        <v>1</v>
      </c>
      <c r="H150" s="149" t="s">
        <v>230</v>
      </c>
      <c r="I150" s="150" t="s">
        <v>246</v>
      </c>
      <c r="J150" s="123"/>
    </row>
    <row r="151" spans="1:10" s="124" customFormat="1" x14ac:dyDescent="0.45">
      <c r="A151" s="126" t="s">
        <v>412</v>
      </c>
      <c r="B151" s="127" t="s">
        <v>411</v>
      </c>
      <c r="C151" s="128">
        <v>4.79</v>
      </c>
      <c r="D151" s="148">
        <v>0.64029999999999998</v>
      </c>
      <c r="E151" s="148">
        <v>0.98609999999999998</v>
      </c>
      <c r="F151" s="130">
        <v>1</v>
      </c>
      <c r="G151" s="131">
        <v>1.52</v>
      </c>
      <c r="H151" s="132" t="s">
        <v>230</v>
      </c>
      <c r="I151" s="133" t="s">
        <v>246</v>
      </c>
      <c r="J151" s="123"/>
    </row>
    <row r="152" spans="1:10" s="124" customFormat="1" x14ac:dyDescent="0.45">
      <c r="A152" s="126" t="s">
        <v>413</v>
      </c>
      <c r="B152" s="127" t="s">
        <v>411</v>
      </c>
      <c r="C152" s="128">
        <v>7.26</v>
      </c>
      <c r="D152" s="148">
        <v>0.91579999999999995</v>
      </c>
      <c r="E152" s="148">
        <v>1.4103000000000001</v>
      </c>
      <c r="F152" s="130">
        <v>1</v>
      </c>
      <c r="G152" s="131">
        <v>1.8</v>
      </c>
      <c r="H152" s="132" t="s">
        <v>230</v>
      </c>
      <c r="I152" s="133" t="s">
        <v>246</v>
      </c>
      <c r="J152" s="123"/>
    </row>
    <row r="153" spans="1:10" s="124" customFormat="1" x14ac:dyDescent="0.45">
      <c r="A153" s="134" t="s">
        <v>414</v>
      </c>
      <c r="B153" s="135" t="s">
        <v>411</v>
      </c>
      <c r="C153" s="136">
        <v>11.37</v>
      </c>
      <c r="D153" s="137">
        <v>1.8745000000000001</v>
      </c>
      <c r="E153" s="137">
        <v>2.8866999999999998</v>
      </c>
      <c r="F153" s="138">
        <v>1</v>
      </c>
      <c r="G153" s="151">
        <v>2</v>
      </c>
      <c r="H153" s="140" t="s">
        <v>230</v>
      </c>
      <c r="I153" s="141" t="s">
        <v>246</v>
      </c>
      <c r="J153" s="123"/>
    </row>
    <row r="154" spans="1:10" s="124" customFormat="1" x14ac:dyDescent="0.45">
      <c r="A154" s="126" t="s">
        <v>415</v>
      </c>
      <c r="B154" s="127" t="s">
        <v>416</v>
      </c>
      <c r="C154" s="128">
        <v>3.91</v>
      </c>
      <c r="D154" s="148">
        <v>0.53959999999999997</v>
      </c>
      <c r="E154" s="148">
        <v>0.83099999999999996</v>
      </c>
      <c r="F154" s="130">
        <v>1</v>
      </c>
      <c r="G154" s="131">
        <v>1</v>
      </c>
      <c r="H154" s="149" t="s">
        <v>230</v>
      </c>
      <c r="I154" s="150" t="s">
        <v>246</v>
      </c>
      <c r="J154" s="123"/>
    </row>
    <row r="155" spans="1:10" s="124" customFormat="1" x14ac:dyDescent="0.45">
      <c r="A155" s="126" t="s">
        <v>417</v>
      </c>
      <c r="B155" s="127" t="s">
        <v>416</v>
      </c>
      <c r="C155" s="128">
        <v>6.77</v>
      </c>
      <c r="D155" s="148">
        <v>0.71150000000000002</v>
      </c>
      <c r="E155" s="148">
        <v>1.0956999999999999</v>
      </c>
      <c r="F155" s="130">
        <v>1</v>
      </c>
      <c r="G155" s="131">
        <v>1.52</v>
      </c>
      <c r="H155" s="132" t="s">
        <v>230</v>
      </c>
      <c r="I155" s="133" t="s">
        <v>246</v>
      </c>
      <c r="J155" s="123"/>
    </row>
    <row r="156" spans="1:10" s="124" customFormat="1" x14ac:dyDescent="0.45">
      <c r="A156" s="126" t="s">
        <v>418</v>
      </c>
      <c r="B156" s="127" t="s">
        <v>416</v>
      </c>
      <c r="C156" s="128">
        <v>7.43</v>
      </c>
      <c r="D156" s="148">
        <v>1.0717000000000001</v>
      </c>
      <c r="E156" s="148">
        <v>1.6504000000000001</v>
      </c>
      <c r="F156" s="130">
        <v>1</v>
      </c>
      <c r="G156" s="131">
        <v>1.8</v>
      </c>
      <c r="H156" s="132" t="s">
        <v>230</v>
      </c>
      <c r="I156" s="133" t="s">
        <v>246</v>
      </c>
      <c r="J156" s="123"/>
    </row>
    <row r="157" spans="1:10" s="124" customFormat="1" x14ac:dyDescent="0.45">
      <c r="A157" s="134" t="s">
        <v>419</v>
      </c>
      <c r="B157" s="135" t="s">
        <v>416</v>
      </c>
      <c r="C157" s="136">
        <v>7.47</v>
      </c>
      <c r="D157" s="137">
        <v>1.7492000000000001</v>
      </c>
      <c r="E157" s="137">
        <v>2.6938</v>
      </c>
      <c r="F157" s="138">
        <v>1</v>
      </c>
      <c r="G157" s="151">
        <v>2</v>
      </c>
      <c r="H157" s="140" t="s">
        <v>230</v>
      </c>
      <c r="I157" s="141" t="s">
        <v>246</v>
      </c>
      <c r="J157" s="123"/>
    </row>
    <row r="158" spans="1:10" s="124" customFormat="1" x14ac:dyDescent="0.45">
      <c r="A158" s="126" t="s">
        <v>420</v>
      </c>
      <c r="B158" s="127" t="s">
        <v>421</v>
      </c>
      <c r="C158" s="128">
        <v>2.64</v>
      </c>
      <c r="D158" s="148">
        <v>0.75549999999999995</v>
      </c>
      <c r="E158" s="148">
        <v>1.1635</v>
      </c>
      <c r="F158" s="130">
        <v>1</v>
      </c>
      <c r="G158" s="131">
        <v>1</v>
      </c>
      <c r="H158" s="149" t="s">
        <v>230</v>
      </c>
      <c r="I158" s="150" t="s">
        <v>246</v>
      </c>
      <c r="J158" s="123"/>
    </row>
    <row r="159" spans="1:10" s="124" customFormat="1" x14ac:dyDescent="0.45">
      <c r="A159" s="126" t="s">
        <v>422</v>
      </c>
      <c r="B159" s="127" t="s">
        <v>421</v>
      </c>
      <c r="C159" s="128">
        <v>3.92</v>
      </c>
      <c r="D159" s="148">
        <v>1.0150999999999999</v>
      </c>
      <c r="E159" s="148">
        <v>1.5632999999999999</v>
      </c>
      <c r="F159" s="130">
        <v>1</v>
      </c>
      <c r="G159" s="131">
        <v>1.52</v>
      </c>
      <c r="H159" s="132" t="s">
        <v>230</v>
      </c>
      <c r="I159" s="133" t="s">
        <v>246</v>
      </c>
      <c r="J159" s="123"/>
    </row>
    <row r="160" spans="1:10" s="124" customFormat="1" x14ac:dyDescent="0.45">
      <c r="A160" s="126" t="s">
        <v>423</v>
      </c>
      <c r="B160" s="127" t="s">
        <v>421</v>
      </c>
      <c r="C160" s="128">
        <v>8.34</v>
      </c>
      <c r="D160" s="148">
        <v>1.6752</v>
      </c>
      <c r="E160" s="148">
        <v>2.5798000000000001</v>
      </c>
      <c r="F160" s="130">
        <v>1</v>
      </c>
      <c r="G160" s="131">
        <v>1.8</v>
      </c>
      <c r="H160" s="132" t="s">
        <v>230</v>
      </c>
      <c r="I160" s="133" t="s">
        <v>246</v>
      </c>
      <c r="J160" s="123"/>
    </row>
    <row r="161" spans="1:10" s="124" customFormat="1" x14ac:dyDescent="0.45">
      <c r="A161" s="134" t="s">
        <v>424</v>
      </c>
      <c r="B161" s="135" t="s">
        <v>421</v>
      </c>
      <c r="C161" s="136">
        <v>19.34</v>
      </c>
      <c r="D161" s="137">
        <v>3.7279</v>
      </c>
      <c r="E161" s="137">
        <v>5.7409999999999997</v>
      </c>
      <c r="F161" s="138">
        <v>1</v>
      </c>
      <c r="G161" s="151">
        <v>2</v>
      </c>
      <c r="H161" s="140" t="s">
        <v>230</v>
      </c>
      <c r="I161" s="141" t="s">
        <v>246</v>
      </c>
      <c r="J161" s="123"/>
    </row>
    <row r="162" spans="1:10" s="124" customFormat="1" x14ac:dyDescent="0.45">
      <c r="A162" s="126" t="s">
        <v>425</v>
      </c>
      <c r="B162" s="127" t="s">
        <v>426</v>
      </c>
      <c r="C162" s="128">
        <v>2.5499999999999998</v>
      </c>
      <c r="D162" s="148">
        <v>0.41610000000000003</v>
      </c>
      <c r="E162" s="148">
        <v>0.64080000000000004</v>
      </c>
      <c r="F162" s="130">
        <v>1</v>
      </c>
      <c r="G162" s="131">
        <v>1</v>
      </c>
      <c r="H162" s="149" t="s">
        <v>230</v>
      </c>
      <c r="I162" s="150" t="s">
        <v>246</v>
      </c>
      <c r="J162" s="123"/>
    </row>
    <row r="163" spans="1:10" s="124" customFormat="1" x14ac:dyDescent="0.45">
      <c r="A163" s="126" t="s">
        <v>427</v>
      </c>
      <c r="B163" s="127" t="s">
        <v>426</v>
      </c>
      <c r="C163" s="128">
        <v>3.37</v>
      </c>
      <c r="D163" s="148">
        <v>0.54310000000000003</v>
      </c>
      <c r="E163" s="148">
        <v>0.83640000000000003</v>
      </c>
      <c r="F163" s="130">
        <v>1</v>
      </c>
      <c r="G163" s="131">
        <v>1.52</v>
      </c>
      <c r="H163" s="132" t="s">
        <v>230</v>
      </c>
      <c r="I163" s="133" t="s">
        <v>246</v>
      </c>
      <c r="J163" s="123"/>
    </row>
    <row r="164" spans="1:10" s="124" customFormat="1" x14ac:dyDescent="0.45">
      <c r="A164" s="126" t="s">
        <v>428</v>
      </c>
      <c r="B164" s="127" t="s">
        <v>426</v>
      </c>
      <c r="C164" s="128">
        <v>5.44</v>
      </c>
      <c r="D164" s="148">
        <v>0.83930000000000005</v>
      </c>
      <c r="E164" s="148">
        <v>1.2925</v>
      </c>
      <c r="F164" s="130">
        <v>1</v>
      </c>
      <c r="G164" s="131">
        <v>1.8</v>
      </c>
      <c r="H164" s="132" t="s">
        <v>230</v>
      </c>
      <c r="I164" s="133" t="s">
        <v>246</v>
      </c>
      <c r="J164" s="123"/>
    </row>
    <row r="165" spans="1:10" s="124" customFormat="1" x14ac:dyDescent="0.45">
      <c r="A165" s="134" t="s">
        <v>429</v>
      </c>
      <c r="B165" s="135" t="s">
        <v>426</v>
      </c>
      <c r="C165" s="136">
        <v>12.46</v>
      </c>
      <c r="D165" s="137">
        <v>2.2682000000000002</v>
      </c>
      <c r="E165" s="137">
        <v>3.4929999999999999</v>
      </c>
      <c r="F165" s="138">
        <v>1</v>
      </c>
      <c r="G165" s="151">
        <v>2</v>
      </c>
      <c r="H165" s="140" t="s">
        <v>230</v>
      </c>
      <c r="I165" s="141" t="s">
        <v>246</v>
      </c>
      <c r="J165" s="123"/>
    </row>
    <row r="166" spans="1:10" s="124" customFormat="1" x14ac:dyDescent="0.45">
      <c r="A166" s="126" t="s">
        <v>430</v>
      </c>
      <c r="B166" s="127" t="s">
        <v>431</v>
      </c>
      <c r="C166" s="128">
        <v>2.57</v>
      </c>
      <c r="D166" s="148">
        <v>1.3815</v>
      </c>
      <c r="E166" s="148">
        <v>2.1274999999999999</v>
      </c>
      <c r="F166" s="130">
        <v>1</v>
      </c>
      <c r="G166" s="131">
        <v>1</v>
      </c>
      <c r="H166" s="149" t="s">
        <v>230</v>
      </c>
      <c r="I166" s="150" t="s">
        <v>246</v>
      </c>
      <c r="J166" s="123"/>
    </row>
    <row r="167" spans="1:10" s="124" customFormat="1" x14ac:dyDescent="0.45">
      <c r="A167" s="126" t="s">
        <v>432</v>
      </c>
      <c r="B167" s="127" t="s">
        <v>431</v>
      </c>
      <c r="C167" s="128">
        <v>4.0999999999999996</v>
      </c>
      <c r="D167" s="148">
        <v>1.84</v>
      </c>
      <c r="E167" s="148">
        <v>2.8336000000000001</v>
      </c>
      <c r="F167" s="130">
        <v>1</v>
      </c>
      <c r="G167" s="131">
        <v>1.52</v>
      </c>
      <c r="H167" s="132" t="s">
        <v>230</v>
      </c>
      <c r="I167" s="133" t="s">
        <v>246</v>
      </c>
      <c r="J167" s="123"/>
    </row>
    <row r="168" spans="1:10" s="124" customFormat="1" x14ac:dyDescent="0.45">
      <c r="A168" s="126" t="s">
        <v>433</v>
      </c>
      <c r="B168" s="127" t="s">
        <v>431</v>
      </c>
      <c r="C168" s="128">
        <v>8.58</v>
      </c>
      <c r="D168" s="148">
        <v>2.9561999999999999</v>
      </c>
      <c r="E168" s="148">
        <v>4.5526</v>
      </c>
      <c r="F168" s="130">
        <v>1</v>
      </c>
      <c r="G168" s="131">
        <v>1.8</v>
      </c>
      <c r="H168" s="132" t="s">
        <v>230</v>
      </c>
      <c r="I168" s="133" t="s">
        <v>246</v>
      </c>
      <c r="J168" s="123"/>
    </row>
    <row r="169" spans="1:10" s="124" customFormat="1" x14ac:dyDescent="0.45">
      <c r="A169" s="134" t="s">
        <v>434</v>
      </c>
      <c r="B169" s="135" t="s">
        <v>431</v>
      </c>
      <c r="C169" s="136">
        <v>20.32</v>
      </c>
      <c r="D169" s="137">
        <v>5.1334999999999997</v>
      </c>
      <c r="E169" s="137">
        <v>7.9055999999999997</v>
      </c>
      <c r="F169" s="138">
        <v>1</v>
      </c>
      <c r="G169" s="151">
        <v>2</v>
      </c>
      <c r="H169" s="140" t="s">
        <v>230</v>
      </c>
      <c r="I169" s="141" t="s">
        <v>246</v>
      </c>
      <c r="J169" s="123"/>
    </row>
    <row r="170" spans="1:10" s="124" customFormat="1" x14ac:dyDescent="0.45">
      <c r="A170" s="126" t="s">
        <v>435</v>
      </c>
      <c r="B170" s="127" t="s">
        <v>436</v>
      </c>
      <c r="C170" s="128">
        <v>2.97</v>
      </c>
      <c r="D170" s="148">
        <v>1.0295000000000001</v>
      </c>
      <c r="E170" s="148">
        <v>1.5853999999999999</v>
      </c>
      <c r="F170" s="130">
        <v>1</v>
      </c>
      <c r="G170" s="131">
        <v>1</v>
      </c>
      <c r="H170" s="149" t="s">
        <v>230</v>
      </c>
      <c r="I170" s="150" t="s">
        <v>246</v>
      </c>
      <c r="J170" s="123"/>
    </row>
    <row r="171" spans="1:10" s="124" customFormat="1" x14ac:dyDescent="0.45">
      <c r="A171" s="126" t="s">
        <v>437</v>
      </c>
      <c r="B171" s="127" t="s">
        <v>436</v>
      </c>
      <c r="C171" s="128">
        <v>5.34</v>
      </c>
      <c r="D171" s="148">
        <v>1.6628000000000001</v>
      </c>
      <c r="E171" s="148">
        <v>2.5607000000000002</v>
      </c>
      <c r="F171" s="130">
        <v>1</v>
      </c>
      <c r="G171" s="131">
        <v>1.52</v>
      </c>
      <c r="H171" s="132" t="s">
        <v>230</v>
      </c>
      <c r="I171" s="133" t="s">
        <v>246</v>
      </c>
      <c r="J171" s="123"/>
    </row>
    <row r="172" spans="1:10" s="124" customFormat="1" x14ac:dyDescent="0.45">
      <c r="A172" s="126" t="s">
        <v>438</v>
      </c>
      <c r="B172" s="127" t="s">
        <v>436</v>
      </c>
      <c r="C172" s="128">
        <v>10.89</v>
      </c>
      <c r="D172" s="148">
        <v>2.8996</v>
      </c>
      <c r="E172" s="148">
        <v>4.4653999999999998</v>
      </c>
      <c r="F172" s="130">
        <v>1</v>
      </c>
      <c r="G172" s="131">
        <v>1.8</v>
      </c>
      <c r="H172" s="132" t="s">
        <v>230</v>
      </c>
      <c r="I172" s="133" t="s">
        <v>246</v>
      </c>
      <c r="J172" s="123"/>
    </row>
    <row r="173" spans="1:10" s="124" customFormat="1" x14ac:dyDescent="0.45">
      <c r="A173" s="134" t="s">
        <v>439</v>
      </c>
      <c r="B173" s="135" t="s">
        <v>436</v>
      </c>
      <c r="C173" s="136">
        <v>21.53</v>
      </c>
      <c r="D173" s="137">
        <v>5.5167000000000002</v>
      </c>
      <c r="E173" s="137">
        <v>8.4956999999999994</v>
      </c>
      <c r="F173" s="138">
        <v>1</v>
      </c>
      <c r="G173" s="151">
        <v>2</v>
      </c>
      <c r="H173" s="140" t="s">
        <v>230</v>
      </c>
      <c r="I173" s="141" t="s">
        <v>246</v>
      </c>
      <c r="J173" s="123"/>
    </row>
    <row r="174" spans="1:10" s="124" customFormat="1" x14ac:dyDescent="0.45">
      <c r="A174" s="126" t="s">
        <v>440</v>
      </c>
      <c r="B174" s="127" t="s">
        <v>441</v>
      </c>
      <c r="C174" s="128">
        <v>1.92</v>
      </c>
      <c r="D174" s="148">
        <v>0.93779999999999997</v>
      </c>
      <c r="E174" s="148">
        <v>1.4441999999999999</v>
      </c>
      <c r="F174" s="130">
        <v>1</v>
      </c>
      <c r="G174" s="131">
        <v>1</v>
      </c>
      <c r="H174" s="149" t="s">
        <v>230</v>
      </c>
      <c r="I174" s="150" t="s">
        <v>246</v>
      </c>
      <c r="J174" s="123"/>
    </row>
    <row r="175" spans="1:10" s="124" customFormat="1" x14ac:dyDescent="0.45">
      <c r="A175" s="126" t="s">
        <v>442</v>
      </c>
      <c r="B175" s="127" t="s">
        <v>441</v>
      </c>
      <c r="C175" s="128">
        <v>3.44</v>
      </c>
      <c r="D175" s="148">
        <v>1.3357000000000001</v>
      </c>
      <c r="E175" s="148">
        <v>2.0569999999999999</v>
      </c>
      <c r="F175" s="130">
        <v>1</v>
      </c>
      <c r="G175" s="131">
        <v>1.52</v>
      </c>
      <c r="H175" s="132" t="s">
        <v>230</v>
      </c>
      <c r="I175" s="133" t="s">
        <v>246</v>
      </c>
      <c r="J175" s="123"/>
    </row>
    <row r="176" spans="1:10" s="124" customFormat="1" x14ac:dyDescent="0.45">
      <c r="A176" s="126" t="s">
        <v>443</v>
      </c>
      <c r="B176" s="127" t="s">
        <v>441</v>
      </c>
      <c r="C176" s="128">
        <v>7.64</v>
      </c>
      <c r="D176" s="148">
        <v>2.2856999999999998</v>
      </c>
      <c r="E176" s="148">
        <v>3.52</v>
      </c>
      <c r="F176" s="130">
        <v>1</v>
      </c>
      <c r="G176" s="131">
        <v>1.8</v>
      </c>
      <c r="H176" s="132" t="s">
        <v>230</v>
      </c>
      <c r="I176" s="133" t="s">
        <v>246</v>
      </c>
      <c r="J176" s="123"/>
    </row>
    <row r="177" spans="1:10" s="124" customFormat="1" x14ac:dyDescent="0.45">
      <c r="A177" s="134" t="s">
        <v>444</v>
      </c>
      <c r="B177" s="135" t="s">
        <v>441</v>
      </c>
      <c r="C177" s="136">
        <v>18.079999999999998</v>
      </c>
      <c r="D177" s="137">
        <v>5.0484</v>
      </c>
      <c r="E177" s="137">
        <v>7.7746000000000004</v>
      </c>
      <c r="F177" s="138">
        <v>1</v>
      </c>
      <c r="G177" s="151">
        <v>2</v>
      </c>
      <c r="H177" s="140" t="s">
        <v>230</v>
      </c>
      <c r="I177" s="141" t="s">
        <v>246</v>
      </c>
      <c r="J177" s="123"/>
    </row>
    <row r="178" spans="1:10" s="124" customFormat="1" x14ac:dyDescent="0.45">
      <c r="A178" s="126" t="s">
        <v>445</v>
      </c>
      <c r="B178" s="127" t="s">
        <v>446</v>
      </c>
      <c r="C178" s="128">
        <v>1.64</v>
      </c>
      <c r="D178" s="148">
        <v>0.65059999999999996</v>
      </c>
      <c r="E178" s="148">
        <v>1.0019</v>
      </c>
      <c r="F178" s="130">
        <v>1</v>
      </c>
      <c r="G178" s="131">
        <v>1</v>
      </c>
      <c r="H178" s="149" t="s">
        <v>230</v>
      </c>
      <c r="I178" s="150" t="s">
        <v>246</v>
      </c>
      <c r="J178" s="123"/>
    </row>
    <row r="179" spans="1:10" s="124" customFormat="1" x14ac:dyDescent="0.45">
      <c r="A179" s="126" t="s">
        <v>447</v>
      </c>
      <c r="B179" s="127" t="s">
        <v>446</v>
      </c>
      <c r="C179" s="128">
        <v>2.2000000000000002</v>
      </c>
      <c r="D179" s="148">
        <v>0.76270000000000004</v>
      </c>
      <c r="E179" s="148">
        <v>1.1746000000000001</v>
      </c>
      <c r="F179" s="130">
        <v>1</v>
      </c>
      <c r="G179" s="131">
        <v>1.52</v>
      </c>
      <c r="H179" s="132" t="s">
        <v>230</v>
      </c>
      <c r="I179" s="133" t="s">
        <v>246</v>
      </c>
      <c r="J179" s="123"/>
    </row>
    <row r="180" spans="1:10" s="124" customFormat="1" x14ac:dyDescent="0.45">
      <c r="A180" s="126" t="s">
        <v>448</v>
      </c>
      <c r="B180" s="127" t="s">
        <v>446</v>
      </c>
      <c r="C180" s="128">
        <v>3.84</v>
      </c>
      <c r="D180" s="148">
        <v>1.2627999999999999</v>
      </c>
      <c r="E180" s="148">
        <v>1.9447000000000001</v>
      </c>
      <c r="F180" s="130">
        <v>1</v>
      </c>
      <c r="G180" s="131">
        <v>1.8</v>
      </c>
      <c r="H180" s="132" t="s">
        <v>230</v>
      </c>
      <c r="I180" s="133" t="s">
        <v>246</v>
      </c>
      <c r="J180" s="123"/>
    </row>
    <row r="181" spans="1:10" s="124" customFormat="1" x14ac:dyDescent="0.45">
      <c r="A181" s="134" t="s">
        <v>449</v>
      </c>
      <c r="B181" s="135" t="s">
        <v>446</v>
      </c>
      <c r="C181" s="136">
        <v>11.42</v>
      </c>
      <c r="D181" s="137">
        <v>2.8290000000000002</v>
      </c>
      <c r="E181" s="137">
        <v>4.3567</v>
      </c>
      <c r="F181" s="138">
        <v>1</v>
      </c>
      <c r="G181" s="151">
        <v>2</v>
      </c>
      <c r="H181" s="140" t="s">
        <v>230</v>
      </c>
      <c r="I181" s="141" t="s">
        <v>246</v>
      </c>
      <c r="J181" s="123"/>
    </row>
    <row r="182" spans="1:10" s="124" customFormat="1" x14ac:dyDescent="0.45">
      <c r="A182" s="126" t="s">
        <v>450</v>
      </c>
      <c r="B182" s="127" t="s">
        <v>451</v>
      </c>
      <c r="C182" s="128">
        <v>1.67</v>
      </c>
      <c r="D182" s="148">
        <v>0.44850000000000001</v>
      </c>
      <c r="E182" s="148">
        <v>0.69069999999999998</v>
      </c>
      <c r="F182" s="130">
        <v>1</v>
      </c>
      <c r="G182" s="131">
        <v>1</v>
      </c>
      <c r="H182" s="149" t="s">
        <v>230</v>
      </c>
      <c r="I182" s="150" t="s">
        <v>246</v>
      </c>
      <c r="J182" s="123"/>
    </row>
    <row r="183" spans="1:10" s="124" customFormat="1" x14ac:dyDescent="0.45">
      <c r="A183" s="126" t="s">
        <v>452</v>
      </c>
      <c r="B183" s="127" t="s">
        <v>451</v>
      </c>
      <c r="C183" s="128">
        <v>2.52</v>
      </c>
      <c r="D183" s="148">
        <v>0.64280000000000004</v>
      </c>
      <c r="E183" s="148">
        <v>0.9899</v>
      </c>
      <c r="F183" s="130">
        <v>1</v>
      </c>
      <c r="G183" s="131">
        <v>1.52</v>
      </c>
      <c r="H183" s="132" t="s">
        <v>230</v>
      </c>
      <c r="I183" s="133" t="s">
        <v>246</v>
      </c>
      <c r="J183" s="123"/>
    </row>
    <row r="184" spans="1:10" s="124" customFormat="1" x14ac:dyDescent="0.45">
      <c r="A184" s="126" t="s">
        <v>453</v>
      </c>
      <c r="B184" s="127" t="s">
        <v>451</v>
      </c>
      <c r="C184" s="128">
        <v>4.5</v>
      </c>
      <c r="D184" s="148">
        <v>1.1229</v>
      </c>
      <c r="E184" s="148">
        <v>1.7293000000000001</v>
      </c>
      <c r="F184" s="130">
        <v>1</v>
      </c>
      <c r="G184" s="131">
        <v>1.8</v>
      </c>
      <c r="H184" s="132" t="s">
        <v>230</v>
      </c>
      <c r="I184" s="133" t="s">
        <v>246</v>
      </c>
      <c r="J184" s="123"/>
    </row>
    <row r="185" spans="1:10" s="124" customFormat="1" x14ac:dyDescent="0.45">
      <c r="A185" s="134" t="s">
        <v>454</v>
      </c>
      <c r="B185" s="135" t="s">
        <v>451</v>
      </c>
      <c r="C185" s="136">
        <v>10.98</v>
      </c>
      <c r="D185" s="137">
        <v>2.7370000000000001</v>
      </c>
      <c r="E185" s="137">
        <v>4.2149999999999999</v>
      </c>
      <c r="F185" s="138">
        <v>1</v>
      </c>
      <c r="G185" s="151">
        <v>2</v>
      </c>
      <c r="H185" s="140" t="s">
        <v>230</v>
      </c>
      <c r="I185" s="141" t="s">
        <v>246</v>
      </c>
      <c r="J185" s="123"/>
    </row>
    <row r="186" spans="1:10" s="124" customFormat="1" x14ac:dyDescent="0.45">
      <c r="A186" s="126" t="s">
        <v>455</v>
      </c>
      <c r="B186" s="127" t="s">
        <v>456</v>
      </c>
      <c r="C186" s="128">
        <v>2.67</v>
      </c>
      <c r="D186" s="148">
        <v>0.76500000000000001</v>
      </c>
      <c r="E186" s="148">
        <v>1.1780999999999999</v>
      </c>
      <c r="F186" s="130">
        <v>1</v>
      </c>
      <c r="G186" s="131">
        <v>1</v>
      </c>
      <c r="H186" s="149" t="s">
        <v>230</v>
      </c>
      <c r="I186" s="150" t="s">
        <v>246</v>
      </c>
      <c r="J186" s="123"/>
    </row>
    <row r="187" spans="1:10" s="124" customFormat="1" x14ac:dyDescent="0.45">
      <c r="A187" s="126" t="s">
        <v>457</v>
      </c>
      <c r="B187" s="127" t="s">
        <v>456</v>
      </c>
      <c r="C187" s="128">
        <v>4.1500000000000004</v>
      </c>
      <c r="D187" s="148">
        <v>1.0273000000000001</v>
      </c>
      <c r="E187" s="148">
        <v>1.5820000000000001</v>
      </c>
      <c r="F187" s="130">
        <v>1</v>
      </c>
      <c r="G187" s="131">
        <v>1.52</v>
      </c>
      <c r="H187" s="132" t="s">
        <v>230</v>
      </c>
      <c r="I187" s="133" t="s">
        <v>246</v>
      </c>
      <c r="J187" s="123"/>
    </row>
    <row r="188" spans="1:10" s="124" customFormat="1" x14ac:dyDescent="0.45">
      <c r="A188" s="126" t="s">
        <v>458</v>
      </c>
      <c r="B188" s="127" t="s">
        <v>456</v>
      </c>
      <c r="C188" s="128">
        <v>8.6300000000000008</v>
      </c>
      <c r="D188" s="148">
        <v>1.7799</v>
      </c>
      <c r="E188" s="148">
        <v>2.7410999999999999</v>
      </c>
      <c r="F188" s="130">
        <v>1</v>
      </c>
      <c r="G188" s="131">
        <v>1.8</v>
      </c>
      <c r="H188" s="132" t="s">
        <v>230</v>
      </c>
      <c r="I188" s="133" t="s">
        <v>246</v>
      </c>
      <c r="J188" s="123"/>
    </row>
    <row r="189" spans="1:10" s="124" customFormat="1" x14ac:dyDescent="0.45">
      <c r="A189" s="134" t="s">
        <v>459</v>
      </c>
      <c r="B189" s="135" t="s">
        <v>456</v>
      </c>
      <c r="C189" s="136">
        <v>15.94</v>
      </c>
      <c r="D189" s="137">
        <v>3.3563000000000001</v>
      </c>
      <c r="E189" s="137">
        <v>5.1687000000000003</v>
      </c>
      <c r="F189" s="138">
        <v>1</v>
      </c>
      <c r="G189" s="151">
        <v>2</v>
      </c>
      <c r="H189" s="140" t="s">
        <v>230</v>
      </c>
      <c r="I189" s="141" t="s">
        <v>246</v>
      </c>
      <c r="J189" s="123"/>
    </row>
    <row r="190" spans="1:10" s="124" customFormat="1" x14ac:dyDescent="0.45">
      <c r="A190" s="126" t="s">
        <v>460</v>
      </c>
      <c r="B190" s="127" t="s">
        <v>461</v>
      </c>
      <c r="C190" s="128">
        <v>2.54</v>
      </c>
      <c r="D190" s="148">
        <v>0.67030000000000001</v>
      </c>
      <c r="E190" s="148">
        <v>1.0323</v>
      </c>
      <c r="F190" s="130">
        <v>1</v>
      </c>
      <c r="G190" s="131">
        <v>1</v>
      </c>
      <c r="H190" s="149" t="s">
        <v>230</v>
      </c>
      <c r="I190" s="150" t="s">
        <v>246</v>
      </c>
      <c r="J190" s="123"/>
    </row>
    <row r="191" spans="1:10" s="124" customFormat="1" x14ac:dyDescent="0.45">
      <c r="A191" s="126" t="s">
        <v>462</v>
      </c>
      <c r="B191" s="127" t="s">
        <v>461</v>
      </c>
      <c r="C191" s="128">
        <v>4.5199999999999996</v>
      </c>
      <c r="D191" s="148">
        <v>0.7631</v>
      </c>
      <c r="E191" s="148">
        <v>1.1752</v>
      </c>
      <c r="F191" s="130">
        <v>1</v>
      </c>
      <c r="G191" s="131">
        <v>1.52</v>
      </c>
      <c r="H191" s="132" t="s">
        <v>230</v>
      </c>
      <c r="I191" s="133" t="s">
        <v>246</v>
      </c>
      <c r="J191" s="123"/>
    </row>
    <row r="192" spans="1:10" s="124" customFormat="1" x14ac:dyDescent="0.45">
      <c r="A192" s="126" t="s">
        <v>463</v>
      </c>
      <c r="B192" s="127" t="s">
        <v>461</v>
      </c>
      <c r="C192" s="128">
        <v>7.24</v>
      </c>
      <c r="D192" s="148">
        <v>1.0883</v>
      </c>
      <c r="E192" s="148">
        <v>1.6759999999999999</v>
      </c>
      <c r="F192" s="130">
        <v>1</v>
      </c>
      <c r="G192" s="131">
        <v>1.8</v>
      </c>
      <c r="H192" s="132" t="s">
        <v>230</v>
      </c>
      <c r="I192" s="133" t="s">
        <v>246</v>
      </c>
      <c r="J192" s="123"/>
    </row>
    <row r="193" spans="1:10" s="124" customFormat="1" x14ac:dyDescent="0.45">
      <c r="A193" s="134" t="s">
        <v>464</v>
      </c>
      <c r="B193" s="135" t="s">
        <v>461</v>
      </c>
      <c r="C193" s="136">
        <v>11.71</v>
      </c>
      <c r="D193" s="137">
        <v>1.8479000000000001</v>
      </c>
      <c r="E193" s="137">
        <v>2.8458000000000001</v>
      </c>
      <c r="F193" s="138">
        <v>1</v>
      </c>
      <c r="G193" s="151">
        <v>2</v>
      </c>
      <c r="H193" s="140" t="s">
        <v>230</v>
      </c>
      <c r="I193" s="141" t="s">
        <v>246</v>
      </c>
      <c r="J193" s="123"/>
    </row>
    <row r="194" spans="1:10" s="124" customFormat="1" x14ac:dyDescent="0.45">
      <c r="A194" s="126" t="s">
        <v>465</v>
      </c>
      <c r="B194" s="127" t="s">
        <v>466</v>
      </c>
      <c r="C194" s="128">
        <v>2.2000000000000002</v>
      </c>
      <c r="D194" s="148">
        <v>0.4597</v>
      </c>
      <c r="E194" s="148">
        <v>0.70789999999999997</v>
      </c>
      <c r="F194" s="130">
        <v>1</v>
      </c>
      <c r="G194" s="131">
        <v>1</v>
      </c>
      <c r="H194" s="149" t="s">
        <v>230</v>
      </c>
      <c r="I194" s="150" t="s">
        <v>246</v>
      </c>
      <c r="J194" s="123"/>
    </row>
    <row r="195" spans="1:10" s="124" customFormat="1" x14ac:dyDescent="0.45">
      <c r="A195" s="126" t="s">
        <v>467</v>
      </c>
      <c r="B195" s="127" t="s">
        <v>466</v>
      </c>
      <c r="C195" s="128">
        <v>2.64</v>
      </c>
      <c r="D195" s="148">
        <v>0.50070000000000003</v>
      </c>
      <c r="E195" s="148">
        <v>0.77110000000000001</v>
      </c>
      <c r="F195" s="130">
        <v>1</v>
      </c>
      <c r="G195" s="131">
        <v>1.52</v>
      </c>
      <c r="H195" s="132" t="s">
        <v>230</v>
      </c>
      <c r="I195" s="133" t="s">
        <v>246</v>
      </c>
      <c r="J195" s="123"/>
    </row>
    <row r="196" spans="1:10" s="124" customFormat="1" x14ac:dyDescent="0.45">
      <c r="A196" s="126" t="s">
        <v>468</v>
      </c>
      <c r="B196" s="127" t="s">
        <v>466</v>
      </c>
      <c r="C196" s="128">
        <v>3.9</v>
      </c>
      <c r="D196" s="148">
        <v>0.63780000000000003</v>
      </c>
      <c r="E196" s="148">
        <v>0.98219999999999996</v>
      </c>
      <c r="F196" s="130">
        <v>1</v>
      </c>
      <c r="G196" s="131">
        <v>1.8</v>
      </c>
      <c r="H196" s="132" t="s">
        <v>230</v>
      </c>
      <c r="I196" s="133" t="s">
        <v>246</v>
      </c>
      <c r="J196" s="123"/>
    </row>
    <row r="197" spans="1:10" s="124" customFormat="1" x14ac:dyDescent="0.45">
      <c r="A197" s="134" t="s">
        <v>469</v>
      </c>
      <c r="B197" s="135" t="s">
        <v>466</v>
      </c>
      <c r="C197" s="136">
        <v>6.29</v>
      </c>
      <c r="D197" s="137">
        <v>1.0262</v>
      </c>
      <c r="E197" s="137">
        <v>1.5804</v>
      </c>
      <c r="F197" s="138">
        <v>1</v>
      </c>
      <c r="G197" s="151">
        <v>2</v>
      </c>
      <c r="H197" s="140" t="s">
        <v>230</v>
      </c>
      <c r="I197" s="141" t="s">
        <v>246</v>
      </c>
      <c r="J197" s="123"/>
    </row>
    <row r="198" spans="1:10" s="124" customFormat="1" x14ac:dyDescent="0.45">
      <c r="A198" s="126" t="s">
        <v>470</v>
      </c>
      <c r="B198" s="127" t="s">
        <v>471</v>
      </c>
      <c r="C198" s="128">
        <v>1.87</v>
      </c>
      <c r="D198" s="148">
        <v>0.27150000000000002</v>
      </c>
      <c r="E198" s="148">
        <v>0.41810000000000003</v>
      </c>
      <c r="F198" s="130">
        <v>1</v>
      </c>
      <c r="G198" s="131">
        <v>1</v>
      </c>
      <c r="H198" s="149" t="s">
        <v>230</v>
      </c>
      <c r="I198" s="150" t="s">
        <v>472</v>
      </c>
      <c r="J198" s="123"/>
    </row>
    <row r="199" spans="1:10" s="124" customFormat="1" x14ac:dyDescent="0.45">
      <c r="A199" s="126" t="s">
        <v>473</v>
      </c>
      <c r="B199" s="127" t="s">
        <v>471</v>
      </c>
      <c r="C199" s="128">
        <v>2.65</v>
      </c>
      <c r="D199" s="148">
        <v>0.39729999999999999</v>
      </c>
      <c r="E199" s="148">
        <v>0.61180000000000001</v>
      </c>
      <c r="F199" s="130">
        <v>1</v>
      </c>
      <c r="G199" s="131">
        <v>1.52</v>
      </c>
      <c r="H199" s="132" t="s">
        <v>230</v>
      </c>
      <c r="I199" s="133" t="s">
        <v>472</v>
      </c>
      <c r="J199" s="123"/>
    </row>
    <row r="200" spans="1:10" s="124" customFormat="1" x14ac:dyDescent="0.45">
      <c r="A200" s="126" t="s">
        <v>474</v>
      </c>
      <c r="B200" s="127" t="s">
        <v>471</v>
      </c>
      <c r="C200" s="128">
        <v>3.96</v>
      </c>
      <c r="D200" s="148">
        <v>0.63959999999999995</v>
      </c>
      <c r="E200" s="148">
        <v>0.98499999999999999</v>
      </c>
      <c r="F200" s="130">
        <v>1</v>
      </c>
      <c r="G200" s="131">
        <v>1.8</v>
      </c>
      <c r="H200" s="132" t="s">
        <v>230</v>
      </c>
      <c r="I200" s="133" t="s">
        <v>472</v>
      </c>
      <c r="J200" s="123"/>
    </row>
    <row r="201" spans="1:10" s="124" customFormat="1" x14ac:dyDescent="0.45">
      <c r="A201" s="134" t="s">
        <v>475</v>
      </c>
      <c r="B201" s="135" t="s">
        <v>471</v>
      </c>
      <c r="C201" s="136">
        <v>7.24</v>
      </c>
      <c r="D201" s="137">
        <v>1.3368</v>
      </c>
      <c r="E201" s="137">
        <v>2.0587</v>
      </c>
      <c r="F201" s="138">
        <v>1</v>
      </c>
      <c r="G201" s="151">
        <v>2</v>
      </c>
      <c r="H201" s="140" t="s">
        <v>230</v>
      </c>
      <c r="I201" s="141" t="s">
        <v>472</v>
      </c>
      <c r="J201" s="123"/>
    </row>
    <row r="202" spans="1:10" s="124" customFormat="1" x14ac:dyDescent="0.45">
      <c r="A202" s="126" t="s">
        <v>476</v>
      </c>
      <c r="B202" s="127" t="s">
        <v>477</v>
      </c>
      <c r="C202" s="128">
        <v>2.2200000000000002</v>
      </c>
      <c r="D202" s="148">
        <v>0.34350000000000003</v>
      </c>
      <c r="E202" s="148">
        <v>0.52900000000000003</v>
      </c>
      <c r="F202" s="130">
        <v>1</v>
      </c>
      <c r="G202" s="131">
        <v>1</v>
      </c>
      <c r="H202" s="149" t="s">
        <v>230</v>
      </c>
      <c r="I202" s="150" t="s">
        <v>246</v>
      </c>
      <c r="J202" s="123"/>
    </row>
    <row r="203" spans="1:10" s="124" customFormat="1" x14ac:dyDescent="0.45">
      <c r="A203" s="126" t="s">
        <v>478</v>
      </c>
      <c r="B203" s="127" t="s">
        <v>477</v>
      </c>
      <c r="C203" s="128">
        <v>3.04</v>
      </c>
      <c r="D203" s="148">
        <v>0.48409999999999997</v>
      </c>
      <c r="E203" s="148">
        <v>0.74550000000000005</v>
      </c>
      <c r="F203" s="130">
        <v>1</v>
      </c>
      <c r="G203" s="131">
        <v>1.52</v>
      </c>
      <c r="H203" s="132" t="s">
        <v>230</v>
      </c>
      <c r="I203" s="133" t="s">
        <v>246</v>
      </c>
      <c r="J203" s="123"/>
    </row>
    <row r="204" spans="1:10" s="124" customFormat="1" x14ac:dyDescent="0.45">
      <c r="A204" s="126" t="s">
        <v>479</v>
      </c>
      <c r="B204" s="127" t="s">
        <v>477</v>
      </c>
      <c r="C204" s="128">
        <v>4.4400000000000004</v>
      </c>
      <c r="D204" s="148">
        <v>0.83379999999999999</v>
      </c>
      <c r="E204" s="148">
        <v>1.2841</v>
      </c>
      <c r="F204" s="130">
        <v>1</v>
      </c>
      <c r="G204" s="131">
        <v>1.8</v>
      </c>
      <c r="H204" s="132" t="s">
        <v>230</v>
      </c>
      <c r="I204" s="133" t="s">
        <v>246</v>
      </c>
      <c r="J204" s="123"/>
    </row>
    <row r="205" spans="1:10" s="124" customFormat="1" x14ac:dyDescent="0.45">
      <c r="A205" s="134" t="s">
        <v>480</v>
      </c>
      <c r="B205" s="135" t="s">
        <v>477</v>
      </c>
      <c r="C205" s="136">
        <v>9.57</v>
      </c>
      <c r="D205" s="137">
        <v>1.9469000000000001</v>
      </c>
      <c r="E205" s="137">
        <v>2.9982000000000002</v>
      </c>
      <c r="F205" s="138">
        <v>1</v>
      </c>
      <c r="G205" s="151">
        <v>2</v>
      </c>
      <c r="H205" s="140" t="s">
        <v>230</v>
      </c>
      <c r="I205" s="141" t="s">
        <v>246</v>
      </c>
      <c r="J205" s="123"/>
    </row>
    <row r="206" spans="1:10" s="124" customFormat="1" x14ac:dyDescent="0.45">
      <c r="A206" s="126" t="s">
        <v>481</v>
      </c>
      <c r="B206" s="127" t="s">
        <v>482</v>
      </c>
      <c r="C206" s="128">
        <v>2.4</v>
      </c>
      <c r="D206" s="148">
        <v>0.39340000000000003</v>
      </c>
      <c r="E206" s="148">
        <v>0.60580000000000001</v>
      </c>
      <c r="F206" s="130">
        <v>1</v>
      </c>
      <c r="G206" s="131">
        <v>1</v>
      </c>
      <c r="H206" s="149" t="s">
        <v>230</v>
      </c>
      <c r="I206" s="150" t="s">
        <v>246</v>
      </c>
      <c r="J206" s="123"/>
    </row>
    <row r="207" spans="1:10" s="124" customFormat="1" x14ac:dyDescent="0.45">
      <c r="A207" s="126" t="s">
        <v>483</v>
      </c>
      <c r="B207" s="127" t="s">
        <v>482</v>
      </c>
      <c r="C207" s="128">
        <v>3.34</v>
      </c>
      <c r="D207" s="148">
        <v>0.5454</v>
      </c>
      <c r="E207" s="148">
        <v>0.83989999999999998</v>
      </c>
      <c r="F207" s="130">
        <v>1</v>
      </c>
      <c r="G207" s="131">
        <v>1.52</v>
      </c>
      <c r="H207" s="132" t="s">
        <v>230</v>
      </c>
      <c r="I207" s="133" t="s">
        <v>246</v>
      </c>
      <c r="J207" s="123"/>
    </row>
    <row r="208" spans="1:10" s="124" customFormat="1" x14ac:dyDescent="0.45">
      <c r="A208" s="126" t="s">
        <v>484</v>
      </c>
      <c r="B208" s="127" t="s">
        <v>482</v>
      </c>
      <c r="C208" s="128">
        <v>5.66</v>
      </c>
      <c r="D208" s="148">
        <v>0.87460000000000004</v>
      </c>
      <c r="E208" s="148">
        <v>1.3469</v>
      </c>
      <c r="F208" s="130">
        <v>1</v>
      </c>
      <c r="G208" s="131">
        <v>1.8</v>
      </c>
      <c r="H208" s="132" t="s">
        <v>230</v>
      </c>
      <c r="I208" s="133" t="s">
        <v>246</v>
      </c>
      <c r="J208" s="123"/>
    </row>
    <row r="209" spans="1:10" s="124" customFormat="1" x14ac:dyDescent="0.45">
      <c r="A209" s="134" t="s">
        <v>485</v>
      </c>
      <c r="B209" s="135" t="s">
        <v>482</v>
      </c>
      <c r="C209" s="136">
        <v>10.3</v>
      </c>
      <c r="D209" s="137">
        <v>1.79</v>
      </c>
      <c r="E209" s="137">
        <v>2.7566000000000002</v>
      </c>
      <c r="F209" s="138">
        <v>1</v>
      </c>
      <c r="G209" s="151">
        <v>2</v>
      </c>
      <c r="H209" s="140" t="s">
        <v>230</v>
      </c>
      <c r="I209" s="141" t="s">
        <v>246</v>
      </c>
      <c r="J209" s="123"/>
    </row>
    <row r="210" spans="1:10" s="124" customFormat="1" x14ac:dyDescent="0.45">
      <c r="A210" s="126" t="s">
        <v>486</v>
      </c>
      <c r="B210" s="127" t="s">
        <v>487</v>
      </c>
      <c r="C210" s="128">
        <v>4.1100000000000003</v>
      </c>
      <c r="D210" s="148">
        <v>1.3969</v>
      </c>
      <c r="E210" s="148">
        <v>2.1511999999999998</v>
      </c>
      <c r="F210" s="130">
        <v>1</v>
      </c>
      <c r="G210" s="131">
        <v>1</v>
      </c>
      <c r="H210" s="149" t="s">
        <v>230</v>
      </c>
      <c r="I210" s="150" t="s">
        <v>472</v>
      </c>
      <c r="J210" s="123"/>
    </row>
    <row r="211" spans="1:10" s="124" customFormat="1" x14ac:dyDescent="0.45">
      <c r="A211" s="126" t="s">
        <v>488</v>
      </c>
      <c r="B211" s="127" t="s">
        <v>487</v>
      </c>
      <c r="C211" s="128">
        <v>6.07</v>
      </c>
      <c r="D211" s="148">
        <v>1.7098</v>
      </c>
      <c r="E211" s="148">
        <v>2.6331000000000002</v>
      </c>
      <c r="F211" s="130">
        <v>1</v>
      </c>
      <c r="G211" s="131">
        <v>1.52</v>
      </c>
      <c r="H211" s="132" t="s">
        <v>230</v>
      </c>
      <c r="I211" s="133" t="s">
        <v>472</v>
      </c>
      <c r="J211" s="123"/>
    </row>
    <row r="212" spans="1:10" s="124" customFormat="1" x14ac:dyDescent="0.45">
      <c r="A212" s="126" t="s">
        <v>489</v>
      </c>
      <c r="B212" s="127" t="s">
        <v>487</v>
      </c>
      <c r="C212" s="128">
        <v>10.07</v>
      </c>
      <c r="D212" s="148">
        <v>2.6059999999999999</v>
      </c>
      <c r="E212" s="148">
        <v>4.0133000000000001</v>
      </c>
      <c r="F212" s="130">
        <v>1</v>
      </c>
      <c r="G212" s="131">
        <v>1.8</v>
      </c>
      <c r="H212" s="132" t="s">
        <v>230</v>
      </c>
      <c r="I212" s="133" t="s">
        <v>472</v>
      </c>
      <c r="J212" s="123"/>
    </row>
    <row r="213" spans="1:10" s="124" customFormat="1" x14ac:dyDescent="0.45">
      <c r="A213" s="134" t="s">
        <v>490</v>
      </c>
      <c r="B213" s="135" t="s">
        <v>487</v>
      </c>
      <c r="C213" s="136">
        <v>18.13</v>
      </c>
      <c r="D213" s="137">
        <v>4.8834999999999997</v>
      </c>
      <c r="E213" s="137">
        <v>7.5206</v>
      </c>
      <c r="F213" s="138">
        <v>1</v>
      </c>
      <c r="G213" s="151">
        <v>2</v>
      </c>
      <c r="H213" s="140" t="s">
        <v>230</v>
      </c>
      <c r="I213" s="141" t="s">
        <v>472</v>
      </c>
      <c r="J213" s="123"/>
    </row>
    <row r="214" spans="1:10" s="124" customFormat="1" x14ac:dyDescent="0.45">
      <c r="A214" s="126" t="s">
        <v>491</v>
      </c>
      <c r="B214" s="127" t="s">
        <v>492</v>
      </c>
      <c r="C214" s="128">
        <v>3.49</v>
      </c>
      <c r="D214" s="148">
        <v>1.0437000000000001</v>
      </c>
      <c r="E214" s="148">
        <v>1.6073</v>
      </c>
      <c r="F214" s="130">
        <v>1</v>
      </c>
      <c r="G214" s="131">
        <v>1</v>
      </c>
      <c r="H214" s="149" t="s">
        <v>230</v>
      </c>
      <c r="I214" s="150" t="s">
        <v>472</v>
      </c>
      <c r="J214" s="123"/>
    </row>
    <row r="215" spans="1:10" s="124" customFormat="1" x14ac:dyDescent="0.45">
      <c r="A215" s="126" t="s">
        <v>493</v>
      </c>
      <c r="B215" s="127" t="s">
        <v>492</v>
      </c>
      <c r="C215" s="128">
        <v>5.73</v>
      </c>
      <c r="D215" s="148">
        <v>1.3326</v>
      </c>
      <c r="E215" s="148">
        <v>2.0522</v>
      </c>
      <c r="F215" s="130">
        <v>1</v>
      </c>
      <c r="G215" s="131">
        <v>1.52</v>
      </c>
      <c r="H215" s="132" t="s">
        <v>230</v>
      </c>
      <c r="I215" s="133" t="s">
        <v>472</v>
      </c>
      <c r="J215" s="123"/>
    </row>
    <row r="216" spans="1:10" s="124" customFormat="1" x14ac:dyDescent="0.45">
      <c r="A216" s="126" t="s">
        <v>494</v>
      </c>
      <c r="B216" s="127" t="s">
        <v>492</v>
      </c>
      <c r="C216" s="128">
        <v>10.72</v>
      </c>
      <c r="D216" s="148">
        <v>2.1162000000000001</v>
      </c>
      <c r="E216" s="148">
        <v>3.2589999999999999</v>
      </c>
      <c r="F216" s="130">
        <v>1</v>
      </c>
      <c r="G216" s="131">
        <v>1.8</v>
      </c>
      <c r="H216" s="132" t="s">
        <v>230</v>
      </c>
      <c r="I216" s="133" t="s">
        <v>472</v>
      </c>
      <c r="J216" s="123"/>
    </row>
    <row r="217" spans="1:10" s="124" customFormat="1" x14ac:dyDescent="0.45">
      <c r="A217" s="134" t="s">
        <v>495</v>
      </c>
      <c r="B217" s="135" t="s">
        <v>492</v>
      </c>
      <c r="C217" s="136">
        <v>17.809999999999999</v>
      </c>
      <c r="D217" s="137">
        <v>3.8929999999999998</v>
      </c>
      <c r="E217" s="137">
        <v>5.9951999999999996</v>
      </c>
      <c r="F217" s="138">
        <v>1</v>
      </c>
      <c r="G217" s="151">
        <v>2</v>
      </c>
      <c r="H217" s="140" t="s">
        <v>230</v>
      </c>
      <c r="I217" s="141" t="s">
        <v>472</v>
      </c>
      <c r="J217" s="123"/>
    </row>
    <row r="218" spans="1:10" s="124" customFormat="1" x14ac:dyDescent="0.45">
      <c r="A218" s="126" t="s">
        <v>496</v>
      </c>
      <c r="B218" s="127" t="s">
        <v>497</v>
      </c>
      <c r="C218" s="128">
        <v>11.93</v>
      </c>
      <c r="D218" s="148">
        <v>2.4592999999999998</v>
      </c>
      <c r="E218" s="148">
        <v>3.7873000000000001</v>
      </c>
      <c r="F218" s="130">
        <v>1</v>
      </c>
      <c r="G218" s="131">
        <v>1</v>
      </c>
      <c r="H218" s="149" t="s">
        <v>230</v>
      </c>
      <c r="I218" s="150" t="s">
        <v>472</v>
      </c>
      <c r="J218" s="123"/>
    </row>
    <row r="219" spans="1:10" s="124" customFormat="1" x14ac:dyDescent="0.45">
      <c r="A219" s="126" t="s">
        <v>498</v>
      </c>
      <c r="B219" s="127" t="s">
        <v>497</v>
      </c>
      <c r="C219" s="128">
        <v>12.39</v>
      </c>
      <c r="D219" s="148">
        <v>2.7366000000000001</v>
      </c>
      <c r="E219" s="148">
        <v>4.2144000000000004</v>
      </c>
      <c r="F219" s="130">
        <v>1</v>
      </c>
      <c r="G219" s="131">
        <v>1.52</v>
      </c>
      <c r="H219" s="132" t="s">
        <v>230</v>
      </c>
      <c r="I219" s="133" t="s">
        <v>472</v>
      </c>
      <c r="J219" s="123"/>
    </row>
    <row r="220" spans="1:10" s="124" customFormat="1" x14ac:dyDescent="0.45">
      <c r="A220" s="126" t="s">
        <v>499</v>
      </c>
      <c r="B220" s="127" t="s">
        <v>497</v>
      </c>
      <c r="C220" s="128">
        <v>14.83</v>
      </c>
      <c r="D220" s="148">
        <v>3.3393999999999999</v>
      </c>
      <c r="E220" s="148">
        <v>5.1426999999999996</v>
      </c>
      <c r="F220" s="130">
        <v>1</v>
      </c>
      <c r="G220" s="131">
        <v>1.8</v>
      </c>
      <c r="H220" s="132" t="s">
        <v>230</v>
      </c>
      <c r="I220" s="133" t="s">
        <v>472</v>
      </c>
      <c r="J220" s="123"/>
    </row>
    <row r="221" spans="1:10" s="124" customFormat="1" x14ac:dyDescent="0.45">
      <c r="A221" s="134" t="s">
        <v>500</v>
      </c>
      <c r="B221" s="135" t="s">
        <v>497</v>
      </c>
      <c r="C221" s="136">
        <v>18.11</v>
      </c>
      <c r="D221" s="137">
        <v>4.4108999999999998</v>
      </c>
      <c r="E221" s="137">
        <v>6.7927999999999997</v>
      </c>
      <c r="F221" s="138">
        <v>1</v>
      </c>
      <c r="G221" s="151">
        <v>2</v>
      </c>
      <c r="H221" s="140" t="s">
        <v>230</v>
      </c>
      <c r="I221" s="141" t="s">
        <v>472</v>
      </c>
      <c r="J221" s="123"/>
    </row>
    <row r="222" spans="1:10" s="124" customFormat="1" x14ac:dyDescent="0.45">
      <c r="A222" s="126" t="s">
        <v>501</v>
      </c>
      <c r="B222" s="127" t="s">
        <v>502</v>
      </c>
      <c r="C222" s="128">
        <v>6.73</v>
      </c>
      <c r="D222" s="148">
        <v>1.0362</v>
      </c>
      <c r="E222" s="148">
        <v>1.5958000000000001</v>
      </c>
      <c r="F222" s="130">
        <v>1</v>
      </c>
      <c r="G222" s="131">
        <v>1</v>
      </c>
      <c r="H222" s="149" t="s">
        <v>230</v>
      </c>
      <c r="I222" s="150" t="s">
        <v>472</v>
      </c>
      <c r="J222" s="123"/>
    </row>
    <row r="223" spans="1:10" s="124" customFormat="1" x14ac:dyDescent="0.45">
      <c r="A223" s="126" t="s">
        <v>503</v>
      </c>
      <c r="B223" s="127" t="s">
        <v>502</v>
      </c>
      <c r="C223" s="128">
        <v>8.86</v>
      </c>
      <c r="D223" s="148">
        <v>1.5329999999999999</v>
      </c>
      <c r="E223" s="148">
        <v>2.3607999999999998</v>
      </c>
      <c r="F223" s="130">
        <v>1</v>
      </c>
      <c r="G223" s="131">
        <v>1.52</v>
      </c>
      <c r="H223" s="132" t="s">
        <v>230</v>
      </c>
      <c r="I223" s="133" t="s">
        <v>472</v>
      </c>
      <c r="J223" s="123"/>
    </row>
    <row r="224" spans="1:10" s="124" customFormat="1" x14ac:dyDescent="0.45">
      <c r="A224" s="126" t="s">
        <v>504</v>
      </c>
      <c r="B224" s="127" t="s">
        <v>502</v>
      </c>
      <c r="C224" s="128">
        <v>10.94</v>
      </c>
      <c r="D224" s="148">
        <v>2.0588000000000002</v>
      </c>
      <c r="E224" s="148">
        <v>3.1705999999999999</v>
      </c>
      <c r="F224" s="130">
        <v>1</v>
      </c>
      <c r="G224" s="131">
        <v>1.8</v>
      </c>
      <c r="H224" s="132" t="s">
        <v>230</v>
      </c>
      <c r="I224" s="133" t="s">
        <v>472</v>
      </c>
      <c r="J224" s="123"/>
    </row>
    <row r="225" spans="1:10" s="124" customFormat="1" x14ac:dyDescent="0.45">
      <c r="A225" s="134" t="s">
        <v>505</v>
      </c>
      <c r="B225" s="135" t="s">
        <v>502</v>
      </c>
      <c r="C225" s="136">
        <v>14.2</v>
      </c>
      <c r="D225" s="137">
        <v>3.04</v>
      </c>
      <c r="E225" s="137">
        <v>4.6816000000000004</v>
      </c>
      <c r="F225" s="138">
        <v>1</v>
      </c>
      <c r="G225" s="151">
        <v>2</v>
      </c>
      <c r="H225" s="140" t="s">
        <v>230</v>
      </c>
      <c r="I225" s="141" t="s">
        <v>472</v>
      </c>
      <c r="J225" s="123"/>
    </row>
    <row r="226" spans="1:10" s="124" customFormat="1" x14ac:dyDescent="0.45">
      <c r="A226" s="126" t="s">
        <v>506</v>
      </c>
      <c r="B226" s="127" t="s">
        <v>507</v>
      </c>
      <c r="C226" s="128">
        <v>2.94</v>
      </c>
      <c r="D226" s="148">
        <v>0.37430000000000002</v>
      </c>
      <c r="E226" s="148">
        <v>0.57640000000000002</v>
      </c>
      <c r="F226" s="130">
        <v>1</v>
      </c>
      <c r="G226" s="131">
        <v>1</v>
      </c>
      <c r="H226" s="149" t="s">
        <v>230</v>
      </c>
      <c r="I226" s="150" t="s">
        <v>472</v>
      </c>
      <c r="J226" s="123"/>
    </row>
    <row r="227" spans="1:10" s="124" customFormat="1" x14ac:dyDescent="0.45">
      <c r="A227" s="126" t="s">
        <v>508</v>
      </c>
      <c r="B227" s="127" t="s">
        <v>507</v>
      </c>
      <c r="C227" s="128">
        <v>4.01</v>
      </c>
      <c r="D227" s="148">
        <v>0.53259999999999996</v>
      </c>
      <c r="E227" s="148">
        <v>0.82020000000000004</v>
      </c>
      <c r="F227" s="130">
        <v>1</v>
      </c>
      <c r="G227" s="131">
        <v>1.52</v>
      </c>
      <c r="H227" s="132" t="s">
        <v>230</v>
      </c>
      <c r="I227" s="133" t="s">
        <v>472</v>
      </c>
      <c r="J227" s="123"/>
    </row>
    <row r="228" spans="1:10" s="124" customFormat="1" x14ac:dyDescent="0.45">
      <c r="A228" s="126" t="s">
        <v>509</v>
      </c>
      <c r="B228" s="127" t="s">
        <v>507</v>
      </c>
      <c r="C228" s="128">
        <v>6.44</v>
      </c>
      <c r="D228" s="148">
        <v>0.9587</v>
      </c>
      <c r="E228" s="148">
        <v>1.4763999999999999</v>
      </c>
      <c r="F228" s="130">
        <v>1</v>
      </c>
      <c r="G228" s="131">
        <v>1.8</v>
      </c>
      <c r="H228" s="132" t="s">
        <v>230</v>
      </c>
      <c r="I228" s="133" t="s">
        <v>472</v>
      </c>
      <c r="J228" s="123"/>
    </row>
    <row r="229" spans="1:10" s="124" customFormat="1" x14ac:dyDescent="0.45">
      <c r="A229" s="134" t="s">
        <v>510</v>
      </c>
      <c r="B229" s="135" t="s">
        <v>507</v>
      </c>
      <c r="C229" s="136">
        <v>8.57</v>
      </c>
      <c r="D229" s="137">
        <v>1.5964</v>
      </c>
      <c r="E229" s="137">
        <v>2.4584999999999999</v>
      </c>
      <c r="F229" s="138">
        <v>1</v>
      </c>
      <c r="G229" s="151">
        <v>2</v>
      </c>
      <c r="H229" s="140" t="s">
        <v>230</v>
      </c>
      <c r="I229" s="141" t="s">
        <v>472</v>
      </c>
      <c r="J229" s="123"/>
    </row>
    <row r="230" spans="1:10" s="124" customFormat="1" x14ac:dyDescent="0.45">
      <c r="A230" s="126" t="s">
        <v>511</v>
      </c>
      <c r="B230" s="127" t="s">
        <v>512</v>
      </c>
      <c r="C230" s="128">
        <v>2.2000000000000002</v>
      </c>
      <c r="D230" s="148">
        <v>0.35249999999999998</v>
      </c>
      <c r="E230" s="148">
        <v>0.54290000000000005</v>
      </c>
      <c r="F230" s="130">
        <v>1</v>
      </c>
      <c r="G230" s="131">
        <v>1</v>
      </c>
      <c r="H230" s="149" t="s">
        <v>230</v>
      </c>
      <c r="I230" s="150" t="s">
        <v>472</v>
      </c>
      <c r="J230" s="123"/>
    </row>
    <row r="231" spans="1:10" s="124" customFormat="1" x14ac:dyDescent="0.45">
      <c r="A231" s="126" t="s">
        <v>513</v>
      </c>
      <c r="B231" s="127" t="s">
        <v>512</v>
      </c>
      <c r="C231" s="128">
        <v>3.95</v>
      </c>
      <c r="D231" s="148">
        <v>0.58699999999999997</v>
      </c>
      <c r="E231" s="148">
        <v>0.90400000000000003</v>
      </c>
      <c r="F231" s="130">
        <v>1</v>
      </c>
      <c r="G231" s="131">
        <v>1.52</v>
      </c>
      <c r="H231" s="132" t="s">
        <v>230</v>
      </c>
      <c r="I231" s="133" t="s">
        <v>472</v>
      </c>
      <c r="J231" s="123"/>
    </row>
    <row r="232" spans="1:10" s="124" customFormat="1" x14ac:dyDescent="0.45">
      <c r="A232" s="126" t="s">
        <v>514</v>
      </c>
      <c r="B232" s="127" t="s">
        <v>512</v>
      </c>
      <c r="C232" s="128">
        <v>5.71</v>
      </c>
      <c r="D232" s="148">
        <v>0.86809999999999998</v>
      </c>
      <c r="E232" s="148">
        <v>1.3369</v>
      </c>
      <c r="F232" s="130">
        <v>1</v>
      </c>
      <c r="G232" s="131">
        <v>1.8</v>
      </c>
      <c r="H232" s="132" t="s">
        <v>230</v>
      </c>
      <c r="I232" s="133" t="s">
        <v>472</v>
      </c>
      <c r="J232" s="123"/>
    </row>
    <row r="233" spans="1:10" s="124" customFormat="1" x14ac:dyDescent="0.45">
      <c r="A233" s="134" t="s">
        <v>515</v>
      </c>
      <c r="B233" s="135" t="s">
        <v>512</v>
      </c>
      <c r="C233" s="136">
        <v>7.08</v>
      </c>
      <c r="D233" s="137">
        <v>1.4634</v>
      </c>
      <c r="E233" s="137">
        <v>2.2536</v>
      </c>
      <c r="F233" s="138">
        <v>1</v>
      </c>
      <c r="G233" s="151">
        <v>2</v>
      </c>
      <c r="H233" s="140" t="s">
        <v>230</v>
      </c>
      <c r="I233" s="141" t="s">
        <v>472</v>
      </c>
      <c r="J233" s="123"/>
    </row>
    <row r="234" spans="1:10" s="124" customFormat="1" x14ac:dyDescent="0.45">
      <c r="A234" s="126" t="s">
        <v>516</v>
      </c>
      <c r="B234" s="127" t="s">
        <v>517</v>
      </c>
      <c r="C234" s="128">
        <v>2.92</v>
      </c>
      <c r="D234" s="148">
        <v>0.47649999999999998</v>
      </c>
      <c r="E234" s="148">
        <v>0.73380000000000001</v>
      </c>
      <c r="F234" s="130">
        <v>1</v>
      </c>
      <c r="G234" s="131">
        <v>1</v>
      </c>
      <c r="H234" s="149" t="s">
        <v>230</v>
      </c>
      <c r="I234" s="150" t="s">
        <v>472</v>
      </c>
      <c r="J234" s="123"/>
    </row>
    <row r="235" spans="1:10" s="124" customFormat="1" x14ac:dyDescent="0.45">
      <c r="A235" s="126" t="s">
        <v>518</v>
      </c>
      <c r="B235" s="127" t="s">
        <v>517</v>
      </c>
      <c r="C235" s="128">
        <v>3.91</v>
      </c>
      <c r="D235" s="148">
        <v>0.62990000000000002</v>
      </c>
      <c r="E235" s="148">
        <v>0.97</v>
      </c>
      <c r="F235" s="130">
        <v>1</v>
      </c>
      <c r="G235" s="131">
        <v>1.52</v>
      </c>
      <c r="H235" s="132" t="s">
        <v>230</v>
      </c>
      <c r="I235" s="133" t="s">
        <v>472</v>
      </c>
      <c r="J235" s="123"/>
    </row>
    <row r="236" spans="1:10" s="124" customFormat="1" x14ac:dyDescent="0.45">
      <c r="A236" s="126" t="s">
        <v>519</v>
      </c>
      <c r="B236" s="127" t="s">
        <v>517</v>
      </c>
      <c r="C236" s="128">
        <v>5.59</v>
      </c>
      <c r="D236" s="148">
        <v>0.89749999999999996</v>
      </c>
      <c r="E236" s="148">
        <v>1.3822000000000001</v>
      </c>
      <c r="F236" s="130">
        <v>1</v>
      </c>
      <c r="G236" s="131">
        <v>1.8</v>
      </c>
      <c r="H236" s="132" t="s">
        <v>230</v>
      </c>
      <c r="I236" s="133" t="s">
        <v>472</v>
      </c>
      <c r="J236" s="123"/>
    </row>
    <row r="237" spans="1:10" s="124" customFormat="1" x14ac:dyDescent="0.45">
      <c r="A237" s="134" t="s">
        <v>520</v>
      </c>
      <c r="B237" s="135" t="s">
        <v>517</v>
      </c>
      <c r="C237" s="136">
        <v>7.19</v>
      </c>
      <c r="D237" s="137">
        <v>1.3426</v>
      </c>
      <c r="E237" s="137">
        <v>2.0676000000000001</v>
      </c>
      <c r="F237" s="138">
        <v>1</v>
      </c>
      <c r="G237" s="151">
        <v>2</v>
      </c>
      <c r="H237" s="140" t="s">
        <v>230</v>
      </c>
      <c r="I237" s="141" t="s">
        <v>472</v>
      </c>
      <c r="J237" s="123"/>
    </row>
    <row r="238" spans="1:10" s="124" customFormat="1" x14ac:dyDescent="0.45">
      <c r="A238" s="126" t="s">
        <v>521</v>
      </c>
      <c r="B238" s="127" t="s">
        <v>522</v>
      </c>
      <c r="C238" s="128">
        <v>3.39</v>
      </c>
      <c r="D238" s="148">
        <v>0.5887</v>
      </c>
      <c r="E238" s="148">
        <v>0.90659999999999996</v>
      </c>
      <c r="F238" s="130">
        <v>1</v>
      </c>
      <c r="G238" s="131">
        <v>1</v>
      </c>
      <c r="H238" s="149" t="s">
        <v>230</v>
      </c>
      <c r="I238" s="150" t="s">
        <v>246</v>
      </c>
      <c r="J238" s="123"/>
    </row>
    <row r="239" spans="1:10" s="124" customFormat="1" x14ac:dyDescent="0.45">
      <c r="A239" s="126" t="s">
        <v>523</v>
      </c>
      <c r="B239" s="127" t="s">
        <v>522</v>
      </c>
      <c r="C239" s="128">
        <v>3.94</v>
      </c>
      <c r="D239" s="148">
        <v>0.63339999999999996</v>
      </c>
      <c r="E239" s="148">
        <v>0.97540000000000004</v>
      </c>
      <c r="F239" s="130">
        <v>1</v>
      </c>
      <c r="G239" s="131">
        <v>1.52</v>
      </c>
      <c r="H239" s="132" t="s">
        <v>230</v>
      </c>
      <c r="I239" s="133" t="s">
        <v>246</v>
      </c>
      <c r="J239" s="123"/>
    </row>
    <row r="240" spans="1:10" s="124" customFormat="1" x14ac:dyDescent="0.45">
      <c r="A240" s="126" t="s">
        <v>524</v>
      </c>
      <c r="B240" s="127" t="s">
        <v>522</v>
      </c>
      <c r="C240" s="128">
        <v>5.85</v>
      </c>
      <c r="D240" s="148">
        <v>0.94669999999999999</v>
      </c>
      <c r="E240" s="148">
        <v>1.4579</v>
      </c>
      <c r="F240" s="130">
        <v>1</v>
      </c>
      <c r="G240" s="131">
        <v>1.8</v>
      </c>
      <c r="H240" s="132" t="s">
        <v>230</v>
      </c>
      <c r="I240" s="133" t="s">
        <v>246</v>
      </c>
      <c r="J240" s="123"/>
    </row>
    <row r="241" spans="1:10" s="124" customFormat="1" x14ac:dyDescent="0.45">
      <c r="A241" s="134" t="s">
        <v>525</v>
      </c>
      <c r="B241" s="135" t="s">
        <v>522</v>
      </c>
      <c r="C241" s="136">
        <v>8.68</v>
      </c>
      <c r="D241" s="137">
        <v>1.6476</v>
      </c>
      <c r="E241" s="137">
        <v>2.5373000000000001</v>
      </c>
      <c r="F241" s="138">
        <v>1</v>
      </c>
      <c r="G241" s="151">
        <v>2</v>
      </c>
      <c r="H241" s="140" t="s">
        <v>230</v>
      </c>
      <c r="I241" s="141" t="s">
        <v>246</v>
      </c>
      <c r="J241" s="123"/>
    </row>
    <row r="242" spans="1:10" s="124" customFormat="1" x14ac:dyDescent="0.45">
      <c r="A242" s="126" t="s">
        <v>526</v>
      </c>
      <c r="B242" s="127" t="s">
        <v>527</v>
      </c>
      <c r="C242" s="128">
        <v>3.41</v>
      </c>
      <c r="D242" s="148">
        <v>0.6885</v>
      </c>
      <c r="E242" s="148">
        <v>1.0603</v>
      </c>
      <c r="F242" s="130">
        <v>1</v>
      </c>
      <c r="G242" s="131">
        <v>1</v>
      </c>
      <c r="H242" s="149" t="s">
        <v>230</v>
      </c>
      <c r="I242" s="150" t="s">
        <v>472</v>
      </c>
      <c r="J242" s="123"/>
    </row>
    <row r="243" spans="1:10" s="124" customFormat="1" x14ac:dyDescent="0.45">
      <c r="A243" s="126" t="s">
        <v>528</v>
      </c>
      <c r="B243" s="127" t="s">
        <v>527</v>
      </c>
      <c r="C243" s="128">
        <v>4.4800000000000004</v>
      </c>
      <c r="D243" s="148">
        <v>0.75649999999999995</v>
      </c>
      <c r="E243" s="148">
        <v>1.165</v>
      </c>
      <c r="F243" s="130">
        <v>1</v>
      </c>
      <c r="G243" s="131">
        <v>1.52</v>
      </c>
      <c r="H243" s="132" t="s">
        <v>230</v>
      </c>
      <c r="I243" s="133" t="s">
        <v>472</v>
      </c>
      <c r="J243" s="123"/>
    </row>
    <row r="244" spans="1:10" s="124" customFormat="1" x14ac:dyDescent="0.45">
      <c r="A244" s="126" t="s">
        <v>529</v>
      </c>
      <c r="B244" s="127" t="s">
        <v>527</v>
      </c>
      <c r="C244" s="128">
        <v>6.61</v>
      </c>
      <c r="D244" s="148">
        <v>1.0344</v>
      </c>
      <c r="E244" s="148">
        <v>1.593</v>
      </c>
      <c r="F244" s="130">
        <v>1</v>
      </c>
      <c r="G244" s="131">
        <v>1.8</v>
      </c>
      <c r="H244" s="132" t="s">
        <v>230</v>
      </c>
      <c r="I244" s="133" t="s">
        <v>472</v>
      </c>
      <c r="J244" s="123"/>
    </row>
    <row r="245" spans="1:10" s="124" customFormat="1" x14ac:dyDescent="0.45">
      <c r="A245" s="134" t="s">
        <v>530</v>
      </c>
      <c r="B245" s="135" t="s">
        <v>527</v>
      </c>
      <c r="C245" s="136">
        <v>8.84</v>
      </c>
      <c r="D245" s="137">
        <v>1.5084</v>
      </c>
      <c r="E245" s="137">
        <v>2.3229000000000002</v>
      </c>
      <c r="F245" s="138">
        <v>1</v>
      </c>
      <c r="G245" s="151">
        <v>2</v>
      </c>
      <c r="H245" s="140" t="s">
        <v>230</v>
      </c>
      <c r="I245" s="141" t="s">
        <v>472</v>
      </c>
      <c r="J245" s="123"/>
    </row>
    <row r="246" spans="1:10" s="124" customFormat="1" x14ac:dyDescent="0.45">
      <c r="A246" s="126" t="s">
        <v>531</v>
      </c>
      <c r="B246" s="127" t="s">
        <v>532</v>
      </c>
      <c r="C246" s="128">
        <v>3.84</v>
      </c>
      <c r="D246" s="148">
        <v>0.50919999999999999</v>
      </c>
      <c r="E246" s="148">
        <v>0.78420000000000001</v>
      </c>
      <c r="F246" s="130">
        <v>1</v>
      </c>
      <c r="G246" s="131">
        <v>1</v>
      </c>
      <c r="H246" s="149" t="s">
        <v>230</v>
      </c>
      <c r="I246" s="150" t="s">
        <v>472</v>
      </c>
      <c r="J246" s="123"/>
    </row>
    <row r="247" spans="1:10" s="124" customFormat="1" x14ac:dyDescent="0.45">
      <c r="A247" s="126" t="s">
        <v>533</v>
      </c>
      <c r="B247" s="127" t="s">
        <v>532</v>
      </c>
      <c r="C247" s="128">
        <v>4.88</v>
      </c>
      <c r="D247" s="148">
        <v>0.65090000000000003</v>
      </c>
      <c r="E247" s="148">
        <v>1.0024</v>
      </c>
      <c r="F247" s="130">
        <v>1</v>
      </c>
      <c r="G247" s="131">
        <v>1.52</v>
      </c>
      <c r="H247" s="132" t="s">
        <v>230</v>
      </c>
      <c r="I247" s="133" t="s">
        <v>472</v>
      </c>
      <c r="J247" s="123"/>
    </row>
    <row r="248" spans="1:10" s="124" customFormat="1" x14ac:dyDescent="0.45">
      <c r="A248" s="126" t="s">
        <v>534</v>
      </c>
      <c r="B248" s="127" t="s">
        <v>532</v>
      </c>
      <c r="C248" s="128">
        <v>6.6</v>
      </c>
      <c r="D248" s="148">
        <v>0.9335</v>
      </c>
      <c r="E248" s="148">
        <v>1.4376</v>
      </c>
      <c r="F248" s="130">
        <v>1</v>
      </c>
      <c r="G248" s="131">
        <v>1.8</v>
      </c>
      <c r="H248" s="132" t="s">
        <v>230</v>
      </c>
      <c r="I248" s="133" t="s">
        <v>472</v>
      </c>
      <c r="J248" s="123"/>
    </row>
    <row r="249" spans="1:10" s="124" customFormat="1" x14ac:dyDescent="0.45">
      <c r="A249" s="134" t="s">
        <v>535</v>
      </c>
      <c r="B249" s="135" t="s">
        <v>532</v>
      </c>
      <c r="C249" s="136">
        <v>8.4499999999999993</v>
      </c>
      <c r="D249" s="137">
        <v>1.3698999999999999</v>
      </c>
      <c r="E249" s="137">
        <v>2.1097000000000001</v>
      </c>
      <c r="F249" s="138">
        <v>1</v>
      </c>
      <c r="G249" s="151">
        <v>2</v>
      </c>
      <c r="H249" s="140" t="s">
        <v>230</v>
      </c>
      <c r="I249" s="141" t="s">
        <v>472</v>
      </c>
      <c r="J249" s="123"/>
    </row>
    <row r="250" spans="1:10" s="124" customFormat="1" x14ac:dyDescent="0.45">
      <c r="A250" s="126" t="s">
        <v>536</v>
      </c>
      <c r="B250" s="127" t="s">
        <v>537</v>
      </c>
      <c r="C250" s="128">
        <v>2.36</v>
      </c>
      <c r="D250" s="148">
        <v>0.28420000000000001</v>
      </c>
      <c r="E250" s="148">
        <v>0.43769999999999998</v>
      </c>
      <c r="F250" s="130">
        <v>1</v>
      </c>
      <c r="G250" s="131">
        <v>1</v>
      </c>
      <c r="H250" s="149" t="s">
        <v>230</v>
      </c>
      <c r="I250" s="150" t="s">
        <v>472</v>
      </c>
      <c r="J250" s="123"/>
    </row>
    <row r="251" spans="1:10" s="124" customFormat="1" x14ac:dyDescent="0.45">
      <c r="A251" s="126" t="s">
        <v>538</v>
      </c>
      <c r="B251" s="127" t="s">
        <v>537</v>
      </c>
      <c r="C251" s="128">
        <v>3.2</v>
      </c>
      <c r="D251" s="148">
        <v>0.41889999999999999</v>
      </c>
      <c r="E251" s="148">
        <v>0.64510000000000001</v>
      </c>
      <c r="F251" s="130">
        <v>1</v>
      </c>
      <c r="G251" s="131">
        <v>1.52</v>
      </c>
      <c r="H251" s="132" t="s">
        <v>230</v>
      </c>
      <c r="I251" s="133" t="s">
        <v>472</v>
      </c>
      <c r="J251" s="123"/>
    </row>
    <row r="252" spans="1:10" s="124" customFormat="1" x14ac:dyDescent="0.45">
      <c r="A252" s="126" t="s">
        <v>539</v>
      </c>
      <c r="B252" s="127" t="s">
        <v>537</v>
      </c>
      <c r="C252" s="128">
        <v>4.71</v>
      </c>
      <c r="D252" s="148">
        <v>0.76239999999999997</v>
      </c>
      <c r="E252" s="148">
        <v>1.1740999999999999</v>
      </c>
      <c r="F252" s="130">
        <v>1</v>
      </c>
      <c r="G252" s="131">
        <v>1.8</v>
      </c>
      <c r="H252" s="132" t="s">
        <v>230</v>
      </c>
      <c r="I252" s="133" t="s">
        <v>472</v>
      </c>
      <c r="J252" s="123"/>
    </row>
    <row r="253" spans="1:10" s="124" customFormat="1" x14ac:dyDescent="0.45">
      <c r="A253" s="134" t="s">
        <v>540</v>
      </c>
      <c r="B253" s="135" t="s">
        <v>537</v>
      </c>
      <c r="C253" s="136">
        <v>8.6300000000000008</v>
      </c>
      <c r="D253" s="137">
        <v>1.6494</v>
      </c>
      <c r="E253" s="137">
        <v>2.5400999999999998</v>
      </c>
      <c r="F253" s="138">
        <v>1</v>
      </c>
      <c r="G253" s="151">
        <v>2</v>
      </c>
      <c r="H253" s="140" t="s">
        <v>230</v>
      </c>
      <c r="I253" s="141" t="s">
        <v>472</v>
      </c>
      <c r="J253" s="123"/>
    </row>
    <row r="254" spans="1:10" s="124" customFormat="1" x14ac:dyDescent="0.45">
      <c r="A254" s="126" t="s">
        <v>541</v>
      </c>
      <c r="B254" s="127" t="s">
        <v>542</v>
      </c>
      <c r="C254" s="128">
        <v>2.78</v>
      </c>
      <c r="D254" s="148">
        <v>0.35499999999999998</v>
      </c>
      <c r="E254" s="148">
        <v>0.54669999999999996</v>
      </c>
      <c r="F254" s="130">
        <v>1</v>
      </c>
      <c r="G254" s="131">
        <v>1</v>
      </c>
      <c r="H254" s="149" t="s">
        <v>230</v>
      </c>
      <c r="I254" s="150" t="s">
        <v>472</v>
      </c>
      <c r="J254" s="123"/>
    </row>
    <row r="255" spans="1:10" s="124" customFormat="1" x14ac:dyDescent="0.45">
      <c r="A255" s="126" t="s">
        <v>543</v>
      </c>
      <c r="B255" s="127" t="s">
        <v>542</v>
      </c>
      <c r="C255" s="128">
        <v>3.69</v>
      </c>
      <c r="D255" s="148">
        <v>0.4914</v>
      </c>
      <c r="E255" s="148">
        <v>0.75680000000000003</v>
      </c>
      <c r="F255" s="130">
        <v>1</v>
      </c>
      <c r="G255" s="131">
        <v>1.52</v>
      </c>
      <c r="H255" s="132" t="s">
        <v>230</v>
      </c>
      <c r="I255" s="133" t="s">
        <v>472</v>
      </c>
      <c r="J255" s="123"/>
    </row>
    <row r="256" spans="1:10" s="124" customFormat="1" x14ac:dyDescent="0.45">
      <c r="A256" s="126" t="s">
        <v>544</v>
      </c>
      <c r="B256" s="127" t="s">
        <v>542</v>
      </c>
      <c r="C256" s="128">
        <v>5.12</v>
      </c>
      <c r="D256" s="148">
        <v>0.72950000000000004</v>
      </c>
      <c r="E256" s="148">
        <v>1.1234</v>
      </c>
      <c r="F256" s="130">
        <v>1</v>
      </c>
      <c r="G256" s="131">
        <v>1.8</v>
      </c>
      <c r="H256" s="132" t="s">
        <v>230</v>
      </c>
      <c r="I256" s="133" t="s">
        <v>472</v>
      </c>
      <c r="J256" s="123"/>
    </row>
    <row r="257" spans="1:10" s="124" customFormat="1" x14ac:dyDescent="0.45">
      <c r="A257" s="134" t="s">
        <v>545</v>
      </c>
      <c r="B257" s="135" t="s">
        <v>542</v>
      </c>
      <c r="C257" s="136">
        <v>7.23</v>
      </c>
      <c r="D257" s="137">
        <v>1.1595</v>
      </c>
      <c r="E257" s="137">
        <v>1.7856000000000001</v>
      </c>
      <c r="F257" s="138">
        <v>1</v>
      </c>
      <c r="G257" s="151">
        <v>2</v>
      </c>
      <c r="H257" s="140" t="s">
        <v>230</v>
      </c>
      <c r="I257" s="141" t="s">
        <v>472</v>
      </c>
      <c r="J257" s="123"/>
    </row>
    <row r="258" spans="1:10" s="124" customFormat="1" x14ac:dyDescent="0.45">
      <c r="A258" s="126" t="s">
        <v>546</v>
      </c>
      <c r="B258" s="127" t="s">
        <v>547</v>
      </c>
      <c r="C258" s="128">
        <v>2.95</v>
      </c>
      <c r="D258" s="148">
        <v>0.41249999999999998</v>
      </c>
      <c r="E258" s="148">
        <v>0.63529999999999998</v>
      </c>
      <c r="F258" s="130">
        <v>1</v>
      </c>
      <c r="G258" s="131">
        <v>1</v>
      </c>
      <c r="H258" s="149" t="s">
        <v>230</v>
      </c>
      <c r="I258" s="150" t="s">
        <v>472</v>
      </c>
      <c r="J258" s="123"/>
    </row>
    <row r="259" spans="1:10" s="124" customFormat="1" x14ac:dyDescent="0.45">
      <c r="A259" s="126" t="s">
        <v>548</v>
      </c>
      <c r="B259" s="127" t="s">
        <v>547</v>
      </c>
      <c r="C259" s="128">
        <v>3.68</v>
      </c>
      <c r="D259" s="148">
        <v>0.51829999999999998</v>
      </c>
      <c r="E259" s="148">
        <v>0.79820000000000002</v>
      </c>
      <c r="F259" s="130">
        <v>1</v>
      </c>
      <c r="G259" s="131">
        <v>1.52</v>
      </c>
      <c r="H259" s="132" t="s">
        <v>230</v>
      </c>
      <c r="I259" s="133" t="s">
        <v>472</v>
      </c>
      <c r="J259" s="123"/>
    </row>
    <row r="260" spans="1:10" s="124" customFormat="1" x14ac:dyDescent="0.45">
      <c r="A260" s="126" t="s">
        <v>549</v>
      </c>
      <c r="B260" s="127" t="s">
        <v>547</v>
      </c>
      <c r="C260" s="128">
        <v>4.6500000000000004</v>
      </c>
      <c r="D260" s="148">
        <v>0.64649999999999996</v>
      </c>
      <c r="E260" s="148">
        <v>0.99560000000000004</v>
      </c>
      <c r="F260" s="130">
        <v>1</v>
      </c>
      <c r="G260" s="131">
        <v>1.8</v>
      </c>
      <c r="H260" s="132" t="s">
        <v>230</v>
      </c>
      <c r="I260" s="133" t="s">
        <v>472</v>
      </c>
      <c r="J260" s="123"/>
    </row>
    <row r="261" spans="1:10" s="124" customFormat="1" x14ac:dyDescent="0.45">
      <c r="A261" s="134" t="s">
        <v>550</v>
      </c>
      <c r="B261" s="135" t="s">
        <v>547</v>
      </c>
      <c r="C261" s="136">
        <v>6.6</v>
      </c>
      <c r="D261" s="137">
        <v>1.0042</v>
      </c>
      <c r="E261" s="137">
        <v>1.5465</v>
      </c>
      <c r="F261" s="138">
        <v>1</v>
      </c>
      <c r="G261" s="151">
        <v>2</v>
      </c>
      <c r="H261" s="140" t="s">
        <v>230</v>
      </c>
      <c r="I261" s="141" t="s">
        <v>472</v>
      </c>
      <c r="J261" s="123"/>
    </row>
    <row r="262" spans="1:10" s="124" customFormat="1" x14ac:dyDescent="0.45">
      <c r="A262" s="126" t="s">
        <v>551</v>
      </c>
      <c r="B262" s="127" t="s">
        <v>552</v>
      </c>
      <c r="C262" s="128">
        <v>1.89</v>
      </c>
      <c r="D262" s="148">
        <v>0.3175</v>
      </c>
      <c r="E262" s="148">
        <v>0.48899999999999999</v>
      </c>
      <c r="F262" s="130">
        <v>1</v>
      </c>
      <c r="G262" s="131">
        <v>1</v>
      </c>
      <c r="H262" s="149" t="s">
        <v>230</v>
      </c>
      <c r="I262" s="150" t="s">
        <v>472</v>
      </c>
      <c r="J262" s="123"/>
    </row>
    <row r="263" spans="1:10" s="124" customFormat="1" x14ac:dyDescent="0.45">
      <c r="A263" s="126" t="s">
        <v>553</v>
      </c>
      <c r="B263" s="127" t="s">
        <v>552</v>
      </c>
      <c r="C263" s="128">
        <v>2.96</v>
      </c>
      <c r="D263" s="148">
        <v>0.45750000000000002</v>
      </c>
      <c r="E263" s="148">
        <v>0.7046</v>
      </c>
      <c r="F263" s="130">
        <v>1</v>
      </c>
      <c r="G263" s="131">
        <v>1.52</v>
      </c>
      <c r="H263" s="132" t="s">
        <v>230</v>
      </c>
      <c r="I263" s="133" t="s">
        <v>472</v>
      </c>
      <c r="J263" s="123"/>
    </row>
    <row r="264" spans="1:10" s="124" customFormat="1" x14ac:dyDescent="0.45">
      <c r="A264" s="126" t="s">
        <v>554</v>
      </c>
      <c r="B264" s="127" t="s">
        <v>552</v>
      </c>
      <c r="C264" s="128">
        <v>3.72</v>
      </c>
      <c r="D264" s="148">
        <v>0.6522</v>
      </c>
      <c r="E264" s="148">
        <v>1.0044</v>
      </c>
      <c r="F264" s="130">
        <v>1</v>
      </c>
      <c r="G264" s="131">
        <v>1.8</v>
      </c>
      <c r="H264" s="132" t="s">
        <v>230</v>
      </c>
      <c r="I264" s="133" t="s">
        <v>472</v>
      </c>
      <c r="J264" s="123"/>
    </row>
    <row r="265" spans="1:10" s="124" customFormat="1" x14ac:dyDescent="0.45">
      <c r="A265" s="134" t="s">
        <v>555</v>
      </c>
      <c r="B265" s="135" t="s">
        <v>552</v>
      </c>
      <c r="C265" s="136">
        <v>5.72</v>
      </c>
      <c r="D265" s="137">
        <v>1.1391</v>
      </c>
      <c r="E265" s="137">
        <v>1.7542</v>
      </c>
      <c r="F265" s="138">
        <v>1</v>
      </c>
      <c r="G265" s="151">
        <v>2</v>
      </c>
      <c r="H265" s="140" t="s">
        <v>230</v>
      </c>
      <c r="I265" s="141" t="s">
        <v>472</v>
      </c>
      <c r="J265" s="123"/>
    </row>
    <row r="266" spans="1:10" s="124" customFormat="1" x14ac:dyDescent="0.45">
      <c r="A266" s="126" t="s">
        <v>556</v>
      </c>
      <c r="B266" s="127" t="s">
        <v>557</v>
      </c>
      <c r="C266" s="128">
        <v>3.08</v>
      </c>
      <c r="D266" s="148">
        <v>0.49049999999999999</v>
      </c>
      <c r="E266" s="148">
        <v>0.75539999999999996</v>
      </c>
      <c r="F266" s="130">
        <v>1</v>
      </c>
      <c r="G266" s="131">
        <v>1</v>
      </c>
      <c r="H266" s="149" t="s">
        <v>230</v>
      </c>
      <c r="I266" s="150" t="s">
        <v>472</v>
      </c>
      <c r="J266" s="123"/>
    </row>
    <row r="267" spans="1:10" s="124" customFormat="1" x14ac:dyDescent="0.45">
      <c r="A267" s="126" t="s">
        <v>558</v>
      </c>
      <c r="B267" s="127" t="s">
        <v>557</v>
      </c>
      <c r="C267" s="128">
        <v>4.07</v>
      </c>
      <c r="D267" s="148">
        <v>0.60140000000000005</v>
      </c>
      <c r="E267" s="148">
        <v>0.92620000000000002</v>
      </c>
      <c r="F267" s="130">
        <v>1</v>
      </c>
      <c r="G267" s="131">
        <v>1.52</v>
      </c>
      <c r="H267" s="132" t="s">
        <v>230</v>
      </c>
      <c r="I267" s="133" t="s">
        <v>472</v>
      </c>
      <c r="J267" s="123"/>
    </row>
    <row r="268" spans="1:10" s="124" customFormat="1" x14ac:dyDescent="0.45">
      <c r="A268" s="126" t="s">
        <v>559</v>
      </c>
      <c r="B268" s="127" t="s">
        <v>557</v>
      </c>
      <c r="C268" s="128">
        <v>5.87</v>
      </c>
      <c r="D268" s="148">
        <v>0.83709999999999996</v>
      </c>
      <c r="E268" s="148">
        <v>1.2890999999999999</v>
      </c>
      <c r="F268" s="130">
        <v>1</v>
      </c>
      <c r="G268" s="131">
        <v>1.8</v>
      </c>
      <c r="H268" s="132" t="s">
        <v>230</v>
      </c>
      <c r="I268" s="133" t="s">
        <v>472</v>
      </c>
      <c r="J268" s="123"/>
    </row>
    <row r="269" spans="1:10" s="124" customFormat="1" x14ac:dyDescent="0.45">
      <c r="A269" s="134" t="s">
        <v>560</v>
      </c>
      <c r="B269" s="135" t="s">
        <v>557</v>
      </c>
      <c r="C269" s="136">
        <v>8.41</v>
      </c>
      <c r="D269" s="137">
        <v>1.2951999999999999</v>
      </c>
      <c r="E269" s="137">
        <v>1.9945999999999999</v>
      </c>
      <c r="F269" s="138">
        <v>1</v>
      </c>
      <c r="G269" s="151">
        <v>2</v>
      </c>
      <c r="H269" s="140" t="s">
        <v>230</v>
      </c>
      <c r="I269" s="141" t="s">
        <v>472</v>
      </c>
      <c r="J269" s="123"/>
    </row>
    <row r="270" spans="1:10" s="124" customFormat="1" x14ac:dyDescent="0.45">
      <c r="A270" s="126" t="s">
        <v>561</v>
      </c>
      <c r="B270" s="127" t="s">
        <v>562</v>
      </c>
      <c r="C270" s="128">
        <v>2.7</v>
      </c>
      <c r="D270" s="148">
        <v>0.39829999999999999</v>
      </c>
      <c r="E270" s="148">
        <v>0.61339999999999995</v>
      </c>
      <c r="F270" s="130">
        <v>1</v>
      </c>
      <c r="G270" s="131">
        <v>1</v>
      </c>
      <c r="H270" s="149" t="s">
        <v>230</v>
      </c>
      <c r="I270" s="150" t="s">
        <v>472</v>
      </c>
      <c r="J270" s="123"/>
    </row>
    <row r="271" spans="1:10" s="124" customFormat="1" x14ac:dyDescent="0.45">
      <c r="A271" s="126" t="s">
        <v>563</v>
      </c>
      <c r="B271" s="127" t="s">
        <v>562</v>
      </c>
      <c r="C271" s="128">
        <v>3.73</v>
      </c>
      <c r="D271" s="148">
        <v>0.56769999999999998</v>
      </c>
      <c r="E271" s="148">
        <v>0.87429999999999997</v>
      </c>
      <c r="F271" s="130">
        <v>1</v>
      </c>
      <c r="G271" s="131">
        <v>1.52</v>
      </c>
      <c r="H271" s="132" t="s">
        <v>230</v>
      </c>
      <c r="I271" s="133" t="s">
        <v>472</v>
      </c>
      <c r="J271" s="123"/>
    </row>
    <row r="272" spans="1:10" s="124" customFormat="1" x14ac:dyDescent="0.45">
      <c r="A272" s="126" t="s">
        <v>564</v>
      </c>
      <c r="B272" s="127" t="s">
        <v>562</v>
      </c>
      <c r="C272" s="128">
        <v>5.38</v>
      </c>
      <c r="D272" s="148">
        <v>0.86150000000000004</v>
      </c>
      <c r="E272" s="148">
        <v>1.3267</v>
      </c>
      <c r="F272" s="130">
        <v>1</v>
      </c>
      <c r="G272" s="131">
        <v>1.8</v>
      </c>
      <c r="H272" s="132" t="s">
        <v>230</v>
      </c>
      <c r="I272" s="133" t="s">
        <v>472</v>
      </c>
      <c r="J272" s="123"/>
    </row>
    <row r="273" spans="1:10" s="124" customFormat="1" x14ac:dyDescent="0.45">
      <c r="A273" s="134" t="s">
        <v>565</v>
      </c>
      <c r="B273" s="135" t="s">
        <v>562</v>
      </c>
      <c r="C273" s="136">
        <v>7.57</v>
      </c>
      <c r="D273" s="137">
        <v>1.3520000000000001</v>
      </c>
      <c r="E273" s="137">
        <v>2.0821000000000001</v>
      </c>
      <c r="F273" s="138">
        <v>1</v>
      </c>
      <c r="G273" s="151">
        <v>2</v>
      </c>
      <c r="H273" s="140" t="s">
        <v>230</v>
      </c>
      <c r="I273" s="141" t="s">
        <v>472</v>
      </c>
      <c r="J273" s="123"/>
    </row>
    <row r="274" spans="1:10" s="124" customFormat="1" x14ac:dyDescent="0.45">
      <c r="A274" s="126" t="s">
        <v>566</v>
      </c>
      <c r="B274" s="127" t="s">
        <v>567</v>
      </c>
      <c r="C274" s="128">
        <v>2.4</v>
      </c>
      <c r="D274" s="148">
        <v>0.41830000000000001</v>
      </c>
      <c r="E274" s="148">
        <v>0.64419999999999999</v>
      </c>
      <c r="F274" s="130">
        <v>1</v>
      </c>
      <c r="G274" s="131">
        <v>1</v>
      </c>
      <c r="H274" s="149" t="s">
        <v>230</v>
      </c>
      <c r="I274" s="150" t="s">
        <v>472</v>
      </c>
      <c r="J274" s="123"/>
    </row>
    <row r="275" spans="1:10" s="124" customFormat="1" x14ac:dyDescent="0.45">
      <c r="A275" s="126" t="s">
        <v>568</v>
      </c>
      <c r="B275" s="127" t="s">
        <v>567</v>
      </c>
      <c r="C275" s="128">
        <v>3.29</v>
      </c>
      <c r="D275" s="148">
        <v>0.54679999999999995</v>
      </c>
      <c r="E275" s="148">
        <v>0.84209999999999996</v>
      </c>
      <c r="F275" s="130">
        <v>1</v>
      </c>
      <c r="G275" s="131">
        <v>1.52</v>
      </c>
      <c r="H275" s="132" t="s">
        <v>230</v>
      </c>
      <c r="I275" s="133" t="s">
        <v>472</v>
      </c>
      <c r="J275" s="123"/>
    </row>
    <row r="276" spans="1:10" s="124" customFormat="1" x14ac:dyDescent="0.45">
      <c r="A276" s="126" t="s">
        <v>569</v>
      </c>
      <c r="B276" s="127" t="s">
        <v>567</v>
      </c>
      <c r="C276" s="128">
        <v>4.8899999999999997</v>
      </c>
      <c r="D276" s="148">
        <v>0.79649999999999999</v>
      </c>
      <c r="E276" s="148">
        <v>1.2265999999999999</v>
      </c>
      <c r="F276" s="130">
        <v>1</v>
      </c>
      <c r="G276" s="131">
        <v>1.8</v>
      </c>
      <c r="H276" s="132" t="s">
        <v>230</v>
      </c>
      <c r="I276" s="133" t="s">
        <v>472</v>
      </c>
      <c r="J276" s="123"/>
    </row>
    <row r="277" spans="1:10" s="124" customFormat="1" x14ac:dyDescent="0.45">
      <c r="A277" s="134" t="s">
        <v>570</v>
      </c>
      <c r="B277" s="135" t="s">
        <v>567</v>
      </c>
      <c r="C277" s="136">
        <v>7.97</v>
      </c>
      <c r="D277" s="137">
        <v>1.3068</v>
      </c>
      <c r="E277" s="137">
        <v>2.0125000000000002</v>
      </c>
      <c r="F277" s="138">
        <v>1</v>
      </c>
      <c r="G277" s="151">
        <v>2</v>
      </c>
      <c r="H277" s="140" t="s">
        <v>230</v>
      </c>
      <c r="I277" s="141" t="s">
        <v>472</v>
      </c>
      <c r="J277" s="123"/>
    </row>
    <row r="278" spans="1:10" s="124" customFormat="1" x14ac:dyDescent="0.45">
      <c r="A278" s="126" t="s">
        <v>571</v>
      </c>
      <c r="B278" s="127" t="s">
        <v>572</v>
      </c>
      <c r="C278" s="128">
        <v>2.4300000000000002</v>
      </c>
      <c r="D278" s="148">
        <v>0.39610000000000001</v>
      </c>
      <c r="E278" s="148">
        <v>0.61</v>
      </c>
      <c r="F278" s="130">
        <v>1</v>
      </c>
      <c r="G278" s="131">
        <v>1</v>
      </c>
      <c r="H278" s="149" t="s">
        <v>230</v>
      </c>
      <c r="I278" s="150" t="s">
        <v>472</v>
      </c>
      <c r="J278" s="123"/>
    </row>
    <row r="279" spans="1:10" s="124" customFormat="1" x14ac:dyDescent="0.45">
      <c r="A279" s="126" t="s">
        <v>573</v>
      </c>
      <c r="B279" s="127" t="s">
        <v>572</v>
      </c>
      <c r="C279" s="128">
        <v>3.06</v>
      </c>
      <c r="D279" s="148">
        <v>0.47760000000000002</v>
      </c>
      <c r="E279" s="148">
        <v>0.73550000000000004</v>
      </c>
      <c r="F279" s="130">
        <v>1</v>
      </c>
      <c r="G279" s="131">
        <v>1.52</v>
      </c>
      <c r="H279" s="132" t="s">
        <v>230</v>
      </c>
      <c r="I279" s="133" t="s">
        <v>472</v>
      </c>
      <c r="J279" s="123"/>
    </row>
    <row r="280" spans="1:10" s="124" customFormat="1" x14ac:dyDescent="0.45">
      <c r="A280" s="126" t="s">
        <v>574</v>
      </c>
      <c r="B280" s="127" t="s">
        <v>572</v>
      </c>
      <c r="C280" s="128">
        <v>4.12</v>
      </c>
      <c r="D280" s="148">
        <v>0.66400000000000003</v>
      </c>
      <c r="E280" s="148">
        <v>1.0226</v>
      </c>
      <c r="F280" s="130">
        <v>1</v>
      </c>
      <c r="G280" s="131">
        <v>1.8</v>
      </c>
      <c r="H280" s="132" t="s">
        <v>230</v>
      </c>
      <c r="I280" s="133" t="s">
        <v>472</v>
      </c>
      <c r="J280" s="123"/>
    </row>
    <row r="281" spans="1:10" s="124" customFormat="1" x14ac:dyDescent="0.45">
      <c r="A281" s="134" t="s">
        <v>575</v>
      </c>
      <c r="B281" s="135" t="s">
        <v>572</v>
      </c>
      <c r="C281" s="136">
        <v>6.07</v>
      </c>
      <c r="D281" s="137">
        <v>1.167</v>
      </c>
      <c r="E281" s="137">
        <v>1.7971999999999999</v>
      </c>
      <c r="F281" s="138">
        <v>1</v>
      </c>
      <c r="G281" s="151">
        <v>2</v>
      </c>
      <c r="H281" s="140" t="s">
        <v>230</v>
      </c>
      <c r="I281" s="141" t="s">
        <v>472</v>
      </c>
      <c r="J281" s="123"/>
    </row>
    <row r="282" spans="1:10" s="124" customFormat="1" x14ac:dyDescent="0.45">
      <c r="A282" s="126" t="s">
        <v>576</v>
      </c>
      <c r="B282" s="127" t="s">
        <v>577</v>
      </c>
      <c r="C282" s="128">
        <v>5.52</v>
      </c>
      <c r="D282" s="148">
        <v>2.8450000000000002</v>
      </c>
      <c r="E282" s="148">
        <v>4.3813000000000004</v>
      </c>
      <c r="F282" s="130">
        <v>1</v>
      </c>
      <c r="G282" s="131">
        <v>1</v>
      </c>
      <c r="H282" s="149" t="s">
        <v>230</v>
      </c>
      <c r="I282" s="150" t="s">
        <v>578</v>
      </c>
      <c r="J282" s="123"/>
    </row>
    <row r="283" spans="1:10" s="124" customFormat="1" x14ac:dyDescent="0.45">
      <c r="A283" s="126" t="s">
        <v>579</v>
      </c>
      <c r="B283" s="127" t="s">
        <v>577</v>
      </c>
      <c r="C283" s="128">
        <v>6.88</v>
      </c>
      <c r="D283" s="148">
        <v>3.2985000000000002</v>
      </c>
      <c r="E283" s="148">
        <v>5.0796999999999999</v>
      </c>
      <c r="F283" s="130">
        <v>1</v>
      </c>
      <c r="G283" s="131">
        <v>1.52</v>
      </c>
      <c r="H283" s="132" t="s">
        <v>230</v>
      </c>
      <c r="I283" s="133" t="s">
        <v>578</v>
      </c>
      <c r="J283" s="123"/>
    </row>
    <row r="284" spans="1:10" s="124" customFormat="1" x14ac:dyDescent="0.45">
      <c r="A284" s="126" t="s">
        <v>580</v>
      </c>
      <c r="B284" s="127" t="s">
        <v>577</v>
      </c>
      <c r="C284" s="128">
        <v>10.31</v>
      </c>
      <c r="D284" s="148">
        <v>4.7110000000000003</v>
      </c>
      <c r="E284" s="148">
        <v>7.2549999999999999</v>
      </c>
      <c r="F284" s="130">
        <v>1</v>
      </c>
      <c r="G284" s="131">
        <v>1.8</v>
      </c>
      <c r="H284" s="132" t="s">
        <v>230</v>
      </c>
      <c r="I284" s="133" t="s">
        <v>578</v>
      </c>
      <c r="J284" s="123"/>
    </row>
    <row r="285" spans="1:10" s="124" customFormat="1" x14ac:dyDescent="0.45">
      <c r="A285" s="134" t="s">
        <v>581</v>
      </c>
      <c r="B285" s="135" t="s">
        <v>577</v>
      </c>
      <c r="C285" s="136">
        <v>23.68</v>
      </c>
      <c r="D285" s="137">
        <v>9.2601999999999993</v>
      </c>
      <c r="E285" s="137">
        <v>14.2607</v>
      </c>
      <c r="F285" s="138">
        <v>1</v>
      </c>
      <c r="G285" s="151">
        <v>2</v>
      </c>
      <c r="H285" s="140" t="s">
        <v>230</v>
      </c>
      <c r="I285" s="141" t="s">
        <v>578</v>
      </c>
      <c r="J285" s="123"/>
    </row>
    <row r="286" spans="1:10" s="124" customFormat="1" x14ac:dyDescent="0.45">
      <c r="A286" s="126" t="s">
        <v>582</v>
      </c>
      <c r="B286" s="127" t="s">
        <v>583</v>
      </c>
      <c r="C286" s="128">
        <v>12.6</v>
      </c>
      <c r="D286" s="148">
        <v>9.5801999999999996</v>
      </c>
      <c r="E286" s="148">
        <v>14.753500000000001</v>
      </c>
      <c r="F286" s="130">
        <v>1</v>
      </c>
      <c r="G286" s="131">
        <v>1</v>
      </c>
      <c r="H286" s="149" t="s">
        <v>230</v>
      </c>
      <c r="I286" s="150" t="s">
        <v>578</v>
      </c>
      <c r="J286" s="123"/>
    </row>
    <row r="287" spans="1:10" s="124" customFormat="1" x14ac:dyDescent="0.45">
      <c r="A287" s="126" t="s">
        <v>584</v>
      </c>
      <c r="B287" s="127" t="s">
        <v>583</v>
      </c>
      <c r="C287" s="128">
        <v>14.9</v>
      </c>
      <c r="D287" s="148">
        <v>9.9494000000000007</v>
      </c>
      <c r="E287" s="148">
        <v>15.322100000000001</v>
      </c>
      <c r="F287" s="130">
        <v>1</v>
      </c>
      <c r="G287" s="131">
        <v>1.52</v>
      </c>
      <c r="H287" s="132" t="s">
        <v>230</v>
      </c>
      <c r="I287" s="133" t="s">
        <v>578</v>
      </c>
      <c r="J287" s="123"/>
    </row>
    <row r="288" spans="1:10" s="124" customFormat="1" x14ac:dyDescent="0.45">
      <c r="A288" s="126" t="s">
        <v>585</v>
      </c>
      <c r="B288" s="127" t="s">
        <v>583</v>
      </c>
      <c r="C288" s="128">
        <v>26.33</v>
      </c>
      <c r="D288" s="148">
        <v>13.783899999999999</v>
      </c>
      <c r="E288" s="148">
        <v>21.2273</v>
      </c>
      <c r="F288" s="130">
        <v>1</v>
      </c>
      <c r="G288" s="131">
        <v>1.8</v>
      </c>
      <c r="H288" s="132" t="s">
        <v>230</v>
      </c>
      <c r="I288" s="133" t="s">
        <v>578</v>
      </c>
      <c r="J288" s="123"/>
    </row>
    <row r="289" spans="1:10" s="124" customFormat="1" x14ac:dyDescent="0.45">
      <c r="A289" s="134" t="s">
        <v>586</v>
      </c>
      <c r="B289" s="135" t="s">
        <v>583</v>
      </c>
      <c r="C289" s="136">
        <v>35.76</v>
      </c>
      <c r="D289" s="137">
        <v>17.254100000000001</v>
      </c>
      <c r="E289" s="137">
        <v>26.571400000000001</v>
      </c>
      <c r="F289" s="138">
        <v>1</v>
      </c>
      <c r="G289" s="151">
        <v>2</v>
      </c>
      <c r="H289" s="140" t="s">
        <v>230</v>
      </c>
      <c r="I289" s="141" t="s">
        <v>578</v>
      </c>
      <c r="J289" s="123"/>
    </row>
    <row r="290" spans="1:10" s="124" customFormat="1" x14ac:dyDescent="0.45">
      <c r="A290" s="126" t="s">
        <v>587</v>
      </c>
      <c r="B290" s="127" t="s">
        <v>588</v>
      </c>
      <c r="C290" s="128">
        <v>7.49</v>
      </c>
      <c r="D290" s="148">
        <v>3.5928</v>
      </c>
      <c r="E290" s="148">
        <v>5.5328999999999997</v>
      </c>
      <c r="F290" s="130">
        <v>1</v>
      </c>
      <c r="G290" s="131">
        <v>1</v>
      </c>
      <c r="H290" s="149" t="s">
        <v>230</v>
      </c>
      <c r="I290" s="150" t="s">
        <v>578</v>
      </c>
      <c r="J290" s="123"/>
    </row>
    <row r="291" spans="1:10" s="124" customFormat="1" x14ac:dyDescent="0.45">
      <c r="A291" s="126" t="s">
        <v>589</v>
      </c>
      <c r="B291" s="127" t="s">
        <v>588</v>
      </c>
      <c r="C291" s="128">
        <v>9.2899999999999991</v>
      </c>
      <c r="D291" s="148">
        <v>3.9620000000000002</v>
      </c>
      <c r="E291" s="148">
        <v>6.1014999999999997</v>
      </c>
      <c r="F291" s="130">
        <v>1</v>
      </c>
      <c r="G291" s="131">
        <v>1.52</v>
      </c>
      <c r="H291" s="132" t="s">
        <v>230</v>
      </c>
      <c r="I291" s="133" t="s">
        <v>578</v>
      </c>
      <c r="J291" s="123"/>
    </row>
    <row r="292" spans="1:10" s="124" customFormat="1" x14ac:dyDescent="0.45">
      <c r="A292" s="126" t="s">
        <v>590</v>
      </c>
      <c r="B292" s="127" t="s">
        <v>588</v>
      </c>
      <c r="C292" s="128">
        <v>13.18</v>
      </c>
      <c r="D292" s="148">
        <v>5.3132000000000001</v>
      </c>
      <c r="E292" s="148">
        <v>8.1822999999999997</v>
      </c>
      <c r="F292" s="130">
        <v>1</v>
      </c>
      <c r="G292" s="131">
        <v>1.8</v>
      </c>
      <c r="H292" s="132" t="s">
        <v>230</v>
      </c>
      <c r="I292" s="133" t="s">
        <v>578</v>
      </c>
      <c r="J292" s="123"/>
    </row>
    <row r="293" spans="1:10" s="124" customFormat="1" x14ac:dyDescent="0.45">
      <c r="A293" s="134" t="s">
        <v>591</v>
      </c>
      <c r="B293" s="135" t="s">
        <v>588</v>
      </c>
      <c r="C293" s="136">
        <v>20.03</v>
      </c>
      <c r="D293" s="137">
        <v>8.0274999999999999</v>
      </c>
      <c r="E293" s="137">
        <v>12.362399999999999</v>
      </c>
      <c r="F293" s="138">
        <v>1</v>
      </c>
      <c r="G293" s="151">
        <v>2</v>
      </c>
      <c r="H293" s="140" t="s">
        <v>230</v>
      </c>
      <c r="I293" s="141" t="s">
        <v>578</v>
      </c>
      <c r="J293" s="123"/>
    </row>
    <row r="294" spans="1:10" s="124" customFormat="1" x14ac:dyDescent="0.45">
      <c r="A294" s="126" t="s">
        <v>592</v>
      </c>
      <c r="B294" s="127" t="s">
        <v>593</v>
      </c>
      <c r="C294" s="128">
        <v>5.53</v>
      </c>
      <c r="D294" s="148">
        <v>2.9218999999999999</v>
      </c>
      <c r="E294" s="148">
        <v>4.4996999999999998</v>
      </c>
      <c r="F294" s="130">
        <v>1</v>
      </c>
      <c r="G294" s="131">
        <v>1</v>
      </c>
      <c r="H294" s="149" t="s">
        <v>230</v>
      </c>
      <c r="I294" s="150" t="s">
        <v>578</v>
      </c>
      <c r="J294" s="123"/>
    </row>
    <row r="295" spans="1:10" s="124" customFormat="1" x14ac:dyDescent="0.45">
      <c r="A295" s="126" t="s">
        <v>594</v>
      </c>
      <c r="B295" s="127" t="s">
        <v>593</v>
      </c>
      <c r="C295" s="128">
        <v>6.7</v>
      </c>
      <c r="D295" s="148">
        <v>3.2330000000000001</v>
      </c>
      <c r="E295" s="148">
        <v>4.9787999999999997</v>
      </c>
      <c r="F295" s="130">
        <v>1</v>
      </c>
      <c r="G295" s="131">
        <v>1.52</v>
      </c>
      <c r="H295" s="132" t="s">
        <v>230</v>
      </c>
      <c r="I295" s="133" t="s">
        <v>578</v>
      </c>
      <c r="J295" s="123"/>
    </row>
    <row r="296" spans="1:10" s="124" customFormat="1" x14ac:dyDescent="0.45">
      <c r="A296" s="126" t="s">
        <v>595</v>
      </c>
      <c r="B296" s="127" t="s">
        <v>593</v>
      </c>
      <c r="C296" s="128">
        <v>9.75</v>
      </c>
      <c r="D296" s="148">
        <v>4.2275</v>
      </c>
      <c r="E296" s="148">
        <v>6.5103999999999997</v>
      </c>
      <c r="F296" s="130">
        <v>1</v>
      </c>
      <c r="G296" s="131">
        <v>1.8</v>
      </c>
      <c r="H296" s="132" t="s">
        <v>230</v>
      </c>
      <c r="I296" s="133" t="s">
        <v>578</v>
      </c>
      <c r="J296" s="123"/>
    </row>
    <row r="297" spans="1:10" s="124" customFormat="1" x14ac:dyDescent="0.45">
      <c r="A297" s="134" t="s">
        <v>596</v>
      </c>
      <c r="B297" s="135" t="s">
        <v>593</v>
      </c>
      <c r="C297" s="136">
        <v>16.5</v>
      </c>
      <c r="D297" s="137">
        <v>6.7549000000000001</v>
      </c>
      <c r="E297" s="137">
        <v>10.4026</v>
      </c>
      <c r="F297" s="138">
        <v>1</v>
      </c>
      <c r="G297" s="151">
        <v>2</v>
      </c>
      <c r="H297" s="140" t="s">
        <v>230</v>
      </c>
      <c r="I297" s="141" t="s">
        <v>578</v>
      </c>
      <c r="J297" s="123"/>
    </row>
    <row r="298" spans="1:10" s="124" customFormat="1" x14ac:dyDescent="0.45">
      <c r="A298" s="126" t="s">
        <v>597</v>
      </c>
      <c r="B298" s="127" t="s">
        <v>598</v>
      </c>
      <c r="C298" s="128">
        <v>6.92</v>
      </c>
      <c r="D298" s="148">
        <v>2.7239</v>
      </c>
      <c r="E298" s="148">
        <v>4.1947999999999999</v>
      </c>
      <c r="F298" s="130">
        <v>1</v>
      </c>
      <c r="G298" s="131">
        <v>1</v>
      </c>
      <c r="H298" s="149" t="s">
        <v>230</v>
      </c>
      <c r="I298" s="150" t="s">
        <v>578</v>
      </c>
      <c r="J298" s="123"/>
    </row>
    <row r="299" spans="1:10" s="124" customFormat="1" x14ac:dyDescent="0.45">
      <c r="A299" s="126" t="s">
        <v>599</v>
      </c>
      <c r="B299" s="127" t="s">
        <v>598</v>
      </c>
      <c r="C299" s="128">
        <v>8.9499999999999993</v>
      </c>
      <c r="D299" s="148">
        <v>3.1539000000000001</v>
      </c>
      <c r="E299" s="148">
        <v>4.8570000000000002</v>
      </c>
      <c r="F299" s="130">
        <v>1</v>
      </c>
      <c r="G299" s="131">
        <v>1.52</v>
      </c>
      <c r="H299" s="132" t="s">
        <v>230</v>
      </c>
      <c r="I299" s="133" t="s">
        <v>578</v>
      </c>
      <c r="J299" s="123"/>
    </row>
    <row r="300" spans="1:10" s="124" customFormat="1" x14ac:dyDescent="0.45">
      <c r="A300" s="126" t="s">
        <v>600</v>
      </c>
      <c r="B300" s="127" t="s">
        <v>598</v>
      </c>
      <c r="C300" s="128">
        <v>11.51</v>
      </c>
      <c r="D300" s="148">
        <v>4.0761000000000003</v>
      </c>
      <c r="E300" s="148">
        <v>6.2771999999999997</v>
      </c>
      <c r="F300" s="130">
        <v>1</v>
      </c>
      <c r="G300" s="131">
        <v>1.8</v>
      </c>
      <c r="H300" s="132" t="s">
        <v>230</v>
      </c>
      <c r="I300" s="133" t="s">
        <v>578</v>
      </c>
      <c r="J300" s="123"/>
    </row>
    <row r="301" spans="1:10" s="124" customFormat="1" x14ac:dyDescent="0.45">
      <c r="A301" s="134" t="s">
        <v>601</v>
      </c>
      <c r="B301" s="135" t="s">
        <v>598</v>
      </c>
      <c r="C301" s="136">
        <v>16.05</v>
      </c>
      <c r="D301" s="137">
        <v>5.9188000000000001</v>
      </c>
      <c r="E301" s="137">
        <v>9.1150000000000002</v>
      </c>
      <c r="F301" s="138">
        <v>1</v>
      </c>
      <c r="G301" s="151">
        <v>2</v>
      </c>
      <c r="H301" s="140" t="s">
        <v>230</v>
      </c>
      <c r="I301" s="141" t="s">
        <v>578</v>
      </c>
      <c r="J301" s="123"/>
    </row>
    <row r="302" spans="1:10" s="124" customFormat="1" x14ac:dyDescent="0.45">
      <c r="A302" s="126" t="s">
        <v>602</v>
      </c>
      <c r="B302" s="127" t="s">
        <v>603</v>
      </c>
      <c r="C302" s="128">
        <v>5.73</v>
      </c>
      <c r="D302" s="148">
        <v>2.4348999999999998</v>
      </c>
      <c r="E302" s="148">
        <v>3.7498</v>
      </c>
      <c r="F302" s="130">
        <v>1</v>
      </c>
      <c r="G302" s="131">
        <v>1</v>
      </c>
      <c r="H302" s="149" t="s">
        <v>230</v>
      </c>
      <c r="I302" s="150" t="s">
        <v>578</v>
      </c>
      <c r="J302" s="123"/>
    </row>
    <row r="303" spans="1:10" s="124" customFormat="1" x14ac:dyDescent="0.45">
      <c r="A303" s="126" t="s">
        <v>604</v>
      </c>
      <c r="B303" s="127" t="s">
        <v>603</v>
      </c>
      <c r="C303" s="128">
        <v>6.87</v>
      </c>
      <c r="D303" s="148">
        <v>2.6913</v>
      </c>
      <c r="E303" s="148">
        <v>4.1445999999999996</v>
      </c>
      <c r="F303" s="130">
        <v>1</v>
      </c>
      <c r="G303" s="131">
        <v>1.52</v>
      </c>
      <c r="H303" s="132" t="s">
        <v>230</v>
      </c>
      <c r="I303" s="133" t="s">
        <v>578</v>
      </c>
      <c r="J303" s="123"/>
    </row>
    <row r="304" spans="1:10" s="124" customFormat="1" x14ac:dyDescent="0.45">
      <c r="A304" s="126" t="s">
        <v>605</v>
      </c>
      <c r="B304" s="127" t="s">
        <v>603</v>
      </c>
      <c r="C304" s="128">
        <v>9.0399999999999991</v>
      </c>
      <c r="D304" s="148">
        <v>3.3714</v>
      </c>
      <c r="E304" s="148">
        <v>5.1920000000000002</v>
      </c>
      <c r="F304" s="130">
        <v>1</v>
      </c>
      <c r="G304" s="131">
        <v>1.8</v>
      </c>
      <c r="H304" s="132" t="s">
        <v>230</v>
      </c>
      <c r="I304" s="133" t="s">
        <v>578</v>
      </c>
      <c r="J304" s="123"/>
    </row>
    <row r="305" spans="1:10" s="124" customFormat="1" x14ac:dyDescent="0.45">
      <c r="A305" s="134" t="s">
        <v>606</v>
      </c>
      <c r="B305" s="135" t="s">
        <v>603</v>
      </c>
      <c r="C305" s="136">
        <v>14.58</v>
      </c>
      <c r="D305" s="137">
        <v>5.3807999999999998</v>
      </c>
      <c r="E305" s="137">
        <v>8.2865000000000002</v>
      </c>
      <c r="F305" s="138">
        <v>1</v>
      </c>
      <c r="G305" s="151">
        <v>2</v>
      </c>
      <c r="H305" s="140" t="s">
        <v>230</v>
      </c>
      <c r="I305" s="141" t="s">
        <v>578</v>
      </c>
      <c r="J305" s="123"/>
    </row>
    <row r="306" spans="1:10" s="124" customFormat="1" x14ac:dyDescent="0.45">
      <c r="A306" s="126" t="s">
        <v>607</v>
      </c>
      <c r="B306" s="127" t="s">
        <v>608</v>
      </c>
      <c r="C306" s="128">
        <v>4.12</v>
      </c>
      <c r="D306" s="148">
        <v>2.3835000000000002</v>
      </c>
      <c r="E306" s="148">
        <v>3.6705999999999999</v>
      </c>
      <c r="F306" s="130">
        <v>1</v>
      </c>
      <c r="G306" s="131">
        <v>1</v>
      </c>
      <c r="H306" s="149" t="s">
        <v>230</v>
      </c>
      <c r="I306" s="150" t="s">
        <v>578</v>
      </c>
      <c r="J306" s="123"/>
    </row>
    <row r="307" spans="1:10" s="124" customFormat="1" x14ac:dyDescent="0.45">
      <c r="A307" s="126" t="s">
        <v>609</v>
      </c>
      <c r="B307" s="127" t="s">
        <v>608</v>
      </c>
      <c r="C307" s="128">
        <v>4.8899999999999997</v>
      </c>
      <c r="D307" s="148">
        <v>2.6922999999999999</v>
      </c>
      <c r="E307" s="148">
        <v>4.1462000000000003</v>
      </c>
      <c r="F307" s="130">
        <v>1</v>
      </c>
      <c r="G307" s="131">
        <v>1.52</v>
      </c>
      <c r="H307" s="132" t="s">
        <v>230</v>
      </c>
      <c r="I307" s="133" t="s">
        <v>578</v>
      </c>
      <c r="J307" s="123"/>
    </row>
    <row r="308" spans="1:10" s="124" customFormat="1" x14ac:dyDescent="0.45">
      <c r="A308" s="126" t="s">
        <v>610</v>
      </c>
      <c r="B308" s="127" t="s">
        <v>608</v>
      </c>
      <c r="C308" s="128">
        <v>8.33</v>
      </c>
      <c r="D308" s="148">
        <v>3.3856000000000002</v>
      </c>
      <c r="E308" s="148">
        <v>5.2138</v>
      </c>
      <c r="F308" s="130">
        <v>1</v>
      </c>
      <c r="G308" s="131">
        <v>1.8</v>
      </c>
      <c r="H308" s="132" t="s">
        <v>230</v>
      </c>
      <c r="I308" s="133" t="s">
        <v>578</v>
      </c>
      <c r="J308" s="123"/>
    </row>
    <row r="309" spans="1:10" s="124" customFormat="1" x14ac:dyDescent="0.45">
      <c r="A309" s="134" t="s">
        <v>611</v>
      </c>
      <c r="B309" s="135" t="s">
        <v>608</v>
      </c>
      <c r="C309" s="136">
        <v>17.62</v>
      </c>
      <c r="D309" s="137">
        <v>6.5427999999999997</v>
      </c>
      <c r="E309" s="137">
        <v>10.075900000000001</v>
      </c>
      <c r="F309" s="138">
        <v>1</v>
      </c>
      <c r="G309" s="151">
        <v>2</v>
      </c>
      <c r="H309" s="140" t="s">
        <v>230</v>
      </c>
      <c r="I309" s="141" t="s">
        <v>578</v>
      </c>
      <c r="J309" s="123"/>
    </row>
    <row r="310" spans="1:10" s="124" customFormat="1" x14ac:dyDescent="0.45">
      <c r="A310" s="126" t="s">
        <v>612</v>
      </c>
      <c r="B310" s="127" t="s">
        <v>613</v>
      </c>
      <c r="C310" s="128">
        <v>3.66</v>
      </c>
      <c r="D310" s="148">
        <v>1.4974000000000001</v>
      </c>
      <c r="E310" s="148">
        <v>2.306</v>
      </c>
      <c r="F310" s="130">
        <v>1</v>
      </c>
      <c r="G310" s="131">
        <v>1</v>
      </c>
      <c r="H310" s="149" t="s">
        <v>230</v>
      </c>
      <c r="I310" s="150" t="s">
        <v>578</v>
      </c>
      <c r="J310" s="123"/>
    </row>
    <row r="311" spans="1:10" s="124" customFormat="1" x14ac:dyDescent="0.45">
      <c r="A311" s="126" t="s">
        <v>614</v>
      </c>
      <c r="B311" s="127" t="s">
        <v>613</v>
      </c>
      <c r="C311" s="128">
        <v>5.32</v>
      </c>
      <c r="D311" s="148">
        <v>1.9683999999999999</v>
      </c>
      <c r="E311" s="148">
        <v>3.0312999999999999</v>
      </c>
      <c r="F311" s="130">
        <v>1</v>
      </c>
      <c r="G311" s="131">
        <v>1.52</v>
      </c>
      <c r="H311" s="132" t="s">
        <v>230</v>
      </c>
      <c r="I311" s="133" t="s">
        <v>578</v>
      </c>
      <c r="J311" s="123"/>
    </row>
    <row r="312" spans="1:10" s="124" customFormat="1" x14ac:dyDescent="0.45">
      <c r="A312" s="126" t="s">
        <v>615</v>
      </c>
      <c r="B312" s="127" t="s">
        <v>613</v>
      </c>
      <c r="C312" s="128">
        <v>8.36</v>
      </c>
      <c r="D312" s="148">
        <v>3.1206999999999998</v>
      </c>
      <c r="E312" s="148">
        <v>4.8059000000000003</v>
      </c>
      <c r="F312" s="130">
        <v>1</v>
      </c>
      <c r="G312" s="131">
        <v>1.8</v>
      </c>
      <c r="H312" s="132" t="s">
        <v>230</v>
      </c>
      <c r="I312" s="133" t="s">
        <v>578</v>
      </c>
      <c r="J312" s="123"/>
    </row>
    <row r="313" spans="1:10" s="124" customFormat="1" x14ac:dyDescent="0.45">
      <c r="A313" s="134" t="s">
        <v>616</v>
      </c>
      <c r="B313" s="135" t="s">
        <v>613</v>
      </c>
      <c r="C313" s="136">
        <v>12.83</v>
      </c>
      <c r="D313" s="137">
        <v>5.2925000000000004</v>
      </c>
      <c r="E313" s="137">
        <v>8.1504999999999992</v>
      </c>
      <c r="F313" s="138">
        <v>1</v>
      </c>
      <c r="G313" s="151">
        <v>2</v>
      </c>
      <c r="H313" s="140" t="s">
        <v>230</v>
      </c>
      <c r="I313" s="141" t="s">
        <v>578</v>
      </c>
      <c r="J313" s="123"/>
    </row>
    <row r="314" spans="1:10" s="124" customFormat="1" x14ac:dyDescent="0.45">
      <c r="A314" s="126" t="s">
        <v>617</v>
      </c>
      <c r="B314" s="127" t="s">
        <v>618</v>
      </c>
      <c r="C314" s="128">
        <v>4.58</v>
      </c>
      <c r="D314" s="148">
        <v>1.5991</v>
      </c>
      <c r="E314" s="148">
        <v>2.4626000000000001</v>
      </c>
      <c r="F314" s="130">
        <v>1</v>
      </c>
      <c r="G314" s="131">
        <v>1</v>
      </c>
      <c r="H314" s="149" t="s">
        <v>230</v>
      </c>
      <c r="I314" s="150" t="s">
        <v>578</v>
      </c>
      <c r="J314" s="123"/>
    </row>
    <row r="315" spans="1:10" s="124" customFormat="1" x14ac:dyDescent="0.45">
      <c r="A315" s="126" t="s">
        <v>619</v>
      </c>
      <c r="B315" s="127" t="s">
        <v>618</v>
      </c>
      <c r="C315" s="128">
        <v>5.96</v>
      </c>
      <c r="D315" s="148">
        <v>1.7482</v>
      </c>
      <c r="E315" s="148">
        <v>2.6922000000000001</v>
      </c>
      <c r="F315" s="130">
        <v>1</v>
      </c>
      <c r="G315" s="131">
        <v>1.52</v>
      </c>
      <c r="H315" s="132" t="s">
        <v>230</v>
      </c>
      <c r="I315" s="133" t="s">
        <v>578</v>
      </c>
      <c r="J315" s="123"/>
    </row>
    <row r="316" spans="1:10" s="124" customFormat="1" x14ac:dyDescent="0.45">
      <c r="A316" s="126" t="s">
        <v>620</v>
      </c>
      <c r="B316" s="127" t="s">
        <v>618</v>
      </c>
      <c r="C316" s="128">
        <v>8.5399999999999991</v>
      </c>
      <c r="D316" s="148">
        <v>2.2555999999999998</v>
      </c>
      <c r="E316" s="148">
        <v>3.4735999999999998</v>
      </c>
      <c r="F316" s="130">
        <v>1</v>
      </c>
      <c r="G316" s="131">
        <v>1.8</v>
      </c>
      <c r="H316" s="132" t="s">
        <v>230</v>
      </c>
      <c r="I316" s="133" t="s">
        <v>578</v>
      </c>
      <c r="J316" s="123"/>
    </row>
    <row r="317" spans="1:10" s="124" customFormat="1" x14ac:dyDescent="0.45">
      <c r="A317" s="134" t="s">
        <v>621</v>
      </c>
      <c r="B317" s="135" t="s">
        <v>618</v>
      </c>
      <c r="C317" s="136">
        <v>12.75</v>
      </c>
      <c r="D317" s="137">
        <v>3.2231000000000001</v>
      </c>
      <c r="E317" s="137">
        <v>4.9635999999999996</v>
      </c>
      <c r="F317" s="138">
        <v>1</v>
      </c>
      <c r="G317" s="151">
        <v>2</v>
      </c>
      <c r="H317" s="140" t="s">
        <v>230</v>
      </c>
      <c r="I317" s="141" t="s">
        <v>578</v>
      </c>
      <c r="J317" s="123"/>
    </row>
    <row r="318" spans="1:10" s="124" customFormat="1" x14ac:dyDescent="0.45">
      <c r="A318" s="126" t="s">
        <v>622</v>
      </c>
      <c r="B318" s="127" t="s">
        <v>623</v>
      </c>
      <c r="C318" s="128">
        <v>2.74</v>
      </c>
      <c r="D318" s="148">
        <v>1.244</v>
      </c>
      <c r="E318" s="148">
        <v>1.9157999999999999</v>
      </c>
      <c r="F318" s="130">
        <v>1</v>
      </c>
      <c r="G318" s="131">
        <v>1</v>
      </c>
      <c r="H318" s="149" t="s">
        <v>230</v>
      </c>
      <c r="I318" s="150" t="s">
        <v>578</v>
      </c>
      <c r="J318" s="123"/>
    </row>
    <row r="319" spans="1:10" s="124" customFormat="1" x14ac:dyDescent="0.45">
      <c r="A319" s="126" t="s">
        <v>624</v>
      </c>
      <c r="B319" s="127" t="s">
        <v>623</v>
      </c>
      <c r="C319" s="128">
        <v>3.88</v>
      </c>
      <c r="D319" s="148">
        <v>1.4305000000000001</v>
      </c>
      <c r="E319" s="148">
        <v>2.2029999999999998</v>
      </c>
      <c r="F319" s="130">
        <v>1</v>
      </c>
      <c r="G319" s="131">
        <v>1.52</v>
      </c>
      <c r="H319" s="132" t="s">
        <v>230</v>
      </c>
      <c r="I319" s="133" t="s">
        <v>578</v>
      </c>
      <c r="J319" s="123"/>
    </row>
    <row r="320" spans="1:10" s="124" customFormat="1" x14ac:dyDescent="0.45">
      <c r="A320" s="126" t="s">
        <v>625</v>
      </c>
      <c r="B320" s="127" t="s">
        <v>623</v>
      </c>
      <c r="C320" s="128">
        <v>6.02</v>
      </c>
      <c r="D320" s="148">
        <v>1.7992999999999999</v>
      </c>
      <c r="E320" s="148">
        <v>2.7709000000000001</v>
      </c>
      <c r="F320" s="130">
        <v>1</v>
      </c>
      <c r="G320" s="131">
        <v>1.8</v>
      </c>
      <c r="H320" s="132" t="s">
        <v>230</v>
      </c>
      <c r="I320" s="133" t="s">
        <v>578</v>
      </c>
      <c r="J320" s="123"/>
    </row>
    <row r="321" spans="1:10" s="124" customFormat="1" x14ac:dyDescent="0.45">
      <c r="A321" s="134" t="s">
        <v>626</v>
      </c>
      <c r="B321" s="135" t="s">
        <v>623</v>
      </c>
      <c r="C321" s="136">
        <v>10.38</v>
      </c>
      <c r="D321" s="137">
        <v>2.9091</v>
      </c>
      <c r="E321" s="137">
        <v>4.4800000000000004</v>
      </c>
      <c r="F321" s="138">
        <v>1</v>
      </c>
      <c r="G321" s="151">
        <v>2</v>
      </c>
      <c r="H321" s="140" t="s">
        <v>230</v>
      </c>
      <c r="I321" s="141" t="s">
        <v>578</v>
      </c>
      <c r="J321" s="123"/>
    </row>
    <row r="322" spans="1:10" s="124" customFormat="1" x14ac:dyDescent="0.45">
      <c r="A322" s="126" t="s">
        <v>627</v>
      </c>
      <c r="B322" s="127" t="s">
        <v>628</v>
      </c>
      <c r="C322" s="128">
        <v>2.25</v>
      </c>
      <c r="D322" s="148">
        <v>1.4382999999999999</v>
      </c>
      <c r="E322" s="148">
        <v>2.2149999999999999</v>
      </c>
      <c r="F322" s="130">
        <v>1</v>
      </c>
      <c r="G322" s="131">
        <v>1</v>
      </c>
      <c r="H322" s="149" t="s">
        <v>230</v>
      </c>
      <c r="I322" s="150" t="s">
        <v>578</v>
      </c>
      <c r="J322" s="123"/>
    </row>
    <row r="323" spans="1:10" s="124" customFormat="1" x14ac:dyDescent="0.45">
      <c r="A323" s="126" t="s">
        <v>629</v>
      </c>
      <c r="B323" s="127" t="s">
        <v>628</v>
      </c>
      <c r="C323" s="128">
        <v>3.1</v>
      </c>
      <c r="D323" s="148">
        <v>1.6188</v>
      </c>
      <c r="E323" s="148">
        <v>2.4929999999999999</v>
      </c>
      <c r="F323" s="130">
        <v>1</v>
      </c>
      <c r="G323" s="131">
        <v>1.52</v>
      </c>
      <c r="H323" s="132" t="s">
        <v>230</v>
      </c>
      <c r="I323" s="133" t="s">
        <v>578</v>
      </c>
      <c r="J323" s="123"/>
    </row>
    <row r="324" spans="1:10" s="124" customFormat="1" x14ac:dyDescent="0.45">
      <c r="A324" s="126" t="s">
        <v>630</v>
      </c>
      <c r="B324" s="127" t="s">
        <v>628</v>
      </c>
      <c r="C324" s="128">
        <v>5.35</v>
      </c>
      <c r="D324" s="148">
        <v>2.0855999999999999</v>
      </c>
      <c r="E324" s="148">
        <v>3.2118000000000002</v>
      </c>
      <c r="F324" s="130">
        <v>1</v>
      </c>
      <c r="G324" s="131">
        <v>1.8</v>
      </c>
      <c r="H324" s="132" t="s">
        <v>230</v>
      </c>
      <c r="I324" s="133" t="s">
        <v>578</v>
      </c>
      <c r="J324" s="123"/>
    </row>
    <row r="325" spans="1:10" s="124" customFormat="1" x14ac:dyDescent="0.45">
      <c r="A325" s="134" t="s">
        <v>631</v>
      </c>
      <c r="B325" s="135" t="s">
        <v>628</v>
      </c>
      <c r="C325" s="136">
        <v>7.99</v>
      </c>
      <c r="D325" s="137">
        <v>2.944</v>
      </c>
      <c r="E325" s="137">
        <v>4.5338000000000003</v>
      </c>
      <c r="F325" s="138">
        <v>1</v>
      </c>
      <c r="G325" s="151">
        <v>2</v>
      </c>
      <c r="H325" s="140" t="s">
        <v>230</v>
      </c>
      <c r="I325" s="141" t="s">
        <v>578</v>
      </c>
      <c r="J325" s="123"/>
    </row>
    <row r="326" spans="1:10" s="124" customFormat="1" x14ac:dyDescent="0.45">
      <c r="A326" s="126" t="s">
        <v>632</v>
      </c>
      <c r="B326" s="127" t="s">
        <v>633</v>
      </c>
      <c r="C326" s="128">
        <v>2.08</v>
      </c>
      <c r="D326" s="148">
        <v>1.7022999999999999</v>
      </c>
      <c r="E326" s="148">
        <v>2.6215000000000002</v>
      </c>
      <c r="F326" s="130">
        <v>1</v>
      </c>
      <c r="G326" s="131">
        <v>1</v>
      </c>
      <c r="H326" s="149" t="s">
        <v>230</v>
      </c>
      <c r="I326" s="150" t="s">
        <v>578</v>
      </c>
      <c r="J326" s="123"/>
    </row>
    <row r="327" spans="1:10" s="124" customFormat="1" x14ac:dyDescent="0.45">
      <c r="A327" s="126" t="s">
        <v>634</v>
      </c>
      <c r="B327" s="127" t="s">
        <v>633</v>
      </c>
      <c r="C327" s="128">
        <v>3.12</v>
      </c>
      <c r="D327" s="148">
        <v>1.8405</v>
      </c>
      <c r="E327" s="148">
        <v>2.8344</v>
      </c>
      <c r="F327" s="130">
        <v>1</v>
      </c>
      <c r="G327" s="131">
        <v>1.52</v>
      </c>
      <c r="H327" s="132" t="s">
        <v>230</v>
      </c>
      <c r="I327" s="133" t="s">
        <v>578</v>
      </c>
      <c r="J327" s="123"/>
    </row>
    <row r="328" spans="1:10" s="124" customFormat="1" x14ac:dyDescent="0.45">
      <c r="A328" s="126" t="s">
        <v>635</v>
      </c>
      <c r="B328" s="127" t="s">
        <v>633</v>
      </c>
      <c r="C328" s="128">
        <v>6.11</v>
      </c>
      <c r="D328" s="148">
        <v>2.2696000000000001</v>
      </c>
      <c r="E328" s="148">
        <v>3.4952000000000001</v>
      </c>
      <c r="F328" s="130">
        <v>1</v>
      </c>
      <c r="G328" s="131">
        <v>1.8</v>
      </c>
      <c r="H328" s="132" t="s">
        <v>230</v>
      </c>
      <c r="I328" s="133" t="s">
        <v>578</v>
      </c>
      <c r="J328" s="123"/>
    </row>
    <row r="329" spans="1:10" s="124" customFormat="1" x14ac:dyDescent="0.45">
      <c r="A329" s="134" t="s">
        <v>636</v>
      </c>
      <c r="B329" s="135" t="s">
        <v>633</v>
      </c>
      <c r="C329" s="136">
        <v>10.61</v>
      </c>
      <c r="D329" s="137">
        <v>3.4697</v>
      </c>
      <c r="E329" s="137">
        <v>5.3433999999999999</v>
      </c>
      <c r="F329" s="138">
        <v>1</v>
      </c>
      <c r="G329" s="151">
        <v>2</v>
      </c>
      <c r="H329" s="140" t="s">
        <v>230</v>
      </c>
      <c r="I329" s="141" t="s">
        <v>578</v>
      </c>
      <c r="J329" s="123"/>
    </row>
    <row r="330" spans="1:10" s="124" customFormat="1" x14ac:dyDescent="0.45">
      <c r="A330" s="126" t="s">
        <v>637</v>
      </c>
      <c r="B330" s="127" t="s">
        <v>638</v>
      </c>
      <c r="C330" s="128">
        <v>2.74</v>
      </c>
      <c r="D330" s="148">
        <v>1.4048</v>
      </c>
      <c r="E330" s="148">
        <v>2.1634000000000002</v>
      </c>
      <c r="F330" s="130">
        <v>1</v>
      </c>
      <c r="G330" s="131">
        <v>1</v>
      </c>
      <c r="H330" s="149" t="s">
        <v>230</v>
      </c>
      <c r="I330" s="150" t="s">
        <v>578</v>
      </c>
      <c r="J330" s="123"/>
    </row>
    <row r="331" spans="1:10" s="124" customFormat="1" x14ac:dyDescent="0.45">
      <c r="A331" s="126" t="s">
        <v>639</v>
      </c>
      <c r="B331" s="127" t="s">
        <v>638</v>
      </c>
      <c r="C331" s="128">
        <v>3.47</v>
      </c>
      <c r="D331" s="148">
        <v>1.6967000000000001</v>
      </c>
      <c r="E331" s="148">
        <v>2.6128999999999998</v>
      </c>
      <c r="F331" s="130">
        <v>1</v>
      </c>
      <c r="G331" s="131">
        <v>1.52</v>
      </c>
      <c r="H331" s="132" t="s">
        <v>230</v>
      </c>
      <c r="I331" s="133" t="s">
        <v>578</v>
      </c>
      <c r="J331" s="123"/>
    </row>
    <row r="332" spans="1:10" s="124" customFormat="1" x14ac:dyDescent="0.45">
      <c r="A332" s="126" t="s">
        <v>640</v>
      </c>
      <c r="B332" s="127" t="s">
        <v>638</v>
      </c>
      <c r="C332" s="128">
        <v>5.99</v>
      </c>
      <c r="D332" s="148">
        <v>2.5219</v>
      </c>
      <c r="E332" s="148">
        <v>3.8837000000000002</v>
      </c>
      <c r="F332" s="130">
        <v>1</v>
      </c>
      <c r="G332" s="131">
        <v>1.8</v>
      </c>
      <c r="H332" s="132" t="s">
        <v>230</v>
      </c>
      <c r="I332" s="133" t="s">
        <v>578</v>
      </c>
      <c r="J332" s="123"/>
    </row>
    <row r="333" spans="1:10" s="124" customFormat="1" x14ac:dyDescent="0.45">
      <c r="A333" s="134" t="s">
        <v>641</v>
      </c>
      <c r="B333" s="135" t="s">
        <v>638</v>
      </c>
      <c r="C333" s="136">
        <v>13.18</v>
      </c>
      <c r="D333" s="137">
        <v>4.2632000000000003</v>
      </c>
      <c r="E333" s="137">
        <v>6.5652999999999997</v>
      </c>
      <c r="F333" s="138">
        <v>1</v>
      </c>
      <c r="G333" s="151">
        <v>2</v>
      </c>
      <c r="H333" s="140" t="s">
        <v>230</v>
      </c>
      <c r="I333" s="141" t="s">
        <v>578</v>
      </c>
      <c r="J333" s="123"/>
    </row>
    <row r="334" spans="1:10" s="124" customFormat="1" x14ac:dyDescent="0.45">
      <c r="A334" s="126" t="s">
        <v>642</v>
      </c>
      <c r="B334" s="127" t="s">
        <v>643</v>
      </c>
      <c r="C334" s="128">
        <v>2.85</v>
      </c>
      <c r="D334" s="148">
        <v>1.0106999999999999</v>
      </c>
      <c r="E334" s="148">
        <v>1.5565</v>
      </c>
      <c r="F334" s="130">
        <v>1</v>
      </c>
      <c r="G334" s="131">
        <v>1</v>
      </c>
      <c r="H334" s="149" t="s">
        <v>230</v>
      </c>
      <c r="I334" s="150" t="s">
        <v>578</v>
      </c>
      <c r="J334" s="123"/>
    </row>
    <row r="335" spans="1:10" s="124" customFormat="1" x14ac:dyDescent="0.45">
      <c r="A335" s="126" t="s">
        <v>644</v>
      </c>
      <c r="B335" s="127" t="s">
        <v>643</v>
      </c>
      <c r="C335" s="128">
        <v>4.33</v>
      </c>
      <c r="D335" s="148">
        <v>1.4524999999999999</v>
      </c>
      <c r="E335" s="148">
        <v>2.2368999999999999</v>
      </c>
      <c r="F335" s="130">
        <v>1</v>
      </c>
      <c r="G335" s="131">
        <v>1.52</v>
      </c>
      <c r="H335" s="132" t="s">
        <v>230</v>
      </c>
      <c r="I335" s="133" t="s">
        <v>578</v>
      </c>
      <c r="J335" s="123"/>
    </row>
    <row r="336" spans="1:10" s="124" customFormat="1" x14ac:dyDescent="0.45">
      <c r="A336" s="126" t="s">
        <v>645</v>
      </c>
      <c r="B336" s="127" t="s">
        <v>643</v>
      </c>
      <c r="C336" s="128">
        <v>6.14</v>
      </c>
      <c r="D336" s="148">
        <v>1.8033999999999999</v>
      </c>
      <c r="E336" s="148">
        <v>2.7772000000000001</v>
      </c>
      <c r="F336" s="130">
        <v>1</v>
      </c>
      <c r="G336" s="131">
        <v>1.8</v>
      </c>
      <c r="H336" s="132" t="s">
        <v>230</v>
      </c>
      <c r="I336" s="133" t="s">
        <v>578</v>
      </c>
      <c r="J336" s="123"/>
    </row>
    <row r="337" spans="1:10" s="124" customFormat="1" x14ac:dyDescent="0.45">
      <c r="A337" s="134" t="s">
        <v>646</v>
      </c>
      <c r="B337" s="135" t="s">
        <v>643</v>
      </c>
      <c r="C337" s="136">
        <v>9.5</v>
      </c>
      <c r="D337" s="137">
        <v>2.6265999999999998</v>
      </c>
      <c r="E337" s="137">
        <v>4.0449999999999999</v>
      </c>
      <c r="F337" s="138">
        <v>1</v>
      </c>
      <c r="G337" s="151">
        <v>2</v>
      </c>
      <c r="H337" s="140" t="s">
        <v>230</v>
      </c>
      <c r="I337" s="141" t="s">
        <v>578</v>
      </c>
      <c r="J337" s="123"/>
    </row>
    <row r="338" spans="1:10" s="124" customFormat="1" x14ac:dyDescent="0.45">
      <c r="A338" s="126" t="s">
        <v>647</v>
      </c>
      <c r="B338" s="127" t="s">
        <v>648</v>
      </c>
      <c r="C338" s="128">
        <v>2.36</v>
      </c>
      <c r="D338" s="148">
        <v>3.8426</v>
      </c>
      <c r="E338" s="148">
        <v>5.9176000000000002</v>
      </c>
      <c r="F338" s="130">
        <v>1</v>
      </c>
      <c r="G338" s="131">
        <v>1</v>
      </c>
      <c r="H338" s="149" t="s">
        <v>230</v>
      </c>
      <c r="I338" s="150" t="s">
        <v>578</v>
      </c>
      <c r="J338" s="123"/>
    </row>
    <row r="339" spans="1:10" s="124" customFormat="1" x14ac:dyDescent="0.45">
      <c r="A339" s="126" t="s">
        <v>649</v>
      </c>
      <c r="B339" s="127" t="s">
        <v>648</v>
      </c>
      <c r="C339" s="128">
        <v>4.32</v>
      </c>
      <c r="D339" s="148">
        <v>4.1322999999999999</v>
      </c>
      <c r="E339" s="148">
        <v>6.3638000000000003</v>
      </c>
      <c r="F339" s="130">
        <v>1</v>
      </c>
      <c r="G339" s="131">
        <v>1.52</v>
      </c>
      <c r="H339" s="132" t="s">
        <v>230</v>
      </c>
      <c r="I339" s="133" t="s">
        <v>578</v>
      </c>
      <c r="J339" s="123"/>
    </row>
    <row r="340" spans="1:10" s="124" customFormat="1" x14ac:dyDescent="0.45">
      <c r="A340" s="126" t="s">
        <v>650</v>
      </c>
      <c r="B340" s="127" t="s">
        <v>648</v>
      </c>
      <c r="C340" s="128">
        <v>7.28</v>
      </c>
      <c r="D340" s="148">
        <v>4.7525000000000004</v>
      </c>
      <c r="E340" s="148">
        <v>7.3189000000000002</v>
      </c>
      <c r="F340" s="130">
        <v>1</v>
      </c>
      <c r="G340" s="131">
        <v>1.8</v>
      </c>
      <c r="H340" s="132" t="s">
        <v>230</v>
      </c>
      <c r="I340" s="133" t="s">
        <v>578</v>
      </c>
      <c r="J340" s="123"/>
    </row>
    <row r="341" spans="1:10" s="124" customFormat="1" x14ac:dyDescent="0.45">
      <c r="A341" s="134" t="s">
        <v>651</v>
      </c>
      <c r="B341" s="135" t="s">
        <v>648</v>
      </c>
      <c r="C341" s="136">
        <v>10.51</v>
      </c>
      <c r="D341" s="137">
        <v>6.8204000000000002</v>
      </c>
      <c r="E341" s="137">
        <v>10.503399999999999</v>
      </c>
      <c r="F341" s="138">
        <v>1</v>
      </c>
      <c r="G341" s="151">
        <v>2</v>
      </c>
      <c r="H341" s="140" t="s">
        <v>230</v>
      </c>
      <c r="I341" s="141" t="s">
        <v>578</v>
      </c>
      <c r="J341" s="123"/>
    </row>
    <row r="342" spans="1:10" s="124" customFormat="1" x14ac:dyDescent="0.45">
      <c r="A342" s="126" t="s">
        <v>652</v>
      </c>
      <c r="B342" s="127" t="s">
        <v>653</v>
      </c>
      <c r="C342" s="128">
        <v>3.15</v>
      </c>
      <c r="D342" s="148">
        <v>3.0007999999999999</v>
      </c>
      <c r="E342" s="148">
        <v>4.6212</v>
      </c>
      <c r="F342" s="130">
        <v>1</v>
      </c>
      <c r="G342" s="131">
        <v>1</v>
      </c>
      <c r="H342" s="149" t="s">
        <v>230</v>
      </c>
      <c r="I342" s="150" t="s">
        <v>578</v>
      </c>
      <c r="J342" s="123"/>
    </row>
    <row r="343" spans="1:10" s="124" customFormat="1" x14ac:dyDescent="0.45">
      <c r="A343" s="126" t="s">
        <v>654</v>
      </c>
      <c r="B343" s="127" t="s">
        <v>653</v>
      </c>
      <c r="C343" s="128">
        <v>4.72</v>
      </c>
      <c r="D343" s="148">
        <v>3.3086000000000002</v>
      </c>
      <c r="E343" s="148">
        <v>5.0952999999999999</v>
      </c>
      <c r="F343" s="130">
        <v>1</v>
      </c>
      <c r="G343" s="131">
        <v>1.52</v>
      </c>
      <c r="H343" s="132" t="s">
        <v>230</v>
      </c>
      <c r="I343" s="133" t="s">
        <v>578</v>
      </c>
      <c r="J343" s="123"/>
    </row>
    <row r="344" spans="1:10" s="124" customFormat="1" x14ac:dyDescent="0.45">
      <c r="A344" s="126" t="s">
        <v>655</v>
      </c>
      <c r="B344" s="127" t="s">
        <v>653</v>
      </c>
      <c r="C344" s="128">
        <v>7.81</v>
      </c>
      <c r="D344" s="148">
        <v>3.9306000000000001</v>
      </c>
      <c r="E344" s="148">
        <v>6.0530999999999997</v>
      </c>
      <c r="F344" s="130">
        <v>1</v>
      </c>
      <c r="G344" s="131">
        <v>1.8</v>
      </c>
      <c r="H344" s="132" t="s">
        <v>230</v>
      </c>
      <c r="I344" s="133" t="s">
        <v>578</v>
      </c>
      <c r="J344" s="123"/>
    </row>
    <row r="345" spans="1:10" s="124" customFormat="1" x14ac:dyDescent="0.45">
      <c r="A345" s="134" t="s">
        <v>656</v>
      </c>
      <c r="B345" s="135" t="s">
        <v>653</v>
      </c>
      <c r="C345" s="136">
        <v>13.26</v>
      </c>
      <c r="D345" s="137">
        <v>5.4599000000000002</v>
      </c>
      <c r="E345" s="137">
        <v>8.4083000000000006</v>
      </c>
      <c r="F345" s="138">
        <v>1</v>
      </c>
      <c r="G345" s="151">
        <v>2</v>
      </c>
      <c r="H345" s="140" t="s">
        <v>230</v>
      </c>
      <c r="I345" s="141" t="s">
        <v>578</v>
      </c>
      <c r="J345" s="123"/>
    </row>
    <row r="346" spans="1:10" s="124" customFormat="1" x14ac:dyDescent="0.45">
      <c r="A346" s="126" t="s">
        <v>657</v>
      </c>
      <c r="B346" s="127" t="s">
        <v>658</v>
      </c>
      <c r="C346" s="128">
        <v>3.48</v>
      </c>
      <c r="D346" s="148">
        <v>0.9698</v>
      </c>
      <c r="E346" s="148">
        <v>1.4935</v>
      </c>
      <c r="F346" s="130">
        <v>1</v>
      </c>
      <c r="G346" s="131">
        <v>1</v>
      </c>
      <c r="H346" s="149" t="s">
        <v>230</v>
      </c>
      <c r="I346" s="150" t="s">
        <v>578</v>
      </c>
      <c r="J346" s="123"/>
    </row>
    <row r="347" spans="1:10" s="124" customFormat="1" x14ac:dyDescent="0.45">
      <c r="A347" s="126" t="s">
        <v>659</v>
      </c>
      <c r="B347" s="127" t="s">
        <v>658</v>
      </c>
      <c r="C347" s="128">
        <v>5.18</v>
      </c>
      <c r="D347" s="148">
        <v>1.2228000000000001</v>
      </c>
      <c r="E347" s="148">
        <v>1.8831</v>
      </c>
      <c r="F347" s="130">
        <v>1</v>
      </c>
      <c r="G347" s="131">
        <v>1.52</v>
      </c>
      <c r="H347" s="132" t="s">
        <v>230</v>
      </c>
      <c r="I347" s="133" t="s">
        <v>578</v>
      </c>
      <c r="J347" s="123"/>
    </row>
    <row r="348" spans="1:10" s="124" customFormat="1" x14ac:dyDescent="0.45">
      <c r="A348" s="126" t="s">
        <v>660</v>
      </c>
      <c r="B348" s="127" t="s">
        <v>658</v>
      </c>
      <c r="C348" s="128">
        <v>8.68</v>
      </c>
      <c r="D348" s="148">
        <v>1.7512000000000001</v>
      </c>
      <c r="E348" s="148">
        <v>2.6968999999999999</v>
      </c>
      <c r="F348" s="130">
        <v>1</v>
      </c>
      <c r="G348" s="131">
        <v>1.8</v>
      </c>
      <c r="H348" s="132" t="s">
        <v>230</v>
      </c>
      <c r="I348" s="133" t="s">
        <v>578</v>
      </c>
      <c r="J348" s="123"/>
    </row>
    <row r="349" spans="1:10" s="124" customFormat="1" x14ac:dyDescent="0.45">
      <c r="A349" s="134" t="s">
        <v>661</v>
      </c>
      <c r="B349" s="135" t="s">
        <v>658</v>
      </c>
      <c r="C349" s="136">
        <v>14.36</v>
      </c>
      <c r="D349" s="137">
        <v>3.1945999999999999</v>
      </c>
      <c r="E349" s="137">
        <v>4.9196999999999997</v>
      </c>
      <c r="F349" s="138">
        <v>1</v>
      </c>
      <c r="G349" s="151">
        <v>2</v>
      </c>
      <c r="H349" s="140" t="s">
        <v>230</v>
      </c>
      <c r="I349" s="141" t="s">
        <v>578</v>
      </c>
      <c r="J349" s="123"/>
    </row>
    <row r="350" spans="1:10" s="124" customFormat="1" x14ac:dyDescent="0.45">
      <c r="A350" s="126" t="s">
        <v>662</v>
      </c>
      <c r="B350" s="127" t="s">
        <v>663</v>
      </c>
      <c r="C350" s="128">
        <v>2.95</v>
      </c>
      <c r="D350" s="148">
        <v>1.1440999999999999</v>
      </c>
      <c r="E350" s="148">
        <v>1.7619</v>
      </c>
      <c r="F350" s="130">
        <v>1</v>
      </c>
      <c r="G350" s="131">
        <v>1</v>
      </c>
      <c r="H350" s="149" t="s">
        <v>230</v>
      </c>
      <c r="I350" s="150" t="s">
        <v>578</v>
      </c>
      <c r="J350" s="123"/>
    </row>
    <row r="351" spans="1:10" s="124" customFormat="1" x14ac:dyDescent="0.45">
      <c r="A351" s="126" t="s">
        <v>664</v>
      </c>
      <c r="B351" s="127" t="s">
        <v>663</v>
      </c>
      <c r="C351" s="128">
        <v>5.34</v>
      </c>
      <c r="D351" s="148">
        <v>1.6101000000000001</v>
      </c>
      <c r="E351" s="148">
        <v>2.4796</v>
      </c>
      <c r="F351" s="130">
        <v>1</v>
      </c>
      <c r="G351" s="131">
        <v>1.52</v>
      </c>
      <c r="H351" s="132" t="s">
        <v>230</v>
      </c>
      <c r="I351" s="133" t="s">
        <v>578</v>
      </c>
      <c r="J351" s="123"/>
    </row>
    <row r="352" spans="1:10" s="124" customFormat="1" x14ac:dyDescent="0.45">
      <c r="A352" s="126" t="s">
        <v>665</v>
      </c>
      <c r="B352" s="127" t="s">
        <v>663</v>
      </c>
      <c r="C352" s="128">
        <v>10.130000000000001</v>
      </c>
      <c r="D352" s="148">
        <v>2.5975000000000001</v>
      </c>
      <c r="E352" s="148">
        <v>4.0002000000000004</v>
      </c>
      <c r="F352" s="130">
        <v>1</v>
      </c>
      <c r="G352" s="131">
        <v>1.8</v>
      </c>
      <c r="H352" s="132" t="s">
        <v>230</v>
      </c>
      <c r="I352" s="133" t="s">
        <v>578</v>
      </c>
      <c r="J352" s="123"/>
    </row>
    <row r="353" spans="1:10" s="124" customFormat="1" x14ac:dyDescent="0.45">
      <c r="A353" s="134" t="s">
        <v>666</v>
      </c>
      <c r="B353" s="135" t="s">
        <v>663</v>
      </c>
      <c r="C353" s="136">
        <v>15.42</v>
      </c>
      <c r="D353" s="137">
        <v>4.2300000000000004</v>
      </c>
      <c r="E353" s="137">
        <v>6.5141999999999998</v>
      </c>
      <c r="F353" s="138">
        <v>1</v>
      </c>
      <c r="G353" s="151">
        <v>2</v>
      </c>
      <c r="H353" s="140" t="s">
        <v>230</v>
      </c>
      <c r="I353" s="141" t="s">
        <v>578</v>
      </c>
      <c r="J353" s="123"/>
    </row>
    <row r="354" spans="1:10" s="124" customFormat="1" x14ac:dyDescent="0.45">
      <c r="A354" s="126" t="s">
        <v>667</v>
      </c>
      <c r="B354" s="127" t="s">
        <v>668</v>
      </c>
      <c r="C354" s="128">
        <v>2.09</v>
      </c>
      <c r="D354" s="148">
        <v>1.8904000000000001</v>
      </c>
      <c r="E354" s="148">
        <v>2.9112</v>
      </c>
      <c r="F354" s="130">
        <v>1</v>
      </c>
      <c r="G354" s="131">
        <v>1</v>
      </c>
      <c r="H354" s="149" t="s">
        <v>230</v>
      </c>
      <c r="I354" s="150" t="s">
        <v>578</v>
      </c>
      <c r="J354" s="123"/>
    </row>
    <row r="355" spans="1:10" s="124" customFormat="1" x14ac:dyDescent="0.45">
      <c r="A355" s="126" t="s">
        <v>669</v>
      </c>
      <c r="B355" s="127" t="s">
        <v>668</v>
      </c>
      <c r="C355" s="128">
        <v>4.0999999999999996</v>
      </c>
      <c r="D355" s="148">
        <v>1.9188000000000001</v>
      </c>
      <c r="E355" s="148">
        <v>2.9550000000000001</v>
      </c>
      <c r="F355" s="130">
        <v>1</v>
      </c>
      <c r="G355" s="131">
        <v>1.52</v>
      </c>
      <c r="H355" s="132" t="s">
        <v>230</v>
      </c>
      <c r="I355" s="133" t="s">
        <v>578</v>
      </c>
      <c r="J355" s="123"/>
    </row>
    <row r="356" spans="1:10" s="124" customFormat="1" x14ac:dyDescent="0.45">
      <c r="A356" s="126" t="s">
        <v>670</v>
      </c>
      <c r="B356" s="127" t="s">
        <v>668</v>
      </c>
      <c r="C356" s="128">
        <v>7.28</v>
      </c>
      <c r="D356" s="148">
        <v>2.1735000000000002</v>
      </c>
      <c r="E356" s="148">
        <v>3.3472</v>
      </c>
      <c r="F356" s="130">
        <v>1</v>
      </c>
      <c r="G356" s="131">
        <v>1.8</v>
      </c>
      <c r="H356" s="132" t="s">
        <v>230</v>
      </c>
      <c r="I356" s="133" t="s">
        <v>578</v>
      </c>
      <c r="J356" s="123"/>
    </row>
    <row r="357" spans="1:10" s="124" customFormat="1" x14ac:dyDescent="0.45">
      <c r="A357" s="134" t="s">
        <v>671</v>
      </c>
      <c r="B357" s="135" t="s">
        <v>668</v>
      </c>
      <c r="C357" s="136">
        <v>14.41</v>
      </c>
      <c r="D357" s="137">
        <v>4.0643000000000002</v>
      </c>
      <c r="E357" s="137">
        <v>6.2590000000000003</v>
      </c>
      <c r="F357" s="138">
        <v>1</v>
      </c>
      <c r="G357" s="151">
        <v>2</v>
      </c>
      <c r="H357" s="140" t="s">
        <v>230</v>
      </c>
      <c r="I357" s="141" t="s">
        <v>578</v>
      </c>
      <c r="J357" s="123"/>
    </row>
    <row r="358" spans="1:10" s="124" customFormat="1" x14ac:dyDescent="0.45">
      <c r="A358" s="126" t="s">
        <v>672</v>
      </c>
      <c r="B358" s="127" t="s">
        <v>673</v>
      </c>
      <c r="C358" s="128">
        <v>2.44</v>
      </c>
      <c r="D358" s="148">
        <v>3.4590999999999998</v>
      </c>
      <c r="E358" s="148">
        <v>5.327</v>
      </c>
      <c r="F358" s="130">
        <v>1</v>
      </c>
      <c r="G358" s="131">
        <v>1</v>
      </c>
      <c r="H358" s="149" t="s">
        <v>230</v>
      </c>
      <c r="I358" s="150" t="s">
        <v>578</v>
      </c>
      <c r="J358" s="123"/>
    </row>
    <row r="359" spans="1:10" s="124" customFormat="1" x14ac:dyDescent="0.45">
      <c r="A359" s="126" t="s">
        <v>674</v>
      </c>
      <c r="B359" s="127" t="s">
        <v>673</v>
      </c>
      <c r="C359" s="128">
        <v>3.28</v>
      </c>
      <c r="D359" s="148">
        <v>3.6332</v>
      </c>
      <c r="E359" s="148">
        <v>5.5951000000000004</v>
      </c>
      <c r="F359" s="130">
        <v>1</v>
      </c>
      <c r="G359" s="131">
        <v>1.52</v>
      </c>
      <c r="H359" s="132" t="s">
        <v>230</v>
      </c>
      <c r="I359" s="133" t="s">
        <v>578</v>
      </c>
      <c r="J359" s="123"/>
    </row>
    <row r="360" spans="1:10" s="124" customFormat="1" x14ac:dyDescent="0.45">
      <c r="A360" s="126" t="s">
        <v>675</v>
      </c>
      <c r="B360" s="127" t="s">
        <v>673</v>
      </c>
      <c r="C360" s="128">
        <v>6.12</v>
      </c>
      <c r="D360" s="148">
        <v>4.3178999999999998</v>
      </c>
      <c r="E360" s="148">
        <v>6.6496000000000004</v>
      </c>
      <c r="F360" s="130">
        <v>1</v>
      </c>
      <c r="G360" s="131">
        <v>1.8</v>
      </c>
      <c r="H360" s="132" t="s">
        <v>230</v>
      </c>
      <c r="I360" s="133" t="s">
        <v>578</v>
      </c>
      <c r="J360" s="123"/>
    </row>
    <row r="361" spans="1:10" s="124" customFormat="1" x14ac:dyDescent="0.45">
      <c r="A361" s="134" t="s">
        <v>676</v>
      </c>
      <c r="B361" s="135" t="s">
        <v>673</v>
      </c>
      <c r="C361" s="136">
        <v>12.72</v>
      </c>
      <c r="D361" s="137">
        <v>6.3803999999999998</v>
      </c>
      <c r="E361" s="137">
        <v>9.8257999999999992</v>
      </c>
      <c r="F361" s="138">
        <v>1</v>
      </c>
      <c r="G361" s="151">
        <v>2</v>
      </c>
      <c r="H361" s="140" t="s">
        <v>230</v>
      </c>
      <c r="I361" s="141" t="s">
        <v>578</v>
      </c>
      <c r="J361" s="123"/>
    </row>
    <row r="362" spans="1:10" s="124" customFormat="1" x14ac:dyDescent="0.45">
      <c r="A362" s="126" t="s">
        <v>677</v>
      </c>
      <c r="B362" s="127" t="s">
        <v>678</v>
      </c>
      <c r="C362" s="128">
        <v>2.13</v>
      </c>
      <c r="D362" s="148">
        <v>0.52800000000000002</v>
      </c>
      <c r="E362" s="148">
        <v>0.81310000000000004</v>
      </c>
      <c r="F362" s="130">
        <v>1</v>
      </c>
      <c r="G362" s="131">
        <v>1</v>
      </c>
      <c r="H362" s="149" t="s">
        <v>230</v>
      </c>
      <c r="I362" s="150" t="s">
        <v>578</v>
      </c>
      <c r="J362" s="123"/>
    </row>
    <row r="363" spans="1:10" s="124" customFormat="1" x14ac:dyDescent="0.45">
      <c r="A363" s="126" t="s">
        <v>679</v>
      </c>
      <c r="B363" s="127" t="s">
        <v>678</v>
      </c>
      <c r="C363" s="128">
        <v>3.15</v>
      </c>
      <c r="D363" s="148">
        <v>0.64170000000000005</v>
      </c>
      <c r="E363" s="148">
        <v>0.98819999999999997</v>
      </c>
      <c r="F363" s="130">
        <v>1</v>
      </c>
      <c r="G363" s="131">
        <v>1.52</v>
      </c>
      <c r="H363" s="132" t="s">
        <v>230</v>
      </c>
      <c r="I363" s="133" t="s">
        <v>578</v>
      </c>
      <c r="J363" s="123"/>
    </row>
    <row r="364" spans="1:10" s="124" customFormat="1" x14ac:dyDescent="0.45">
      <c r="A364" s="126" t="s">
        <v>680</v>
      </c>
      <c r="B364" s="127" t="s">
        <v>678</v>
      </c>
      <c r="C364" s="128">
        <v>4.91</v>
      </c>
      <c r="D364" s="148">
        <v>0.88500000000000001</v>
      </c>
      <c r="E364" s="148">
        <v>1.3629</v>
      </c>
      <c r="F364" s="130">
        <v>1</v>
      </c>
      <c r="G364" s="131">
        <v>1.8</v>
      </c>
      <c r="H364" s="132" t="s">
        <v>230</v>
      </c>
      <c r="I364" s="133" t="s">
        <v>578</v>
      </c>
      <c r="J364" s="123"/>
    </row>
    <row r="365" spans="1:10" s="124" customFormat="1" x14ac:dyDescent="0.45">
      <c r="A365" s="134" t="s">
        <v>681</v>
      </c>
      <c r="B365" s="135" t="s">
        <v>678</v>
      </c>
      <c r="C365" s="136">
        <v>6.43</v>
      </c>
      <c r="D365" s="137">
        <v>1.3315999999999999</v>
      </c>
      <c r="E365" s="137">
        <v>2.0507</v>
      </c>
      <c r="F365" s="138">
        <v>1</v>
      </c>
      <c r="G365" s="151">
        <v>2</v>
      </c>
      <c r="H365" s="140" t="s">
        <v>230</v>
      </c>
      <c r="I365" s="141" t="s">
        <v>578</v>
      </c>
      <c r="J365" s="123"/>
    </row>
    <row r="366" spans="1:10" s="124" customFormat="1" x14ac:dyDescent="0.45">
      <c r="A366" s="126" t="s">
        <v>682</v>
      </c>
      <c r="B366" s="127" t="s">
        <v>683</v>
      </c>
      <c r="C366" s="128">
        <v>2.02</v>
      </c>
      <c r="D366" s="148">
        <v>0.73580000000000001</v>
      </c>
      <c r="E366" s="148">
        <v>1.1331</v>
      </c>
      <c r="F366" s="130">
        <v>1</v>
      </c>
      <c r="G366" s="131">
        <v>1</v>
      </c>
      <c r="H366" s="149" t="s">
        <v>230</v>
      </c>
      <c r="I366" s="150" t="s">
        <v>578</v>
      </c>
      <c r="J366" s="123"/>
    </row>
    <row r="367" spans="1:10" s="124" customFormat="1" x14ac:dyDescent="0.45">
      <c r="A367" s="126" t="s">
        <v>684</v>
      </c>
      <c r="B367" s="127" t="s">
        <v>683</v>
      </c>
      <c r="C367" s="128">
        <v>2.85</v>
      </c>
      <c r="D367" s="148">
        <v>0.85519999999999996</v>
      </c>
      <c r="E367" s="148">
        <v>1.3169999999999999</v>
      </c>
      <c r="F367" s="130">
        <v>1</v>
      </c>
      <c r="G367" s="131">
        <v>1.52</v>
      </c>
      <c r="H367" s="132" t="s">
        <v>230</v>
      </c>
      <c r="I367" s="133" t="s">
        <v>578</v>
      </c>
      <c r="J367" s="123"/>
    </row>
    <row r="368" spans="1:10" s="124" customFormat="1" x14ac:dyDescent="0.45">
      <c r="A368" s="126" t="s">
        <v>685</v>
      </c>
      <c r="B368" s="127" t="s">
        <v>683</v>
      </c>
      <c r="C368" s="128">
        <v>4.59</v>
      </c>
      <c r="D368" s="148">
        <v>1.1222000000000001</v>
      </c>
      <c r="E368" s="148">
        <v>1.7282</v>
      </c>
      <c r="F368" s="130">
        <v>1</v>
      </c>
      <c r="G368" s="131">
        <v>1.8</v>
      </c>
      <c r="H368" s="132" t="s">
        <v>230</v>
      </c>
      <c r="I368" s="133" t="s">
        <v>578</v>
      </c>
      <c r="J368" s="123"/>
    </row>
    <row r="369" spans="1:10" s="124" customFormat="1" x14ac:dyDescent="0.45">
      <c r="A369" s="134" t="s">
        <v>686</v>
      </c>
      <c r="B369" s="135" t="s">
        <v>683</v>
      </c>
      <c r="C369" s="136">
        <v>7.32</v>
      </c>
      <c r="D369" s="137">
        <v>1.6628000000000001</v>
      </c>
      <c r="E369" s="137">
        <v>2.5607000000000002</v>
      </c>
      <c r="F369" s="138">
        <v>1</v>
      </c>
      <c r="G369" s="151">
        <v>2</v>
      </c>
      <c r="H369" s="140" t="s">
        <v>230</v>
      </c>
      <c r="I369" s="141" t="s">
        <v>578</v>
      </c>
      <c r="J369" s="123"/>
    </row>
    <row r="370" spans="1:10" s="124" customFormat="1" x14ac:dyDescent="0.45">
      <c r="A370" s="126" t="s">
        <v>687</v>
      </c>
      <c r="B370" s="127" t="s">
        <v>688</v>
      </c>
      <c r="C370" s="128">
        <v>2.4500000000000002</v>
      </c>
      <c r="D370" s="148">
        <v>0.79569999999999996</v>
      </c>
      <c r="E370" s="148">
        <v>1.2254</v>
      </c>
      <c r="F370" s="130">
        <v>1</v>
      </c>
      <c r="G370" s="131">
        <v>1</v>
      </c>
      <c r="H370" s="149" t="s">
        <v>230</v>
      </c>
      <c r="I370" s="150" t="s">
        <v>578</v>
      </c>
      <c r="J370" s="123"/>
    </row>
    <row r="371" spans="1:10" s="124" customFormat="1" x14ac:dyDescent="0.45">
      <c r="A371" s="126" t="s">
        <v>689</v>
      </c>
      <c r="B371" s="127" t="s">
        <v>688</v>
      </c>
      <c r="C371" s="128">
        <v>4.2</v>
      </c>
      <c r="D371" s="148">
        <v>0.97899999999999998</v>
      </c>
      <c r="E371" s="148">
        <v>1.5077</v>
      </c>
      <c r="F371" s="130">
        <v>1</v>
      </c>
      <c r="G371" s="131">
        <v>1.52</v>
      </c>
      <c r="H371" s="132" t="s">
        <v>230</v>
      </c>
      <c r="I371" s="133" t="s">
        <v>578</v>
      </c>
      <c r="J371" s="123"/>
    </row>
    <row r="372" spans="1:10" s="124" customFormat="1" x14ac:dyDescent="0.45">
      <c r="A372" s="126" t="s">
        <v>690</v>
      </c>
      <c r="B372" s="127" t="s">
        <v>688</v>
      </c>
      <c r="C372" s="128">
        <v>7.42</v>
      </c>
      <c r="D372" s="148">
        <v>1.4309000000000001</v>
      </c>
      <c r="E372" s="148">
        <v>2.2035999999999998</v>
      </c>
      <c r="F372" s="130">
        <v>1</v>
      </c>
      <c r="G372" s="131">
        <v>1.8</v>
      </c>
      <c r="H372" s="132" t="s">
        <v>230</v>
      </c>
      <c r="I372" s="133" t="s">
        <v>578</v>
      </c>
      <c r="J372" s="123"/>
    </row>
    <row r="373" spans="1:10" s="124" customFormat="1" x14ac:dyDescent="0.45">
      <c r="A373" s="134" t="s">
        <v>691</v>
      </c>
      <c r="B373" s="135" t="s">
        <v>688</v>
      </c>
      <c r="C373" s="136">
        <v>11.03</v>
      </c>
      <c r="D373" s="137">
        <v>2.3435999999999999</v>
      </c>
      <c r="E373" s="137">
        <v>3.6092</v>
      </c>
      <c r="F373" s="138">
        <v>1</v>
      </c>
      <c r="G373" s="151">
        <v>2</v>
      </c>
      <c r="H373" s="140" t="s">
        <v>230</v>
      </c>
      <c r="I373" s="141" t="s">
        <v>578</v>
      </c>
      <c r="J373" s="123"/>
    </row>
    <row r="374" spans="1:10" s="124" customFormat="1" x14ac:dyDescent="0.45">
      <c r="A374" s="126" t="s">
        <v>692</v>
      </c>
      <c r="B374" s="127" t="s">
        <v>693</v>
      </c>
      <c r="C374" s="128">
        <v>4.7300000000000004</v>
      </c>
      <c r="D374" s="148">
        <v>0.67579999999999996</v>
      </c>
      <c r="E374" s="148">
        <v>1.0407</v>
      </c>
      <c r="F374" s="130">
        <v>1</v>
      </c>
      <c r="G374" s="131">
        <v>1</v>
      </c>
      <c r="H374" s="149" t="s">
        <v>230</v>
      </c>
      <c r="I374" s="150" t="s">
        <v>578</v>
      </c>
      <c r="J374" s="123"/>
    </row>
    <row r="375" spans="1:10" s="124" customFormat="1" x14ac:dyDescent="0.45">
      <c r="A375" s="126" t="s">
        <v>694</v>
      </c>
      <c r="B375" s="127" t="s">
        <v>693</v>
      </c>
      <c r="C375" s="128">
        <v>6.12</v>
      </c>
      <c r="D375" s="148">
        <v>0.81659999999999999</v>
      </c>
      <c r="E375" s="148">
        <v>1.2576000000000001</v>
      </c>
      <c r="F375" s="130">
        <v>1</v>
      </c>
      <c r="G375" s="131">
        <v>1.52</v>
      </c>
      <c r="H375" s="132" t="s">
        <v>230</v>
      </c>
      <c r="I375" s="133" t="s">
        <v>578</v>
      </c>
      <c r="J375" s="123"/>
    </row>
    <row r="376" spans="1:10" s="124" customFormat="1" x14ac:dyDescent="0.45">
      <c r="A376" s="126" t="s">
        <v>695</v>
      </c>
      <c r="B376" s="127" t="s">
        <v>693</v>
      </c>
      <c r="C376" s="128">
        <v>8.94</v>
      </c>
      <c r="D376" s="148">
        <v>1.2446999999999999</v>
      </c>
      <c r="E376" s="148">
        <v>1.9168000000000001</v>
      </c>
      <c r="F376" s="130">
        <v>1</v>
      </c>
      <c r="G376" s="131">
        <v>1.8</v>
      </c>
      <c r="H376" s="132" t="s">
        <v>230</v>
      </c>
      <c r="I376" s="133" t="s">
        <v>578</v>
      </c>
      <c r="J376" s="123"/>
    </row>
    <row r="377" spans="1:10" s="124" customFormat="1" x14ac:dyDescent="0.45">
      <c r="A377" s="134" t="s">
        <v>696</v>
      </c>
      <c r="B377" s="135" t="s">
        <v>693</v>
      </c>
      <c r="C377" s="136">
        <v>12.14</v>
      </c>
      <c r="D377" s="137">
        <v>1.9746999999999999</v>
      </c>
      <c r="E377" s="137">
        <v>3.0409999999999999</v>
      </c>
      <c r="F377" s="138">
        <v>1</v>
      </c>
      <c r="G377" s="151">
        <v>2</v>
      </c>
      <c r="H377" s="140" t="s">
        <v>230</v>
      </c>
      <c r="I377" s="141" t="s">
        <v>578</v>
      </c>
      <c r="J377" s="123"/>
    </row>
    <row r="378" spans="1:10" s="124" customFormat="1" x14ac:dyDescent="0.45">
      <c r="A378" s="126" t="s">
        <v>697</v>
      </c>
      <c r="B378" s="127" t="s">
        <v>698</v>
      </c>
      <c r="C378" s="128">
        <v>2.91</v>
      </c>
      <c r="D378" s="148">
        <v>0.3992</v>
      </c>
      <c r="E378" s="148">
        <v>0.61480000000000001</v>
      </c>
      <c r="F378" s="130">
        <v>1</v>
      </c>
      <c r="G378" s="131">
        <v>1</v>
      </c>
      <c r="H378" s="149" t="s">
        <v>230</v>
      </c>
      <c r="I378" s="150" t="s">
        <v>578</v>
      </c>
      <c r="J378" s="123"/>
    </row>
    <row r="379" spans="1:10" s="124" customFormat="1" x14ac:dyDescent="0.45">
      <c r="A379" s="126" t="s">
        <v>699</v>
      </c>
      <c r="B379" s="127" t="s">
        <v>698</v>
      </c>
      <c r="C379" s="128">
        <v>4.01</v>
      </c>
      <c r="D379" s="148">
        <v>0.52759999999999996</v>
      </c>
      <c r="E379" s="148">
        <v>0.8125</v>
      </c>
      <c r="F379" s="130">
        <v>1</v>
      </c>
      <c r="G379" s="131">
        <v>1.52</v>
      </c>
      <c r="H379" s="132" t="s">
        <v>230</v>
      </c>
      <c r="I379" s="133" t="s">
        <v>578</v>
      </c>
      <c r="J379" s="123"/>
    </row>
    <row r="380" spans="1:10" s="124" customFormat="1" x14ac:dyDescent="0.45">
      <c r="A380" s="126" t="s">
        <v>700</v>
      </c>
      <c r="B380" s="127" t="s">
        <v>698</v>
      </c>
      <c r="C380" s="128">
        <v>5.49</v>
      </c>
      <c r="D380" s="148">
        <v>0.76319999999999999</v>
      </c>
      <c r="E380" s="148">
        <v>1.1753</v>
      </c>
      <c r="F380" s="130">
        <v>1</v>
      </c>
      <c r="G380" s="131">
        <v>1.8</v>
      </c>
      <c r="H380" s="132" t="s">
        <v>230</v>
      </c>
      <c r="I380" s="133" t="s">
        <v>578</v>
      </c>
      <c r="J380" s="123"/>
    </row>
    <row r="381" spans="1:10" s="124" customFormat="1" x14ac:dyDescent="0.45">
      <c r="A381" s="134" t="s">
        <v>701</v>
      </c>
      <c r="B381" s="135" t="s">
        <v>698</v>
      </c>
      <c r="C381" s="136">
        <v>7.94</v>
      </c>
      <c r="D381" s="137">
        <v>1.2484</v>
      </c>
      <c r="E381" s="137">
        <v>1.9225000000000001</v>
      </c>
      <c r="F381" s="138">
        <v>1</v>
      </c>
      <c r="G381" s="151">
        <v>2</v>
      </c>
      <c r="H381" s="140" t="s">
        <v>230</v>
      </c>
      <c r="I381" s="141" t="s">
        <v>578</v>
      </c>
      <c r="J381" s="123"/>
    </row>
    <row r="382" spans="1:10" s="124" customFormat="1" x14ac:dyDescent="0.45">
      <c r="A382" s="126" t="s">
        <v>702</v>
      </c>
      <c r="B382" s="127" t="s">
        <v>703</v>
      </c>
      <c r="C382" s="128">
        <v>1.88</v>
      </c>
      <c r="D382" s="148">
        <v>0.35170000000000001</v>
      </c>
      <c r="E382" s="148">
        <v>0.54159999999999997</v>
      </c>
      <c r="F382" s="130">
        <v>1</v>
      </c>
      <c r="G382" s="131">
        <v>1</v>
      </c>
      <c r="H382" s="149" t="s">
        <v>230</v>
      </c>
      <c r="I382" s="150" t="s">
        <v>578</v>
      </c>
      <c r="J382" s="123"/>
    </row>
    <row r="383" spans="1:10" s="124" customFormat="1" x14ac:dyDescent="0.45">
      <c r="A383" s="126" t="s">
        <v>704</v>
      </c>
      <c r="B383" s="127" t="s">
        <v>703</v>
      </c>
      <c r="C383" s="128">
        <v>2.5499999999999998</v>
      </c>
      <c r="D383" s="148">
        <v>0.44640000000000002</v>
      </c>
      <c r="E383" s="148">
        <v>0.6875</v>
      </c>
      <c r="F383" s="130">
        <v>1</v>
      </c>
      <c r="G383" s="131">
        <v>1.52</v>
      </c>
      <c r="H383" s="132" t="s">
        <v>230</v>
      </c>
      <c r="I383" s="133" t="s">
        <v>578</v>
      </c>
      <c r="J383" s="123"/>
    </row>
    <row r="384" spans="1:10" s="124" customFormat="1" x14ac:dyDescent="0.45">
      <c r="A384" s="126" t="s">
        <v>705</v>
      </c>
      <c r="B384" s="127" t="s">
        <v>703</v>
      </c>
      <c r="C384" s="128">
        <v>3</v>
      </c>
      <c r="D384" s="148">
        <v>0.67959999999999998</v>
      </c>
      <c r="E384" s="148">
        <v>1.0466</v>
      </c>
      <c r="F384" s="130">
        <v>1</v>
      </c>
      <c r="G384" s="131">
        <v>1.8</v>
      </c>
      <c r="H384" s="132" t="s">
        <v>230</v>
      </c>
      <c r="I384" s="133" t="s">
        <v>578</v>
      </c>
      <c r="J384" s="123"/>
    </row>
    <row r="385" spans="1:10" s="124" customFormat="1" x14ac:dyDescent="0.45">
      <c r="A385" s="134" t="s">
        <v>706</v>
      </c>
      <c r="B385" s="135" t="s">
        <v>703</v>
      </c>
      <c r="C385" s="136">
        <v>4.75</v>
      </c>
      <c r="D385" s="137">
        <v>1.3358000000000001</v>
      </c>
      <c r="E385" s="137">
        <v>2.0571000000000002</v>
      </c>
      <c r="F385" s="138">
        <v>1</v>
      </c>
      <c r="G385" s="151">
        <v>2</v>
      </c>
      <c r="H385" s="140" t="s">
        <v>230</v>
      </c>
      <c r="I385" s="141" t="s">
        <v>578</v>
      </c>
      <c r="J385" s="123"/>
    </row>
    <row r="386" spans="1:10" s="124" customFormat="1" x14ac:dyDescent="0.45">
      <c r="A386" s="126" t="s">
        <v>707</v>
      </c>
      <c r="B386" s="127" t="s">
        <v>708</v>
      </c>
      <c r="C386" s="128">
        <v>2.95</v>
      </c>
      <c r="D386" s="148">
        <v>0.42849999999999999</v>
      </c>
      <c r="E386" s="148">
        <v>0.65990000000000004</v>
      </c>
      <c r="F386" s="130">
        <v>1</v>
      </c>
      <c r="G386" s="131">
        <v>1</v>
      </c>
      <c r="H386" s="149" t="s">
        <v>230</v>
      </c>
      <c r="I386" s="150" t="s">
        <v>578</v>
      </c>
      <c r="J386" s="123"/>
    </row>
    <row r="387" spans="1:10" s="124" customFormat="1" x14ac:dyDescent="0.45">
      <c r="A387" s="126" t="s">
        <v>709</v>
      </c>
      <c r="B387" s="127" t="s">
        <v>708</v>
      </c>
      <c r="C387" s="128">
        <v>3.92</v>
      </c>
      <c r="D387" s="148">
        <v>0.55940000000000001</v>
      </c>
      <c r="E387" s="148">
        <v>0.86150000000000004</v>
      </c>
      <c r="F387" s="130">
        <v>1</v>
      </c>
      <c r="G387" s="131">
        <v>1.52</v>
      </c>
      <c r="H387" s="132" t="s">
        <v>230</v>
      </c>
      <c r="I387" s="133" t="s">
        <v>578</v>
      </c>
      <c r="J387" s="123"/>
    </row>
    <row r="388" spans="1:10" s="124" customFormat="1" x14ac:dyDescent="0.45">
      <c r="A388" s="126" t="s">
        <v>710</v>
      </c>
      <c r="B388" s="127" t="s">
        <v>708</v>
      </c>
      <c r="C388" s="128">
        <v>5.1100000000000003</v>
      </c>
      <c r="D388" s="148">
        <v>0.77649999999999997</v>
      </c>
      <c r="E388" s="148">
        <v>1.1958</v>
      </c>
      <c r="F388" s="130">
        <v>1</v>
      </c>
      <c r="G388" s="131">
        <v>1.8</v>
      </c>
      <c r="H388" s="132" t="s">
        <v>230</v>
      </c>
      <c r="I388" s="133" t="s">
        <v>578</v>
      </c>
      <c r="J388" s="123"/>
    </row>
    <row r="389" spans="1:10" s="124" customFormat="1" x14ac:dyDescent="0.45">
      <c r="A389" s="134" t="s">
        <v>711</v>
      </c>
      <c r="B389" s="135" t="s">
        <v>708</v>
      </c>
      <c r="C389" s="136">
        <v>8.6</v>
      </c>
      <c r="D389" s="137">
        <v>1.5214000000000001</v>
      </c>
      <c r="E389" s="137">
        <v>2.343</v>
      </c>
      <c r="F389" s="138">
        <v>1</v>
      </c>
      <c r="G389" s="151">
        <v>2</v>
      </c>
      <c r="H389" s="140" t="s">
        <v>230</v>
      </c>
      <c r="I389" s="141" t="s">
        <v>578</v>
      </c>
      <c r="J389" s="123"/>
    </row>
    <row r="390" spans="1:10" s="124" customFormat="1" x14ac:dyDescent="0.45">
      <c r="A390" s="126" t="s">
        <v>712</v>
      </c>
      <c r="B390" s="127" t="s">
        <v>713</v>
      </c>
      <c r="C390" s="128">
        <v>1.82</v>
      </c>
      <c r="D390" s="148">
        <v>0.41039999999999999</v>
      </c>
      <c r="E390" s="148">
        <v>0.63200000000000001</v>
      </c>
      <c r="F390" s="130">
        <v>1</v>
      </c>
      <c r="G390" s="131">
        <v>1</v>
      </c>
      <c r="H390" s="149" t="s">
        <v>230</v>
      </c>
      <c r="I390" s="150" t="s">
        <v>578</v>
      </c>
      <c r="J390" s="123"/>
    </row>
    <row r="391" spans="1:10" s="124" customFormat="1" x14ac:dyDescent="0.45">
      <c r="A391" s="126" t="s">
        <v>714</v>
      </c>
      <c r="B391" s="127" t="s">
        <v>713</v>
      </c>
      <c r="C391" s="128">
        <v>2.4</v>
      </c>
      <c r="D391" s="148">
        <v>0.47289999999999999</v>
      </c>
      <c r="E391" s="148">
        <v>0.72829999999999995</v>
      </c>
      <c r="F391" s="130">
        <v>1</v>
      </c>
      <c r="G391" s="131">
        <v>1.52</v>
      </c>
      <c r="H391" s="132" t="s">
        <v>230</v>
      </c>
      <c r="I391" s="133" t="s">
        <v>578</v>
      </c>
      <c r="J391" s="123"/>
    </row>
    <row r="392" spans="1:10" s="124" customFormat="1" x14ac:dyDescent="0.45">
      <c r="A392" s="126" t="s">
        <v>715</v>
      </c>
      <c r="B392" s="127" t="s">
        <v>713</v>
      </c>
      <c r="C392" s="128">
        <v>3.53</v>
      </c>
      <c r="D392" s="148">
        <v>0.61850000000000005</v>
      </c>
      <c r="E392" s="148">
        <v>0.95250000000000001</v>
      </c>
      <c r="F392" s="130">
        <v>1</v>
      </c>
      <c r="G392" s="131">
        <v>1.8</v>
      </c>
      <c r="H392" s="132" t="s">
        <v>230</v>
      </c>
      <c r="I392" s="133" t="s">
        <v>578</v>
      </c>
      <c r="J392" s="123"/>
    </row>
    <row r="393" spans="1:10" s="124" customFormat="1" x14ac:dyDescent="0.45">
      <c r="A393" s="134" t="s">
        <v>716</v>
      </c>
      <c r="B393" s="135" t="s">
        <v>713</v>
      </c>
      <c r="C393" s="136">
        <v>6.04</v>
      </c>
      <c r="D393" s="137">
        <v>1.1243000000000001</v>
      </c>
      <c r="E393" s="137">
        <v>1.7314000000000001</v>
      </c>
      <c r="F393" s="138">
        <v>1</v>
      </c>
      <c r="G393" s="151">
        <v>2</v>
      </c>
      <c r="H393" s="140" t="s">
        <v>230</v>
      </c>
      <c r="I393" s="141" t="s">
        <v>578</v>
      </c>
      <c r="J393" s="123"/>
    </row>
    <row r="394" spans="1:10" s="124" customFormat="1" x14ac:dyDescent="0.45">
      <c r="A394" s="126" t="s">
        <v>717</v>
      </c>
      <c r="B394" s="127" t="s">
        <v>718</v>
      </c>
      <c r="C394" s="128">
        <v>2.15</v>
      </c>
      <c r="D394" s="148">
        <v>0.40749999999999997</v>
      </c>
      <c r="E394" s="148">
        <v>0.62760000000000005</v>
      </c>
      <c r="F394" s="130">
        <v>1</v>
      </c>
      <c r="G394" s="131">
        <v>1</v>
      </c>
      <c r="H394" s="149" t="s">
        <v>230</v>
      </c>
      <c r="I394" s="150" t="s">
        <v>578</v>
      </c>
      <c r="J394" s="123"/>
    </row>
    <row r="395" spans="1:10" s="124" customFormat="1" x14ac:dyDescent="0.45">
      <c r="A395" s="126" t="s">
        <v>719</v>
      </c>
      <c r="B395" s="127" t="s">
        <v>718</v>
      </c>
      <c r="C395" s="128">
        <v>2.91</v>
      </c>
      <c r="D395" s="148">
        <v>0.47160000000000002</v>
      </c>
      <c r="E395" s="148">
        <v>0.72629999999999995</v>
      </c>
      <c r="F395" s="130">
        <v>1</v>
      </c>
      <c r="G395" s="131">
        <v>1.52</v>
      </c>
      <c r="H395" s="132" t="s">
        <v>230</v>
      </c>
      <c r="I395" s="133" t="s">
        <v>578</v>
      </c>
      <c r="J395" s="123"/>
    </row>
    <row r="396" spans="1:10" s="124" customFormat="1" x14ac:dyDescent="0.45">
      <c r="A396" s="126" t="s">
        <v>720</v>
      </c>
      <c r="B396" s="127" t="s">
        <v>718</v>
      </c>
      <c r="C396" s="128">
        <v>4.3099999999999996</v>
      </c>
      <c r="D396" s="148">
        <v>0.62580000000000002</v>
      </c>
      <c r="E396" s="148">
        <v>0.9637</v>
      </c>
      <c r="F396" s="130">
        <v>1</v>
      </c>
      <c r="G396" s="131">
        <v>1.8</v>
      </c>
      <c r="H396" s="132" t="s">
        <v>230</v>
      </c>
      <c r="I396" s="133" t="s">
        <v>578</v>
      </c>
      <c r="J396" s="123"/>
    </row>
    <row r="397" spans="1:10" s="124" customFormat="1" x14ac:dyDescent="0.45">
      <c r="A397" s="134" t="s">
        <v>721</v>
      </c>
      <c r="B397" s="135" t="s">
        <v>718</v>
      </c>
      <c r="C397" s="136">
        <v>7.24</v>
      </c>
      <c r="D397" s="137">
        <v>1.1220000000000001</v>
      </c>
      <c r="E397" s="137">
        <v>1.7279</v>
      </c>
      <c r="F397" s="138">
        <v>1</v>
      </c>
      <c r="G397" s="151">
        <v>2</v>
      </c>
      <c r="H397" s="140" t="s">
        <v>230</v>
      </c>
      <c r="I397" s="141" t="s">
        <v>578</v>
      </c>
      <c r="J397" s="123"/>
    </row>
    <row r="398" spans="1:10" s="124" customFormat="1" x14ac:dyDescent="0.45">
      <c r="A398" s="126" t="s">
        <v>722</v>
      </c>
      <c r="B398" s="127" t="s">
        <v>723</v>
      </c>
      <c r="C398" s="128">
        <v>2.35</v>
      </c>
      <c r="D398" s="148">
        <v>0.45669999999999999</v>
      </c>
      <c r="E398" s="148">
        <v>0.70330000000000004</v>
      </c>
      <c r="F398" s="130">
        <v>1</v>
      </c>
      <c r="G398" s="131">
        <v>1</v>
      </c>
      <c r="H398" s="149" t="s">
        <v>230</v>
      </c>
      <c r="I398" s="150" t="s">
        <v>578</v>
      </c>
      <c r="J398" s="123"/>
    </row>
    <row r="399" spans="1:10" s="124" customFormat="1" x14ac:dyDescent="0.45">
      <c r="A399" s="126" t="s">
        <v>724</v>
      </c>
      <c r="B399" s="127" t="s">
        <v>723</v>
      </c>
      <c r="C399" s="128">
        <v>3.39</v>
      </c>
      <c r="D399" s="148">
        <v>0.55859999999999999</v>
      </c>
      <c r="E399" s="148">
        <v>0.86019999999999996</v>
      </c>
      <c r="F399" s="130">
        <v>1</v>
      </c>
      <c r="G399" s="131">
        <v>1.52</v>
      </c>
      <c r="H399" s="132" t="s">
        <v>230</v>
      </c>
      <c r="I399" s="133" t="s">
        <v>578</v>
      </c>
      <c r="J399" s="123"/>
    </row>
    <row r="400" spans="1:10" s="124" customFormat="1" x14ac:dyDescent="0.45">
      <c r="A400" s="126" t="s">
        <v>725</v>
      </c>
      <c r="B400" s="127" t="s">
        <v>723</v>
      </c>
      <c r="C400" s="128">
        <v>5.36</v>
      </c>
      <c r="D400" s="148">
        <v>0.83830000000000005</v>
      </c>
      <c r="E400" s="148">
        <v>1.2909999999999999</v>
      </c>
      <c r="F400" s="130">
        <v>1</v>
      </c>
      <c r="G400" s="131">
        <v>1.8</v>
      </c>
      <c r="H400" s="132" t="s">
        <v>230</v>
      </c>
      <c r="I400" s="133" t="s">
        <v>578</v>
      </c>
      <c r="J400" s="123"/>
    </row>
    <row r="401" spans="1:10" s="124" customFormat="1" x14ac:dyDescent="0.45">
      <c r="A401" s="134" t="s">
        <v>726</v>
      </c>
      <c r="B401" s="135" t="s">
        <v>723</v>
      </c>
      <c r="C401" s="136">
        <v>9.6</v>
      </c>
      <c r="D401" s="137">
        <v>1.7451000000000001</v>
      </c>
      <c r="E401" s="137">
        <v>2.6875</v>
      </c>
      <c r="F401" s="138">
        <v>1</v>
      </c>
      <c r="G401" s="151">
        <v>2</v>
      </c>
      <c r="H401" s="140" t="s">
        <v>230</v>
      </c>
      <c r="I401" s="141" t="s">
        <v>578</v>
      </c>
      <c r="J401" s="123"/>
    </row>
    <row r="402" spans="1:10" s="124" customFormat="1" x14ac:dyDescent="0.45">
      <c r="A402" s="126" t="s">
        <v>727</v>
      </c>
      <c r="B402" s="127" t="s">
        <v>728</v>
      </c>
      <c r="C402" s="128">
        <v>2.2400000000000002</v>
      </c>
      <c r="D402" s="148">
        <v>0.3599</v>
      </c>
      <c r="E402" s="148">
        <v>0.55420000000000003</v>
      </c>
      <c r="F402" s="130">
        <v>1</v>
      </c>
      <c r="G402" s="131">
        <v>1</v>
      </c>
      <c r="H402" s="149" t="s">
        <v>230</v>
      </c>
      <c r="I402" s="150" t="s">
        <v>578</v>
      </c>
      <c r="J402" s="123"/>
    </row>
    <row r="403" spans="1:10" s="124" customFormat="1" x14ac:dyDescent="0.45">
      <c r="A403" s="126" t="s">
        <v>729</v>
      </c>
      <c r="B403" s="127" t="s">
        <v>728</v>
      </c>
      <c r="C403" s="128">
        <v>3.05</v>
      </c>
      <c r="D403" s="148">
        <v>0.47139999999999999</v>
      </c>
      <c r="E403" s="148">
        <v>0.72599999999999998</v>
      </c>
      <c r="F403" s="130">
        <v>1</v>
      </c>
      <c r="G403" s="131">
        <v>1.52</v>
      </c>
      <c r="H403" s="132" t="s">
        <v>230</v>
      </c>
      <c r="I403" s="133" t="s">
        <v>578</v>
      </c>
      <c r="J403" s="123"/>
    </row>
    <row r="404" spans="1:10" s="124" customFormat="1" x14ac:dyDescent="0.45">
      <c r="A404" s="126" t="s">
        <v>730</v>
      </c>
      <c r="B404" s="127" t="s">
        <v>728</v>
      </c>
      <c r="C404" s="128">
        <v>4.7699999999999996</v>
      </c>
      <c r="D404" s="148">
        <v>0.69550000000000001</v>
      </c>
      <c r="E404" s="148">
        <v>1.0710999999999999</v>
      </c>
      <c r="F404" s="130">
        <v>1</v>
      </c>
      <c r="G404" s="131">
        <v>1.8</v>
      </c>
      <c r="H404" s="132" t="s">
        <v>230</v>
      </c>
      <c r="I404" s="133" t="s">
        <v>578</v>
      </c>
      <c r="J404" s="123"/>
    </row>
    <row r="405" spans="1:10" s="124" customFormat="1" x14ac:dyDescent="0.45">
      <c r="A405" s="134" t="s">
        <v>731</v>
      </c>
      <c r="B405" s="135" t="s">
        <v>728</v>
      </c>
      <c r="C405" s="136">
        <v>7.46</v>
      </c>
      <c r="D405" s="137">
        <v>1.2463</v>
      </c>
      <c r="E405" s="137">
        <v>1.9193</v>
      </c>
      <c r="F405" s="138">
        <v>1</v>
      </c>
      <c r="G405" s="151">
        <v>2</v>
      </c>
      <c r="H405" s="140" t="s">
        <v>230</v>
      </c>
      <c r="I405" s="141" t="s">
        <v>578</v>
      </c>
      <c r="J405" s="123"/>
    </row>
    <row r="406" spans="1:10" s="124" customFormat="1" x14ac:dyDescent="0.45">
      <c r="A406" s="126" t="s">
        <v>732</v>
      </c>
      <c r="B406" s="127" t="s">
        <v>733</v>
      </c>
      <c r="C406" s="128">
        <v>1.73</v>
      </c>
      <c r="D406" s="148">
        <v>0.44779999999999998</v>
      </c>
      <c r="E406" s="148">
        <v>0.68959999999999999</v>
      </c>
      <c r="F406" s="130">
        <v>1</v>
      </c>
      <c r="G406" s="131">
        <v>1</v>
      </c>
      <c r="H406" s="149" t="s">
        <v>230</v>
      </c>
      <c r="I406" s="150" t="s">
        <v>578</v>
      </c>
      <c r="J406" s="123"/>
    </row>
    <row r="407" spans="1:10" s="124" customFormat="1" x14ac:dyDescent="0.45">
      <c r="A407" s="126" t="s">
        <v>734</v>
      </c>
      <c r="B407" s="127" t="s">
        <v>733</v>
      </c>
      <c r="C407" s="128">
        <v>2.27</v>
      </c>
      <c r="D407" s="148">
        <v>0.48809999999999998</v>
      </c>
      <c r="E407" s="148">
        <v>0.75170000000000003</v>
      </c>
      <c r="F407" s="130">
        <v>1</v>
      </c>
      <c r="G407" s="131">
        <v>1.52</v>
      </c>
      <c r="H407" s="132" t="s">
        <v>230</v>
      </c>
      <c r="I407" s="133" t="s">
        <v>578</v>
      </c>
      <c r="J407" s="123"/>
    </row>
    <row r="408" spans="1:10" s="124" customFormat="1" x14ac:dyDescent="0.45">
      <c r="A408" s="126" t="s">
        <v>735</v>
      </c>
      <c r="B408" s="127" t="s">
        <v>733</v>
      </c>
      <c r="C408" s="128">
        <v>3.1</v>
      </c>
      <c r="D408" s="148">
        <v>0.59309999999999996</v>
      </c>
      <c r="E408" s="148">
        <v>0.91339999999999999</v>
      </c>
      <c r="F408" s="130">
        <v>1</v>
      </c>
      <c r="G408" s="131">
        <v>1.8</v>
      </c>
      <c r="H408" s="132" t="s">
        <v>230</v>
      </c>
      <c r="I408" s="133" t="s">
        <v>578</v>
      </c>
      <c r="J408" s="123"/>
    </row>
    <row r="409" spans="1:10" s="124" customFormat="1" x14ac:dyDescent="0.45">
      <c r="A409" s="134" t="s">
        <v>736</v>
      </c>
      <c r="B409" s="135" t="s">
        <v>733</v>
      </c>
      <c r="C409" s="136">
        <v>4.9000000000000004</v>
      </c>
      <c r="D409" s="137">
        <v>0.89900000000000002</v>
      </c>
      <c r="E409" s="137">
        <v>1.3845000000000001</v>
      </c>
      <c r="F409" s="138">
        <v>1</v>
      </c>
      <c r="G409" s="151">
        <v>2</v>
      </c>
      <c r="H409" s="140" t="s">
        <v>230</v>
      </c>
      <c r="I409" s="141" t="s">
        <v>578</v>
      </c>
      <c r="J409" s="123"/>
    </row>
    <row r="410" spans="1:10" s="124" customFormat="1" x14ac:dyDescent="0.45">
      <c r="A410" s="126" t="s">
        <v>737</v>
      </c>
      <c r="B410" s="127" t="s">
        <v>738</v>
      </c>
      <c r="C410" s="128">
        <v>2.3199999999999998</v>
      </c>
      <c r="D410" s="148">
        <v>0.48670000000000002</v>
      </c>
      <c r="E410" s="148">
        <v>0.74950000000000006</v>
      </c>
      <c r="F410" s="130">
        <v>1</v>
      </c>
      <c r="G410" s="131">
        <v>1</v>
      </c>
      <c r="H410" s="149" t="s">
        <v>230</v>
      </c>
      <c r="I410" s="150" t="s">
        <v>578</v>
      </c>
      <c r="J410" s="123"/>
    </row>
    <row r="411" spans="1:10" s="124" customFormat="1" x14ac:dyDescent="0.45">
      <c r="A411" s="126" t="s">
        <v>739</v>
      </c>
      <c r="B411" s="127" t="s">
        <v>738</v>
      </c>
      <c r="C411" s="128">
        <v>2.9</v>
      </c>
      <c r="D411" s="148">
        <v>0.53639999999999999</v>
      </c>
      <c r="E411" s="148">
        <v>0.82609999999999995</v>
      </c>
      <c r="F411" s="130">
        <v>1</v>
      </c>
      <c r="G411" s="131">
        <v>1.52</v>
      </c>
      <c r="H411" s="132" t="s">
        <v>230</v>
      </c>
      <c r="I411" s="133" t="s">
        <v>578</v>
      </c>
      <c r="J411" s="123"/>
    </row>
    <row r="412" spans="1:10" s="124" customFormat="1" x14ac:dyDescent="0.45">
      <c r="A412" s="126" t="s">
        <v>740</v>
      </c>
      <c r="B412" s="127" t="s">
        <v>738</v>
      </c>
      <c r="C412" s="128">
        <v>4.12</v>
      </c>
      <c r="D412" s="148">
        <v>0.66269999999999996</v>
      </c>
      <c r="E412" s="148">
        <v>1.0206</v>
      </c>
      <c r="F412" s="130">
        <v>1</v>
      </c>
      <c r="G412" s="131">
        <v>1.8</v>
      </c>
      <c r="H412" s="132" t="s">
        <v>230</v>
      </c>
      <c r="I412" s="133" t="s">
        <v>578</v>
      </c>
      <c r="J412" s="123"/>
    </row>
    <row r="413" spans="1:10" s="124" customFormat="1" x14ac:dyDescent="0.45">
      <c r="A413" s="134" t="s">
        <v>741</v>
      </c>
      <c r="B413" s="135" t="s">
        <v>738</v>
      </c>
      <c r="C413" s="136">
        <v>6.91</v>
      </c>
      <c r="D413" s="137">
        <v>1.1471</v>
      </c>
      <c r="E413" s="137">
        <v>1.7665</v>
      </c>
      <c r="F413" s="138">
        <v>1</v>
      </c>
      <c r="G413" s="151">
        <v>2</v>
      </c>
      <c r="H413" s="140" t="s">
        <v>230</v>
      </c>
      <c r="I413" s="141" t="s">
        <v>578</v>
      </c>
      <c r="J413" s="123"/>
    </row>
    <row r="414" spans="1:10" s="124" customFormat="1" x14ac:dyDescent="0.45">
      <c r="A414" s="126" t="s">
        <v>742</v>
      </c>
      <c r="B414" s="127" t="s">
        <v>743</v>
      </c>
      <c r="C414" s="128">
        <v>2.83</v>
      </c>
      <c r="D414" s="148">
        <v>0.46300000000000002</v>
      </c>
      <c r="E414" s="148">
        <v>0.71299999999999997</v>
      </c>
      <c r="F414" s="130">
        <v>1</v>
      </c>
      <c r="G414" s="131">
        <v>1</v>
      </c>
      <c r="H414" s="149" t="s">
        <v>230</v>
      </c>
      <c r="I414" s="150" t="s">
        <v>578</v>
      </c>
      <c r="J414" s="123"/>
    </row>
    <row r="415" spans="1:10" s="124" customFormat="1" x14ac:dyDescent="0.45">
      <c r="A415" s="126" t="s">
        <v>744</v>
      </c>
      <c r="B415" s="127" t="s">
        <v>743</v>
      </c>
      <c r="C415" s="128">
        <v>3.52</v>
      </c>
      <c r="D415" s="148">
        <v>0.5232</v>
      </c>
      <c r="E415" s="148">
        <v>0.80569999999999997</v>
      </c>
      <c r="F415" s="130">
        <v>1</v>
      </c>
      <c r="G415" s="131">
        <v>1.52</v>
      </c>
      <c r="H415" s="132" t="s">
        <v>230</v>
      </c>
      <c r="I415" s="133" t="s">
        <v>578</v>
      </c>
      <c r="J415" s="123"/>
    </row>
    <row r="416" spans="1:10" s="124" customFormat="1" x14ac:dyDescent="0.45">
      <c r="A416" s="126" t="s">
        <v>745</v>
      </c>
      <c r="B416" s="127" t="s">
        <v>743</v>
      </c>
      <c r="C416" s="128">
        <v>5.46</v>
      </c>
      <c r="D416" s="148">
        <v>0.87770000000000004</v>
      </c>
      <c r="E416" s="148">
        <v>1.3516999999999999</v>
      </c>
      <c r="F416" s="130">
        <v>1</v>
      </c>
      <c r="G416" s="131">
        <v>1.8</v>
      </c>
      <c r="H416" s="132" t="s">
        <v>230</v>
      </c>
      <c r="I416" s="133" t="s">
        <v>578</v>
      </c>
      <c r="J416" s="123"/>
    </row>
    <row r="417" spans="1:10" s="124" customFormat="1" x14ac:dyDescent="0.45">
      <c r="A417" s="134" t="s">
        <v>746</v>
      </c>
      <c r="B417" s="135" t="s">
        <v>743</v>
      </c>
      <c r="C417" s="136">
        <v>11.59</v>
      </c>
      <c r="D417" s="137">
        <v>2.1372</v>
      </c>
      <c r="E417" s="137">
        <v>3.2913000000000001</v>
      </c>
      <c r="F417" s="138">
        <v>1</v>
      </c>
      <c r="G417" s="151">
        <v>2</v>
      </c>
      <c r="H417" s="140" t="s">
        <v>230</v>
      </c>
      <c r="I417" s="141" t="s">
        <v>578</v>
      </c>
      <c r="J417" s="123"/>
    </row>
    <row r="418" spans="1:10" s="124" customFormat="1" x14ac:dyDescent="0.45">
      <c r="A418" s="126" t="s">
        <v>747</v>
      </c>
      <c r="B418" s="127" t="s">
        <v>748</v>
      </c>
      <c r="C418" s="128">
        <v>2.41</v>
      </c>
      <c r="D418" s="148">
        <v>0.61070000000000002</v>
      </c>
      <c r="E418" s="148">
        <v>0.9405</v>
      </c>
      <c r="F418" s="130">
        <v>1</v>
      </c>
      <c r="G418" s="131">
        <v>1</v>
      </c>
      <c r="H418" s="149" t="s">
        <v>230</v>
      </c>
      <c r="I418" s="150" t="s">
        <v>578</v>
      </c>
      <c r="J418" s="123"/>
    </row>
    <row r="419" spans="1:10" s="124" customFormat="1" x14ac:dyDescent="0.45">
      <c r="A419" s="126" t="s">
        <v>749</v>
      </c>
      <c r="B419" s="127" t="s">
        <v>748</v>
      </c>
      <c r="C419" s="128">
        <v>3.5</v>
      </c>
      <c r="D419" s="148">
        <v>0.61499999999999999</v>
      </c>
      <c r="E419" s="148">
        <v>0.94710000000000005</v>
      </c>
      <c r="F419" s="130">
        <v>1</v>
      </c>
      <c r="G419" s="131">
        <v>1.52</v>
      </c>
      <c r="H419" s="132" t="s">
        <v>230</v>
      </c>
      <c r="I419" s="133" t="s">
        <v>578</v>
      </c>
      <c r="J419" s="123"/>
    </row>
    <row r="420" spans="1:10" s="124" customFormat="1" x14ac:dyDescent="0.45">
      <c r="A420" s="126" t="s">
        <v>750</v>
      </c>
      <c r="B420" s="127" t="s">
        <v>748</v>
      </c>
      <c r="C420" s="128">
        <v>5.34</v>
      </c>
      <c r="D420" s="148">
        <v>0.92300000000000004</v>
      </c>
      <c r="E420" s="148">
        <v>1.4214</v>
      </c>
      <c r="F420" s="130">
        <v>1</v>
      </c>
      <c r="G420" s="131">
        <v>1.8</v>
      </c>
      <c r="H420" s="132" t="s">
        <v>230</v>
      </c>
      <c r="I420" s="133" t="s">
        <v>578</v>
      </c>
      <c r="J420" s="123"/>
    </row>
    <row r="421" spans="1:10" s="124" customFormat="1" x14ac:dyDescent="0.45">
      <c r="A421" s="134" t="s">
        <v>751</v>
      </c>
      <c r="B421" s="135" t="s">
        <v>748</v>
      </c>
      <c r="C421" s="136">
        <v>9.65</v>
      </c>
      <c r="D421" s="137">
        <v>1.8381000000000001</v>
      </c>
      <c r="E421" s="137">
        <v>2.8307000000000002</v>
      </c>
      <c r="F421" s="138">
        <v>1</v>
      </c>
      <c r="G421" s="151">
        <v>2</v>
      </c>
      <c r="H421" s="140" t="s">
        <v>230</v>
      </c>
      <c r="I421" s="141" t="s">
        <v>578</v>
      </c>
      <c r="J421" s="123"/>
    </row>
    <row r="422" spans="1:10" s="124" customFormat="1" x14ac:dyDescent="0.45">
      <c r="A422" s="126" t="s">
        <v>752</v>
      </c>
      <c r="B422" s="127" t="s">
        <v>753</v>
      </c>
      <c r="C422" s="128">
        <v>2.58</v>
      </c>
      <c r="D422" s="148">
        <v>0.45179999999999998</v>
      </c>
      <c r="E422" s="148">
        <v>0.69579999999999997</v>
      </c>
      <c r="F422" s="130">
        <v>1</v>
      </c>
      <c r="G422" s="131">
        <v>1</v>
      </c>
      <c r="H422" s="149" t="s">
        <v>230</v>
      </c>
      <c r="I422" s="150" t="s">
        <v>578</v>
      </c>
      <c r="J422" s="123"/>
    </row>
    <row r="423" spans="1:10" s="124" customFormat="1" x14ac:dyDescent="0.45">
      <c r="A423" s="126" t="s">
        <v>754</v>
      </c>
      <c r="B423" s="127" t="s">
        <v>753</v>
      </c>
      <c r="C423" s="128">
        <v>3.38</v>
      </c>
      <c r="D423" s="148">
        <v>0.56489999999999996</v>
      </c>
      <c r="E423" s="148">
        <v>0.86990000000000001</v>
      </c>
      <c r="F423" s="130">
        <v>1</v>
      </c>
      <c r="G423" s="131">
        <v>1.52</v>
      </c>
      <c r="H423" s="132" t="s">
        <v>230</v>
      </c>
      <c r="I423" s="133" t="s">
        <v>578</v>
      </c>
      <c r="J423" s="123"/>
    </row>
    <row r="424" spans="1:10" s="124" customFormat="1" x14ac:dyDescent="0.45">
      <c r="A424" s="126" t="s">
        <v>755</v>
      </c>
      <c r="B424" s="127" t="s">
        <v>753</v>
      </c>
      <c r="C424" s="128">
        <v>4.8899999999999997</v>
      </c>
      <c r="D424" s="148">
        <v>0.7762</v>
      </c>
      <c r="E424" s="148">
        <v>1.1954</v>
      </c>
      <c r="F424" s="130">
        <v>1</v>
      </c>
      <c r="G424" s="131">
        <v>1.8</v>
      </c>
      <c r="H424" s="132" t="s">
        <v>230</v>
      </c>
      <c r="I424" s="133" t="s">
        <v>578</v>
      </c>
      <c r="J424" s="123"/>
    </row>
    <row r="425" spans="1:10" s="124" customFormat="1" x14ac:dyDescent="0.45">
      <c r="A425" s="134" t="s">
        <v>756</v>
      </c>
      <c r="B425" s="135" t="s">
        <v>753</v>
      </c>
      <c r="C425" s="136">
        <v>8.5500000000000007</v>
      </c>
      <c r="D425" s="137">
        <v>1.5711999999999999</v>
      </c>
      <c r="E425" s="137">
        <v>2.4197000000000002</v>
      </c>
      <c r="F425" s="138">
        <v>1</v>
      </c>
      <c r="G425" s="151">
        <v>2</v>
      </c>
      <c r="H425" s="140" t="s">
        <v>230</v>
      </c>
      <c r="I425" s="141" t="s">
        <v>578</v>
      </c>
      <c r="J425" s="123"/>
    </row>
    <row r="426" spans="1:10" s="124" customFormat="1" x14ac:dyDescent="0.45">
      <c r="A426" s="126" t="s">
        <v>757</v>
      </c>
      <c r="B426" s="127" t="s">
        <v>758</v>
      </c>
      <c r="C426" s="128">
        <v>3.31</v>
      </c>
      <c r="D426" s="148">
        <v>1.0871</v>
      </c>
      <c r="E426" s="148">
        <v>1.6740999999999999</v>
      </c>
      <c r="F426" s="130">
        <v>1</v>
      </c>
      <c r="G426" s="131">
        <v>1</v>
      </c>
      <c r="H426" s="149" t="s">
        <v>230</v>
      </c>
      <c r="I426" s="150" t="s">
        <v>759</v>
      </c>
      <c r="J426" s="123"/>
    </row>
    <row r="427" spans="1:10" s="124" customFormat="1" x14ac:dyDescent="0.45">
      <c r="A427" s="126" t="s">
        <v>760</v>
      </c>
      <c r="B427" s="127" t="s">
        <v>758</v>
      </c>
      <c r="C427" s="128">
        <v>7.21</v>
      </c>
      <c r="D427" s="148">
        <v>1.6136999999999999</v>
      </c>
      <c r="E427" s="148">
        <v>2.4851000000000001</v>
      </c>
      <c r="F427" s="130">
        <v>1</v>
      </c>
      <c r="G427" s="131">
        <v>1.52</v>
      </c>
      <c r="H427" s="132" t="s">
        <v>230</v>
      </c>
      <c r="I427" s="133" t="s">
        <v>759</v>
      </c>
      <c r="J427" s="123"/>
    </row>
    <row r="428" spans="1:10" s="124" customFormat="1" x14ac:dyDescent="0.45">
      <c r="A428" s="126" t="s">
        <v>761</v>
      </c>
      <c r="B428" s="127" t="s">
        <v>758</v>
      </c>
      <c r="C428" s="128">
        <v>12.38</v>
      </c>
      <c r="D428" s="148">
        <v>2.5960999999999999</v>
      </c>
      <c r="E428" s="148">
        <v>3.9980000000000002</v>
      </c>
      <c r="F428" s="130">
        <v>1</v>
      </c>
      <c r="G428" s="131">
        <v>1.8</v>
      </c>
      <c r="H428" s="132" t="s">
        <v>230</v>
      </c>
      <c r="I428" s="133" t="s">
        <v>759</v>
      </c>
      <c r="J428" s="123"/>
    </row>
    <row r="429" spans="1:10" s="124" customFormat="1" x14ac:dyDescent="0.45">
      <c r="A429" s="134" t="s">
        <v>762</v>
      </c>
      <c r="B429" s="135" t="s">
        <v>758</v>
      </c>
      <c r="C429" s="136">
        <v>20.079999999999998</v>
      </c>
      <c r="D429" s="137">
        <v>4.7577999999999996</v>
      </c>
      <c r="E429" s="137">
        <v>7.327</v>
      </c>
      <c r="F429" s="138">
        <v>1</v>
      </c>
      <c r="G429" s="151">
        <v>2</v>
      </c>
      <c r="H429" s="140" t="s">
        <v>230</v>
      </c>
      <c r="I429" s="141" t="s">
        <v>759</v>
      </c>
      <c r="J429" s="123"/>
    </row>
    <row r="430" spans="1:10" s="124" customFormat="1" x14ac:dyDescent="0.45">
      <c r="A430" s="126" t="s">
        <v>763</v>
      </c>
      <c r="B430" s="127" t="s">
        <v>764</v>
      </c>
      <c r="C430" s="128">
        <v>2.42</v>
      </c>
      <c r="D430" s="148">
        <v>0.5605</v>
      </c>
      <c r="E430" s="148">
        <v>0.86319999999999997</v>
      </c>
      <c r="F430" s="130">
        <v>1</v>
      </c>
      <c r="G430" s="131">
        <v>1</v>
      </c>
      <c r="H430" s="149" t="s">
        <v>230</v>
      </c>
      <c r="I430" s="150" t="s">
        <v>759</v>
      </c>
      <c r="J430" s="123"/>
    </row>
    <row r="431" spans="1:10" s="124" customFormat="1" x14ac:dyDescent="0.45">
      <c r="A431" s="126" t="s">
        <v>765</v>
      </c>
      <c r="B431" s="127" t="s">
        <v>764</v>
      </c>
      <c r="C431" s="128">
        <v>4.8099999999999996</v>
      </c>
      <c r="D431" s="148">
        <v>0.9768</v>
      </c>
      <c r="E431" s="148">
        <v>1.5043</v>
      </c>
      <c r="F431" s="130">
        <v>1</v>
      </c>
      <c r="G431" s="131">
        <v>1.52</v>
      </c>
      <c r="H431" s="132" t="s">
        <v>230</v>
      </c>
      <c r="I431" s="133" t="s">
        <v>759</v>
      </c>
      <c r="J431" s="123"/>
    </row>
    <row r="432" spans="1:10" s="124" customFormat="1" x14ac:dyDescent="0.45">
      <c r="A432" s="126" t="s">
        <v>766</v>
      </c>
      <c r="B432" s="127" t="s">
        <v>764</v>
      </c>
      <c r="C432" s="128">
        <v>8.91</v>
      </c>
      <c r="D432" s="148">
        <v>1.5519000000000001</v>
      </c>
      <c r="E432" s="148">
        <v>2.3898999999999999</v>
      </c>
      <c r="F432" s="130">
        <v>1</v>
      </c>
      <c r="G432" s="131">
        <v>1.8</v>
      </c>
      <c r="H432" s="132" t="s">
        <v>230</v>
      </c>
      <c r="I432" s="133" t="s">
        <v>759</v>
      </c>
      <c r="J432" s="123"/>
    </row>
    <row r="433" spans="1:10" s="124" customFormat="1" x14ac:dyDescent="0.45">
      <c r="A433" s="134" t="s">
        <v>767</v>
      </c>
      <c r="B433" s="135" t="s">
        <v>764</v>
      </c>
      <c r="C433" s="136">
        <v>14.75</v>
      </c>
      <c r="D433" s="137">
        <v>3.2835000000000001</v>
      </c>
      <c r="E433" s="137">
        <v>5.0566000000000004</v>
      </c>
      <c r="F433" s="138">
        <v>1</v>
      </c>
      <c r="G433" s="151">
        <v>2</v>
      </c>
      <c r="H433" s="140" t="s">
        <v>230</v>
      </c>
      <c r="I433" s="141" t="s">
        <v>759</v>
      </c>
      <c r="J433" s="123"/>
    </row>
    <row r="434" spans="1:10" s="124" customFormat="1" x14ac:dyDescent="0.45">
      <c r="A434" s="126" t="s">
        <v>768</v>
      </c>
      <c r="B434" s="127" t="s">
        <v>769</v>
      </c>
      <c r="C434" s="128">
        <v>4.1100000000000003</v>
      </c>
      <c r="D434" s="148">
        <v>0.80630000000000002</v>
      </c>
      <c r="E434" s="148">
        <v>1.2417</v>
      </c>
      <c r="F434" s="130">
        <v>1</v>
      </c>
      <c r="G434" s="131">
        <v>1</v>
      </c>
      <c r="H434" s="149" t="s">
        <v>230</v>
      </c>
      <c r="I434" s="150" t="s">
        <v>759</v>
      </c>
      <c r="J434" s="123"/>
    </row>
    <row r="435" spans="1:10" s="124" customFormat="1" x14ac:dyDescent="0.45">
      <c r="A435" s="126" t="s">
        <v>770</v>
      </c>
      <c r="B435" s="127" t="s">
        <v>769</v>
      </c>
      <c r="C435" s="128">
        <v>6.32</v>
      </c>
      <c r="D435" s="148">
        <v>1.1635</v>
      </c>
      <c r="E435" s="148">
        <v>1.7918000000000001</v>
      </c>
      <c r="F435" s="130">
        <v>1</v>
      </c>
      <c r="G435" s="131">
        <v>1.52</v>
      </c>
      <c r="H435" s="132" t="s">
        <v>230</v>
      </c>
      <c r="I435" s="133" t="s">
        <v>759</v>
      </c>
      <c r="J435" s="123"/>
    </row>
    <row r="436" spans="1:10" s="124" customFormat="1" x14ac:dyDescent="0.45">
      <c r="A436" s="126" t="s">
        <v>771</v>
      </c>
      <c r="B436" s="127" t="s">
        <v>769</v>
      </c>
      <c r="C436" s="128">
        <v>10.25</v>
      </c>
      <c r="D436" s="148">
        <v>1.8512999999999999</v>
      </c>
      <c r="E436" s="148">
        <v>2.851</v>
      </c>
      <c r="F436" s="130">
        <v>1</v>
      </c>
      <c r="G436" s="131">
        <v>1.8</v>
      </c>
      <c r="H436" s="132" t="s">
        <v>230</v>
      </c>
      <c r="I436" s="133" t="s">
        <v>759</v>
      </c>
      <c r="J436" s="123"/>
    </row>
    <row r="437" spans="1:10" s="124" customFormat="1" x14ac:dyDescent="0.45">
      <c r="A437" s="134" t="s">
        <v>772</v>
      </c>
      <c r="B437" s="135" t="s">
        <v>769</v>
      </c>
      <c r="C437" s="136">
        <v>15.46</v>
      </c>
      <c r="D437" s="137">
        <v>3.2427000000000001</v>
      </c>
      <c r="E437" s="137">
        <v>4.9938000000000002</v>
      </c>
      <c r="F437" s="138">
        <v>1</v>
      </c>
      <c r="G437" s="151">
        <v>2</v>
      </c>
      <c r="H437" s="140" t="s">
        <v>230</v>
      </c>
      <c r="I437" s="141" t="s">
        <v>759</v>
      </c>
      <c r="J437" s="123"/>
    </row>
    <row r="438" spans="1:10" s="124" customFormat="1" x14ac:dyDescent="0.45">
      <c r="A438" s="126" t="s">
        <v>773</v>
      </c>
      <c r="B438" s="127" t="s">
        <v>774</v>
      </c>
      <c r="C438" s="128">
        <v>5.8</v>
      </c>
      <c r="D438" s="148">
        <v>0.98460000000000003</v>
      </c>
      <c r="E438" s="148">
        <v>1.5163</v>
      </c>
      <c r="F438" s="130">
        <v>1</v>
      </c>
      <c r="G438" s="131">
        <v>1</v>
      </c>
      <c r="H438" s="149" t="s">
        <v>230</v>
      </c>
      <c r="I438" s="150" t="s">
        <v>759</v>
      </c>
      <c r="J438" s="123"/>
    </row>
    <row r="439" spans="1:10" s="124" customFormat="1" x14ac:dyDescent="0.45">
      <c r="A439" s="126" t="s">
        <v>775</v>
      </c>
      <c r="B439" s="127" t="s">
        <v>774</v>
      </c>
      <c r="C439" s="128">
        <v>7.76</v>
      </c>
      <c r="D439" s="148">
        <v>1.2572000000000001</v>
      </c>
      <c r="E439" s="148">
        <v>1.9360999999999999</v>
      </c>
      <c r="F439" s="130">
        <v>1</v>
      </c>
      <c r="G439" s="131">
        <v>1.52</v>
      </c>
      <c r="H439" s="132" t="s">
        <v>230</v>
      </c>
      <c r="I439" s="133" t="s">
        <v>759</v>
      </c>
      <c r="J439" s="123"/>
    </row>
    <row r="440" spans="1:10" s="124" customFormat="1" x14ac:dyDescent="0.45">
      <c r="A440" s="126" t="s">
        <v>776</v>
      </c>
      <c r="B440" s="127" t="s">
        <v>774</v>
      </c>
      <c r="C440" s="128">
        <v>11.18</v>
      </c>
      <c r="D440" s="148">
        <v>1.8884000000000001</v>
      </c>
      <c r="E440" s="148">
        <v>2.9081000000000001</v>
      </c>
      <c r="F440" s="130">
        <v>1</v>
      </c>
      <c r="G440" s="131">
        <v>1.8</v>
      </c>
      <c r="H440" s="132" t="s">
        <v>230</v>
      </c>
      <c r="I440" s="133" t="s">
        <v>759</v>
      </c>
      <c r="J440" s="123"/>
    </row>
    <row r="441" spans="1:10" s="124" customFormat="1" x14ac:dyDescent="0.45">
      <c r="A441" s="134" t="s">
        <v>777</v>
      </c>
      <c r="B441" s="135" t="s">
        <v>774</v>
      </c>
      <c r="C441" s="136">
        <v>16.47</v>
      </c>
      <c r="D441" s="137">
        <v>3.2719</v>
      </c>
      <c r="E441" s="137">
        <v>5.0387000000000004</v>
      </c>
      <c r="F441" s="138">
        <v>1</v>
      </c>
      <c r="G441" s="151">
        <v>2</v>
      </c>
      <c r="H441" s="140" t="s">
        <v>230</v>
      </c>
      <c r="I441" s="141" t="s">
        <v>759</v>
      </c>
      <c r="J441" s="123"/>
    </row>
    <row r="442" spans="1:10" s="124" customFormat="1" x14ac:dyDescent="0.45">
      <c r="A442" s="126" t="s">
        <v>778</v>
      </c>
      <c r="B442" s="127" t="s">
        <v>779</v>
      </c>
      <c r="C442" s="128">
        <v>3.17</v>
      </c>
      <c r="D442" s="148">
        <v>0.66180000000000005</v>
      </c>
      <c r="E442" s="148">
        <v>1.0192000000000001</v>
      </c>
      <c r="F442" s="130">
        <v>1</v>
      </c>
      <c r="G442" s="131">
        <v>1</v>
      </c>
      <c r="H442" s="149" t="s">
        <v>230</v>
      </c>
      <c r="I442" s="150" t="s">
        <v>759</v>
      </c>
      <c r="J442" s="123"/>
    </row>
    <row r="443" spans="1:10" s="124" customFormat="1" x14ac:dyDescent="0.45">
      <c r="A443" s="126" t="s">
        <v>780</v>
      </c>
      <c r="B443" s="127" t="s">
        <v>779</v>
      </c>
      <c r="C443" s="128">
        <v>4.82</v>
      </c>
      <c r="D443" s="148">
        <v>0.96189999999999998</v>
      </c>
      <c r="E443" s="148">
        <v>1.4813000000000001</v>
      </c>
      <c r="F443" s="130">
        <v>1</v>
      </c>
      <c r="G443" s="131">
        <v>1.52</v>
      </c>
      <c r="H443" s="132" t="s">
        <v>230</v>
      </c>
      <c r="I443" s="133" t="s">
        <v>759</v>
      </c>
      <c r="J443" s="123"/>
    </row>
    <row r="444" spans="1:10" s="124" customFormat="1" x14ac:dyDescent="0.45">
      <c r="A444" s="126" t="s">
        <v>781</v>
      </c>
      <c r="B444" s="127" t="s">
        <v>779</v>
      </c>
      <c r="C444" s="128">
        <v>7.42</v>
      </c>
      <c r="D444" s="148">
        <v>1.3440000000000001</v>
      </c>
      <c r="E444" s="148">
        <v>2.0697999999999999</v>
      </c>
      <c r="F444" s="130">
        <v>1</v>
      </c>
      <c r="G444" s="131">
        <v>1.8</v>
      </c>
      <c r="H444" s="132" t="s">
        <v>230</v>
      </c>
      <c r="I444" s="133" t="s">
        <v>759</v>
      </c>
      <c r="J444" s="123"/>
    </row>
    <row r="445" spans="1:10" s="124" customFormat="1" x14ac:dyDescent="0.45">
      <c r="A445" s="134" t="s">
        <v>782</v>
      </c>
      <c r="B445" s="135" t="s">
        <v>779</v>
      </c>
      <c r="C445" s="136">
        <v>14.18</v>
      </c>
      <c r="D445" s="137">
        <v>2.7770999999999999</v>
      </c>
      <c r="E445" s="137">
        <v>4.2766999999999999</v>
      </c>
      <c r="F445" s="138">
        <v>1</v>
      </c>
      <c r="G445" s="151">
        <v>2</v>
      </c>
      <c r="H445" s="140" t="s">
        <v>230</v>
      </c>
      <c r="I445" s="141" t="s">
        <v>759</v>
      </c>
      <c r="J445" s="123"/>
    </row>
    <row r="446" spans="1:10" s="124" customFormat="1" x14ac:dyDescent="0.45">
      <c r="A446" s="126" t="s">
        <v>783</v>
      </c>
      <c r="B446" s="127" t="s">
        <v>784</v>
      </c>
      <c r="C446" s="128">
        <v>3.44</v>
      </c>
      <c r="D446" s="148">
        <v>0.8851</v>
      </c>
      <c r="E446" s="148">
        <v>1.3631</v>
      </c>
      <c r="F446" s="130">
        <v>1</v>
      </c>
      <c r="G446" s="131">
        <v>1</v>
      </c>
      <c r="H446" s="149" t="s">
        <v>230</v>
      </c>
      <c r="I446" s="150" t="s">
        <v>759</v>
      </c>
      <c r="J446" s="123"/>
    </row>
    <row r="447" spans="1:10" s="124" customFormat="1" x14ac:dyDescent="0.45">
      <c r="A447" s="126" t="s">
        <v>785</v>
      </c>
      <c r="B447" s="127" t="s">
        <v>784</v>
      </c>
      <c r="C447" s="128">
        <v>5.14</v>
      </c>
      <c r="D447" s="148">
        <v>1.1424000000000001</v>
      </c>
      <c r="E447" s="148">
        <v>1.7593000000000001</v>
      </c>
      <c r="F447" s="130">
        <v>1</v>
      </c>
      <c r="G447" s="131">
        <v>1.52</v>
      </c>
      <c r="H447" s="132" t="s">
        <v>230</v>
      </c>
      <c r="I447" s="133" t="s">
        <v>759</v>
      </c>
      <c r="J447" s="123"/>
    </row>
    <row r="448" spans="1:10" s="124" customFormat="1" x14ac:dyDescent="0.45">
      <c r="A448" s="126" t="s">
        <v>786</v>
      </c>
      <c r="B448" s="127" t="s">
        <v>784</v>
      </c>
      <c r="C448" s="128">
        <v>8.34</v>
      </c>
      <c r="D448" s="148">
        <v>1.7787999999999999</v>
      </c>
      <c r="E448" s="148">
        <v>2.7393999999999998</v>
      </c>
      <c r="F448" s="130">
        <v>1</v>
      </c>
      <c r="G448" s="131">
        <v>1.8</v>
      </c>
      <c r="H448" s="132" t="s">
        <v>230</v>
      </c>
      <c r="I448" s="133" t="s">
        <v>759</v>
      </c>
      <c r="J448" s="123"/>
    </row>
    <row r="449" spans="1:10" s="124" customFormat="1" x14ac:dyDescent="0.45">
      <c r="A449" s="134" t="s">
        <v>787</v>
      </c>
      <c r="B449" s="135" t="s">
        <v>784</v>
      </c>
      <c r="C449" s="136">
        <v>14.65</v>
      </c>
      <c r="D449" s="137">
        <v>3.3109999999999999</v>
      </c>
      <c r="E449" s="137">
        <v>5.0990000000000002</v>
      </c>
      <c r="F449" s="138">
        <v>1</v>
      </c>
      <c r="G449" s="151">
        <v>2</v>
      </c>
      <c r="H449" s="140" t="s">
        <v>230</v>
      </c>
      <c r="I449" s="141" t="s">
        <v>759</v>
      </c>
      <c r="J449" s="123"/>
    </row>
    <row r="450" spans="1:10" s="124" customFormat="1" x14ac:dyDescent="0.45">
      <c r="A450" s="126" t="s">
        <v>788</v>
      </c>
      <c r="B450" s="127" t="s">
        <v>789</v>
      </c>
      <c r="C450" s="128">
        <v>2.36</v>
      </c>
      <c r="D450" s="148">
        <v>0.66200000000000003</v>
      </c>
      <c r="E450" s="148">
        <v>1.0195000000000001</v>
      </c>
      <c r="F450" s="130">
        <v>1</v>
      </c>
      <c r="G450" s="131">
        <v>1</v>
      </c>
      <c r="H450" s="149" t="s">
        <v>230</v>
      </c>
      <c r="I450" s="150" t="s">
        <v>759</v>
      </c>
      <c r="J450" s="123"/>
    </row>
    <row r="451" spans="1:10" s="124" customFormat="1" x14ac:dyDescent="0.45">
      <c r="A451" s="126" t="s">
        <v>790</v>
      </c>
      <c r="B451" s="127" t="s">
        <v>789</v>
      </c>
      <c r="C451" s="128">
        <v>3.96</v>
      </c>
      <c r="D451" s="148">
        <v>0.89500000000000002</v>
      </c>
      <c r="E451" s="148">
        <v>1.3783000000000001</v>
      </c>
      <c r="F451" s="130">
        <v>1</v>
      </c>
      <c r="G451" s="131">
        <v>1.52</v>
      </c>
      <c r="H451" s="132" t="s">
        <v>230</v>
      </c>
      <c r="I451" s="133" t="s">
        <v>759</v>
      </c>
      <c r="J451" s="123"/>
    </row>
    <row r="452" spans="1:10" s="124" customFormat="1" x14ac:dyDescent="0.45">
      <c r="A452" s="126" t="s">
        <v>791</v>
      </c>
      <c r="B452" s="127" t="s">
        <v>789</v>
      </c>
      <c r="C452" s="128">
        <v>6.74</v>
      </c>
      <c r="D452" s="148">
        <v>1.2968</v>
      </c>
      <c r="E452" s="148">
        <v>1.9971000000000001</v>
      </c>
      <c r="F452" s="130">
        <v>1</v>
      </c>
      <c r="G452" s="131">
        <v>1.8</v>
      </c>
      <c r="H452" s="132" t="s">
        <v>230</v>
      </c>
      <c r="I452" s="133" t="s">
        <v>759</v>
      </c>
      <c r="J452" s="123"/>
    </row>
    <row r="453" spans="1:10" s="124" customFormat="1" x14ac:dyDescent="0.45">
      <c r="A453" s="134" t="s">
        <v>792</v>
      </c>
      <c r="B453" s="135" t="s">
        <v>789</v>
      </c>
      <c r="C453" s="136">
        <v>12.47</v>
      </c>
      <c r="D453" s="137">
        <v>2.7429000000000001</v>
      </c>
      <c r="E453" s="137">
        <v>4.2241</v>
      </c>
      <c r="F453" s="138">
        <v>1</v>
      </c>
      <c r="G453" s="151">
        <v>2</v>
      </c>
      <c r="H453" s="140" t="s">
        <v>230</v>
      </c>
      <c r="I453" s="141" t="s">
        <v>759</v>
      </c>
      <c r="J453" s="123"/>
    </row>
    <row r="454" spans="1:10" s="124" customFormat="1" x14ac:dyDescent="0.45">
      <c r="A454" s="126" t="s">
        <v>793</v>
      </c>
      <c r="B454" s="127" t="s">
        <v>794</v>
      </c>
      <c r="C454" s="128">
        <v>3.79</v>
      </c>
      <c r="D454" s="148">
        <v>0.87319999999999998</v>
      </c>
      <c r="E454" s="148">
        <v>1.3447</v>
      </c>
      <c r="F454" s="130">
        <v>1</v>
      </c>
      <c r="G454" s="131">
        <v>1</v>
      </c>
      <c r="H454" s="149" t="s">
        <v>230</v>
      </c>
      <c r="I454" s="150" t="s">
        <v>759</v>
      </c>
      <c r="J454" s="123"/>
    </row>
    <row r="455" spans="1:10" s="124" customFormat="1" x14ac:dyDescent="0.45">
      <c r="A455" s="126" t="s">
        <v>795</v>
      </c>
      <c r="B455" s="127" t="s">
        <v>794</v>
      </c>
      <c r="C455" s="128">
        <v>5.18</v>
      </c>
      <c r="D455" s="148">
        <v>1.1601999999999999</v>
      </c>
      <c r="E455" s="148">
        <v>1.7867</v>
      </c>
      <c r="F455" s="130">
        <v>1</v>
      </c>
      <c r="G455" s="131">
        <v>1.52</v>
      </c>
      <c r="H455" s="132" t="s">
        <v>230</v>
      </c>
      <c r="I455" s="133" t="s">
        <v>759</v>
      </c>
      <c r="J455" s="123"/>
    </row>
    <row r="456" spans="1:10" s="124" customFormat="1" x14ac:dyDescent="0.45">
      <c r="A456" s="126" t="s">
        <v>796</v>
      </c>
      <c r="B456" s="127" t="s">
        <v>794</v>
      </c>
      <c r="C456" s="128">
        <v>8.36</v>
      </c>
      <c r="D456" s="148">
        <v>1.7036</v>
      </c>
      <c r="E456" s="148">
        <v>2.6236000000000002</v>
      </c>
      <c r="F456" s="130">
        <v>1</v>
      </c>
      <c r="G456" s="131">
        <v>1.8</v>
      </c>
      <c r="H456" s="132" t="s">
        <v>230</v>
      </c>
      <c r="I456" s="133" t="s">
        <v>759</v>
      </c>
      <c r="J456" s="123"/>
    </row>
    <row r="457" spans="1:10" s="124" customFormat="1" x14ac:dyDescent="0.45">
      <c r="A457" s="134" t="s">
        <v>797</v>
      </c>
      <c r="B457" s="135" t="s">
        <v>794</v>
      </c>
      <c r="C457" s="136">
        <v>13.44</v>
      </c>
      <c r="D457" s="137">
        <v>3.1814</v>
      </c>
      <c r="E457" s="137">
        <v>4.8994</v>
      </c>
      <c r="F457" s="138">
        <v>1</v>
      </c>
      <c r="G457" s="151">
        <v>2</v>
      </c>
      <c r="H457" s="140" t="s">
        <v>230</v>
      </c>
      <c r="I457" s="141" t="s">
        <v>759</v>
      </c>
      <c r="J457" s="123"/>
    </row>
    <row r="458" spans="1:10" s="124" customFormat="1" x14ac:dyDescent="0.45">
      <c r="A458" s="126" t="s">
        <v>798</v>
      </c>
      <c r="B458" s="127" t="s">
        <v>799</v>
      </c>
      <c r="C458" s="128">
        <v>5.13</v>
      </c>
      <c r="D458" s="148">
        <v>1.0446</v>
      </c>
      <c r="E458" s="148">
        <v>1.6087</v>
      </c>
      <c r="F458" s="130">
        <v>1</v>
      </c>
      <c r="G458" s="131">
        <v>1</v>
      </c>
      <c r="H458" s="149" t="s">
        <v>230</v>
      </c>
      <c r="I458" s="150" t="s">
        <v>759</v>
      </c>
      <c r="J458" s="123"/>
    </row>
    <row r="459" spans="1:10" s="124" customFormat="1" x14ac:dyDescent="0.45">
      <c r="A459" s="126" t="s">
        <v>800</v>
      </c>
      <c r="B459" s="127" t="s">
        <v>799</v>
      </c>
      <c r="C459" s="128">
        <v>7.8</v>
      </c>
      <c r="D459" s="148">
        <v>1.4630000000000001</v>
      </c>
      <c r="E459" s="148">
        <v>2.2530000000000001</v>
      </c>
      <c r="F459" s="130">
        <v>1</v>
      </c>
      <c r="G459" s="131">
        <v>1.52</v>
      </c>
      <c r="H459" s="132" t="s">
        <v>230</v>
      </c>
      <c r="I459" s="133" t="s">
        <v>759</v>
      </c>
      <c r="J459" s="123"/>
    </row>
    <row r="460" spans="1:10" s="124" customFormat="1" x14ac:dyDescent="0.45">
      <c r="A460" s="126" t="s">
        <v>801</v>
      </c>
      <c r="B460" s="127" t="s">
        <v>799</v>
      </c>
      <c r="C460" s="128">
        <v>12.37</v>
      </c>
      <c r="D460" s="148">
        <v>2.2547999999999999</v>
      </c>
      <c r="E460" s="148">
        <v>3.4723999999999999</v>
      </c>
      <c r="F460" s="130">
        <v>1</v>
      </c>
      <c r="G460" s="131">
        <v>1.8</v>
      </c>
      <c r="H460" s="132" t="s">
        <v>230</v>
      </c>
      <c r="I460" s="133" t="s">
        <v>759</v>
      </c>
      <c r="J460" s="123"/>
    </row>
    <row r="461" spans="1:10" s="124" customFormat="1" x14ac:dyDescent="0.45">
      <c r="A461" s="134" t="s">
        <v>802</v>
      </c>
      <c r="B461" s="135" t="s">
        <v>799</v>
      </c>
      <c r="C461" s="136">
        <v>19.78</v>
      </c>
      <c r="D461" s="137">
        <v>4.3156999999999996</v>
      </c>
      <c r="E461" s="137">
        <v>6.6462000000000003</v>
      </c>
      <c r="F461" s="138">
        <v>1</v>
      </c>
      <c r="G461" s="151">
        <v>2</v>
      </c>
      <c r="H461" s="140" t="s">
        <v>230</v>
      </c>
      <c r="I461" s="141" t="s">
        <v>759</v>
      </c>
      <c r="J461" s="123"/>
    </row>
    <row r="462" spans="1:10" s="124" customFormat="1" x14ac:dyDescent="0.45">
      <c r="A462" s="126" t="s">
        <v>803</v>
      </c>
      <c r="B462" s="127" t="s">
        <v>804</v>
      </c>
      <c r="C462" s="128">
        <v>4.4400000000000004</v>
      </c>
      <c r="D462" s="148">
        <v>1.0595000000000001</v>
      </c>
      <c r="E462" s="148">
        <v>1.6315999999999999</v>
      </c>
      <c r="F462" s="130">
        <v>1</v>
      </c>
      <c r="G462" s="131">
        <v>1</v>
      </c>
      <c r="H462" s="149" t="s">
        <v>230</v>
      </c>
      <c r="I462" s="150" t="s">
        <v>759</v>
      </c>
      <c r="J462" s="123"/>
    </row>
    <row r="463" spans="1:10" s="124" customFormat="1" x14ac:dyDescent="0.45">
      <c r="A463" s="126" t="s">
        <v>805</v>
      </c>
      <c r="B463" s="127" t="s">
        <v>804</v>
      </c>
      <c r="C463" s="128">
        <v>6.58</v>
      </c>
      <c r="D463" s="148">
        <v>1.3841000000000001</v>
      </c>
      <c r="E463" s="148">
        <v>2.1315</v>
      </c>
      <c r="F463" s="130">
        <v>1</v>
      </c>
      <c r="G463" s="131">
        <v>1.52</v>
      </c>
      <c r="H463" s="132" t="s">
        <v>230</v>
      </c>
      <c r="I463" s="133" t="s">
        <v>759</v>
      </c>
      <c r="J463" s="123"/>
    </row>
    <row r="464" spans="1:10" s="124" customFormat="1" x14ac:dyDescent="0.45">
      <c r="A464" s="126" t="s">
        <v>806</v>
      </c>
      <c r="B464" s="127" t="s">
        <v>804</v>
      </c>
      <c r="C464" s="128">
        <v>11.05</v>
      </c>
      <c r="D464" s="148">
        <v>2.1640999999999999</v>
      </c>
      <c r="E464" s="148">
        <v>3.3327</v>
      </c>
      <c r="F464" s="130">
        <v>1</v>
      </c>
      <c r="G464" s="131">
        <v>1.8</v>
      </c>
      <c r="H464" s="132" t="s">
        <v>230</v>
      </c>
      <c r="I464" s="133" t="s">
        <v>759</v>
      </c>
      <c r="J464" s="123"/>
    </row>
    <row r="465" spans="1:10" s="124" customFormat="1" x14ac:dyDescent="0.45">
      <c r="A465" s="134" t="s">
        <v>807</v>
      </c>
      <c r="B465" s="135" t="s">
        <v>804</v>
      </c>
      <c r="C465" s="136">
        <v>16.63</v>
      </c>
      <c r="D465" s="137">
        <v>3.7048999999999999</v>
      </c>
      <c r="E465" s="137">
        <v>5.7055999999999996</v>
      </c>
      <c r="F465" s="138">
        <v>1</v>
      </c>
      <c r="G465" s="151">
        <v>2</v>
      </c>
      <c r="H465" s="140" t="s">
        <v>230</v>
      </c>
      <c r="I465" s="141" t="s">
        <v>759</v>
      </c>
      <c r="J465" s="123"/>
    </row>
    <row r="466" spans="1:10" s="124" customFormat="1" x14ac:dyDescent="0.45">
      <c r="A466" s="126" t="s">
        <v>808</v>
      </c>
      <c r="B466" s="127" t="s">
        <v>809</v>
      </c>
      <c r="C466" s="128">
        <v>2.41</v>
      </c>
      <c r="D466" s="148">
        <v>0.83499999999999996</v>
      </c>
      <c r="E466" s="148">
        <v>1.2859</v>
      </c>
      <c r="F466" s="130">
        <v>1</v>
      </c>
      <c r="G466" s="131">
        <v>1</v>
      </c>
      <c r="H466" s="149" t="s">
        <v>230</v>
      </c>
      <c r="I466" s="150" t="s">
        <v>759</v>
      </c>
      <c r="J466" s="123"/>
    </row>
    <row r="467" spans="1:10" s="124" customFormat="1" x14ac:dyDescent="0.45">
      <c r="A467" s="126" t="s">
        <v>810</v>
      </c>
      <c r="B467" s="127" t="s">
        <v>809</v>
      </c>
      <c r="C467" s="128">
        <v>4.8099999999999996</v>
      </c>
      <c r="D467" s="148">
        <v>1.1103000000000001</v>
      </c>
      <c r="E467" s="148">
        <v>1.7099</v>
      </c>
      <c r="F467" s="130">
        <v>1</v>
      </c>
      <c r="G467" s="131">
        <v>1.52</v>
      </c>
      <c r="H467" s="132" t="s">
        <v>230</v>
      </c>
      <c r="I467" s="133" t="s">
        <v>759</v>
      </c>
      <c r="J467" s="123"/>
    </row>
    <row r="468" spans="1:10" s="124" customFormat="1" x14ac:dyDescent="0.45">
      <c r="A468" s="126" t="s">
        <v>811</v>
      </c>
      <c r="B468" s="127" t="s">
        <v>809</v>
      </c>
      <c r="C468" s="128">
        <v>9.6199999999999992</v>
      </c>
      <c r="D468" s="148">
        <v>1.6954</v>
      </c>
      <c r="E468" s="148">
        <v>2.6109</v>
      </c>
      <c r="F468" s="130">
        <v>1</v>
      </c>
      <c r="G468" s="131">
        <v>1.8</v>
      </c>
      <c r="H468" s="132" t="s">
        <v>230</v>
      </c>
      <c r="I468" s="133" t="s">
        <v>759</v>
      </c>
      <c r="J468" s="123"/>
    </row>
    <row r="469" spans="1:10" s="124" customFormat="1" x14ac:dyDescent="0.45">
      <c r="A469" s="134" t="s">
        <v>812</v>
      </c>
      <c r="B469" s="135" t="s">
        <v>809</v>
      </c>
      <c r="C469" s="136">
        <v>22.57</v>
      </c>
      <c r="D469" s="137">
        <v>4.6772</v>
      </c>
      <c r="E469" s="137">
        <v>7.2028999999999996</v>
      </c>
      <c r="F469" s="138">
        <v>1</v>
      </c>
      <c r="G469" s="151">
        <v>2</v>
      </c>
      <c r="H469" s="140" t="s">
        <v>230</v>
      </c>
      <c r="I469" s="141" t="s">
        <v>759</v>
      </c>
      <c r="J469" s="123"/>
    </row>
    <row r="470" spans="1:10" s="124" customFormat="1" x14ac:dyDescent="0.45">
      <c r="A470" s="126" t="s">
        <v>813</v>
      </c>
      <c r="B470" s="127" t="s">
        <v>814</v>
      </c>
      <c r="C470" s="128">
        <v>3.74</v>
      </c>
      <c r="D470" s="148">
        <v>0.8105</v>
      </c>
      <c r="E470" s="148">
        <v>1.2482</v>
      </c>
      <c r="F470" s="130">
        <v>1</v>
      </c>
      <c r="G470" s="131">
        <v>1</v>
      </c>
      <c r="H470" s="149" t="s">
        <v>230</v>
      </c>
      <c r="I470" s="150" t="s">
        <v>759</v>
      </c>
      <c r="J470" s="123"/>
    </row>
    <row r="471" spans="1:10" s="124" customFormat="1" x14ac:dyDescent="0.45">
      <c r="A471" s="126" t="s">
        <v>815</v>
      </c>
      <c r="B471" s="127" t="s">
        <v>814</v>
      </c>
      <c r="C471" s="128">
        <v>5.44</v>
      </c>
      <c r="D471" s="148">
        <v>1.0622</v>
      </c>
      <c r="E471" s="148">
        <v>1.6357999999999999</v>
      </c>
      <c r="F471" s="130">
        <v>1</v>
      </c>
      <c r="G471" s="131">
        <v>1.52</v>
      </c>
      <c r="H471" s="132" t="s">
        <v>230</v>
      </c>
      <c r="I471" s="133" t="s">
        <v>759</v>
      </c>
      <c r="J471" s="123"/>
    </row>
    <row r="472" spans="1:10" s="124" customFormat="1" x14ac:dyDescent="0.45">
      <c r="A472" s="126" t="s">
        <v>816</v>
      </c>
      <c r="B472" s="127" t="s">
        <v>814</v>
      </c>
      <c r="C472" s="128">
        <v>8.52</v>
      </c>
      <c r="D472" s="148">
        <v>1.6596</v>
      </c>
      <c r="E472" s="148">
        <v>2.5558000000000001</v>
      </c>
      <c r="F472" s="130">
        <v>1</v>
      </c>
      <c r="G472" s="131">
        <v>1.8</v>
      </c>
      <c r="H472" s="132" t="s">
        <v>230</v>
      </c>
      <c r="I472" s="133" t="s">
        <v>759</v>
      </c>
      <c r="J472" s="123"/>
    </row>
    <row r="473" spans="1:10" s="124" customFormat="1" x14ac:dyDescent="0.45">
      <c r="A473" s="134" t="s">
        <v>817</v>
      </c>
      <c r="B473" s="135" t="s">
        <v>814</v>
      </c>
      <c r="C473" s="136">
        <v>13.06</v>
      </c>
      <c r="D473" s="137">
        <v>2.8342000000000001</v>
      </c>
      <c r="E473" s="137">
        <v>4.3647</v>
      </c>
      <c r="F473" s="138">
        <v>1</v>
      </c>
      <c r="G473" s="151">
        <v>2</v>
      </c>
      <c r="H473" s="140" t="s">
        <v>230</v>
      </c>
      <c r="I473" s="141" t="s">
        <v>759</v>
      </c>
      <c r="J473" s="123"/>
    </row>
    <row r="474" spans="1:10" s="124" customFormat="1" x14ac:dyDescent="0.45">
      <c r="A474" s="126" t="s">
        <v>818</v>
      </c>
      <c r="B474" s="127" t="s">
        <v>819</v>
      </c>
      <c r="C474" s="128">
        <v>1.69</v>
      </c>
      <c r="D474" s="148">
        <v>0.5847</v>
      </c>
      <c r="E474" s="148">
        <v>0.90039999999999998</v>
      </c>
      <c r="F474" s="130">
        <v>1</v>
      </c>
      <c r="G474" s="131">
        <v>1</v>
      </c>
      <c r="H474" s="149" t="s">
        <v>230</v>
      </c>
      <c r="I474" s="150" t="s">
        <v>759</v>
      </c>
      <c r="J474" s="123"/>
    </row>
    <row r="475" spans="1:10" s="124" customFormat="1" x14ac:dyDescent="0.45">
      <c r="A475" s="126" t="s">
        <v>820</v>
      </c>
      <c r="B475" s="127" t="s">
        <v>819</v>
      </c>
      <c r="C475" s="128">
        <v>3</v>
      </c>
      <c r="D475" s="148">
        <v>0.81279999999999997</v>
      </c>
      <c r="E475" s="148">
        <v>1.2517</v>
      </c>
      <c r="F475" s="130">
        <v>1</v>
      </c>
      <c r="G475" s="131">
        <v>1.52</v>
      </c>
      <c r="H475" s="132" t="s">
        <v>230</v>
      </c>
      <c r="I475" s="133" t="s">
        <v>759</v>
      </c>
      <c r="J475" s="123"/>
    </row>
    <row r="476" spans="1:10" s="124" customFormat="1" x14ac:dyDescent="0.45">
      <c r="A476" s="126" t="s">
        <v>821</v>
      </c>
      <c r="B476" s="127" t="s">
        <v>819</v>
      </c>
      <c r="C476" s="128">
        <v>5.74</v>
      </c>
      <c r="D476" s="148">
        <v>1.3480000000000001</v>
      </c>
      <c r="E476" s="148">
        <v>2.0758999999999999</v>
      </c>
      <c r="F476" s="130">
        <v>1</v>
      </c>
      <c r="G476" s="131">
        <v>1.8</v>
      </c>
      <c r="H476" s="132" t="s">
        <v>230</v>
      </c>
      <c r="I476" s="133" t="s">
        <v>759</v>
      </c>
      <c r="J476" s="123"/>
    </row>
    <row r="477" spans="1:10" s="124" customFormat="1" x14ac:dyDescent="0.45">
      <c r="A477" s="134" t="s">
        <v>822</v>
      </c>
      <c r="B477" s="135" t="s">
        <v>819</v>
      </c>
      <c r="C477" s="136">
        <v>10.75</v>
      </c>
      <c r="D477" s="137">
        <v>2.2141000000000002</v>
      </c>
      <c r="E477" s="137">
        <v>3.4097</v>
      </c>
      <c r="F477" s="138">
        <v>1</v>
      </c>
      <c r="G477" s="151">
        <v>2</v>
      </c>
      <c r="H477" s="140" t="s">
        <v>230</v>
      </c>
      <c r="I477" s="141" t="s">
        <v>759</v>
      </c>
      <c r="J477" s="123"/>
    </row>
    <row r="478" spans="1:10" s="124" customFormat="1" x14ac:dyDescent="0.45">
      <c r="A478" s="126" t="s">
        <v>823</v>
      </c>
      <c r="B478" s="127" t="s">
        <v>824</v>
      </c>
      <c r="C478" s="128">
        <v>3.29</v>
      </c>
      <c r="D478" s="148">
        <v>0.6321</v>
      </c>
      <c r="E478" s="148">
        <v>0.97340000000000004</v>
      </c>
      <c r="F478" s="130">
        <v>1</v>
      </c>
      <c r="G478" s="131">
        <v>1</v>
      </c>
      <c r="H478" s="149" t="s">
        <v>230</v>
      </c>
      <c r="I478" s="150" t="s">
        <v>759</v>
      </c>
      <c r="J478" s="123"/>
    </row>
    <row r="479" spans="1:10" s="124" customFormat="1" x14ac:dyDescent="0.45">
      <c r="A479" s="126" t="s">
        <v>825</v>
      </c>
      <c r="B479" s="127" t="s">
        <v>824</v>
      </c>
      <c r="C479" s="128">
        <v>4.41</v>
      </c>
      <c r="D479" s="148">
        <v>0.7026</v>
      </c>
      <c r="E479" s="148">
        <v>1.0820000000000001</v>
      </c>
      <c r="F479" s="130">
        <v>1</v>
      </c>
      <c r="G479" s="131">
        <v>1.52</v>
      </c>
      <c r="H479" s="132" t="s">
        <v>230</v>
      </c>
      <c r="I479" s="133" t="s">
        <v>759</v>
      </c>
      <c r="J479" s="123"/>
    </row>
    <row r="480" spans="1:10" s="124" customFormat="1" x14ac:dyDescent="0.45">
      <c r="A480" s="126" t="s">
        <v>826</v>
      </c>
      <c r="B480" s="127" t="s">
        <v>824</v>
      </c>
      <c r="C480" s="128">
        <v>6.9</v>
      </c>
      <c r="D480" s="148">
        <v>0.99850000000000005</v>
      </c>
      <c r="E480" s="148">
        <v>1.5377000000000001</v>
      </c>
      <c r="F480" s="130">
        <v>1</v>
      </c>
      <c r="G480" s="131">
        <v>1.8</v>
      </c>
      <c r="H480" s="132" t="s">
        <v>230</v>
      </c>
      <c r="I480" s="133" t="s">
        <v>759</v>
      </c>
      <c r="J480" s="123"/>
    </row>
    <row r="481" spans="1:10" s="124" customFormat="1" x14ac:dyDescent="0.45">
      <c r="A481" s="134" t="s">
        <v>827</v>
      </c>
      <c r="B481" s="135" t="s">
        <v>824</v>
      </c>
      <c r="C481" s="136">
        <v>11.02</v>
      </c>
      <c r="D481" s="137">
        <v>1.7664</v>
      </c>
      <c r="E481" s="137">
        <v>2.7202999999999999</v>
      </c>
      <c r="F481" s="138">
        <v>1</v>
      </c>
      <c r="G481" s="151">
        <v>2</v>
      </c>
      <c r="H481" s="140" t="s">
        <v>230</v>
      </c>
      <c r="I481" s="141" t="s">
        <v>759</v>
      </c>
      <c r="J481" s="123"/>
    </row>
    <row r="482" spans="1:10" s="124" customFormat="1" x14ac:dyDescent="0.45">
      <c r="A482" s="126" t="s">
        <v>828</v>
      </c>
      <c r="B482" s="127" t="s">
        <v>829</v>
      </c>
      <c r="C482" s="128">
        <v>2.75</v>
      </c>
      <c r="D482" s="148">
        <v>0.49469999999999997</v>
      </c>
      <c r="E482" s="148">
        <v>0.76180000000000003</v>
      </c>
      <c r="F482" s="130">
        <v>1</v>
      </c>
      <c r="G482" s="131">
        <v>1</v>
      </c>
      <c r="H482" s="149" t="s">
        <v>230</v>
      </c>
      <c r="I482" s="150" t="s">
        <v>759</v>
      </c>
      <c r="J482" s="123"/>
    </row>
    <row r="483" spans="1:10" s="124" customFormat="1" x14ac:dyDescent="0.45">
      <c r="A483" s="126" t="s">
        <v>830</v>
      </c>
      <c r="B483" s="127" t="s">
        <v>829</v>
      </c>
      <c r="C483" s="128">
        <v>3.54</v>
      </c>
      <c r="D483" s="148">
        <v>0.61609999999999998</v>
      </c>
      <c r="E483" s="148">
        <v>0.94879999999999998</v>
      </c>
      <c r="F483" s="130">
        <v>1</v>
      </c>
      <c r="G483" s="131">
        <v>1.52</v>
      </c>
      <c r="H483" s="132" t="s">
        <v>230</v>
      </c>
      <c r="I483" s="133" t="s">
        <v>759</v>
      </c>
      <c r="J483" s="123"/>
    </row>
    <row r="484" spans="1:10" s="124" customFormat="1" x14ac:dyDescent="0.45">
      <c r="A484" s="126" t="s">
        <v>831</v>
      </c>
      <c r="B484" s="127" t="s">
        <v>829</v>
      </c>
      <c r="C484" s="128">
        <v>5.39</v>
      </c>
      <c r="D484" s="148">
        <v>0.91359999999999997</v>
      </c>
      <c r="E484" s="148">
        <v>1.4069</v>
      </c>
      <c r="F484" s="130">
        <v>1</v>
      </c>
      <c r="G484" s="131">
        <v>1.8</v>
      </c>
      <c r="H484" s="132" t="s">
        <v>230</v>
      </c>
      <c r="I484" s="133" t="s">
        <v>759</v>
      </c>
      <c r="J484" s="123"/>
    </row>
    <row r="485" spans="1:10" s="124" customFormat="1" x14ac:dyDescent="0.45">
      <c r="A485" s="134" t="s">
        <v>832</v>
      </c>
      <c r="B485" s="135" t="s">
        <v>829</v>
      </c>
      <c r="C485" s="136">
        <v>9.66</v>
      </c>
      <c r="D485" s="137">
        <v>1.9414</v>
      </c>
      <c r="E485" s="137">
        <v>2.9897999999999998</v>
      </c>
      <c r="F485" s="138">
        <v>1</v>
      </c>
      <c r="G485" s="151">
        <v>2</v>
      </c>
      <c r="H485" s="140" t="s">
        <v>230</v>
      </c>
      <c r="I485" s="141" t="s">
        <v>759</v>
      </c>
      <c r="J485" s="123"/>
    </row>
    <row r="486" spans="1:10" s="124" customFormat="1" x14ac:dyDescent="0.45">
      <c r="A486" s="126" t="s">
        <v>833</v>
      </c>
      <c r="B486" s="127" t="s">
        <v>834</v>
      </c>
      <c r="C486" s="128">
        <v>2.61</v>
      </c>
      <c r="D486" s="148">
        <v>0.45169999999999999</v>
      </c>
      <c r="E486" s="148">
        <v>0.6956</v>
      </c>
      <c r="F486" s="130">
        <v>1</v>
      </c>
      <c r="G486" s="131">
        <v>1</v>
      </c>
      <c r="H486" s="149" t="s">
        <v>230</v>
      </c>
      <c r="I486" s="150" t="s">
        <v>759</v>
      </c>
      <c r="J486" s="123"/>
    </row>
    <row r="487" spans="1:10" s="124" customFormat="1" x14ac:dyDescent="0.45">
      <c r="A487" s="126" t="s">
        <v>835</v>
      </c>
      <c r="B487" s="127" t="s">
        <v>834</v>
      </c>
      <c r="C487" s="128">
        <v>3.46</v>
      </c>
      <c r="D487" s="148">
        <v>0.58789999999999998</v>
      </c>
      <c r="E487" s="148">
        <v>0.90539999999999998</v>
      </c>
      <c r="F487" s="130">
        <v>1</v>
      </c>
      <c r="G487" s="131">
        <v>1.52</v>
      </c>
      <c r="H487" s="132" t="s">
        <v>230</v>
      </c>
      <c r="I487" s="133" t="s">
        <v>759</v>
      </c>
      <c r="J487" s="123"/>
    </row>
    <row r="488" spans="1:10" s="124" customFormat="1" x14ac:dyDescent="0.45">
      <c r="A488" s="126" t="s">
        <v>836</v>
      </c>
      <c r="B488" s="127" t="s">
        <v>834</v>
      </c>
      <c r="C488" s="128">
        <v>5.0599999999999996</v>
      </c>
      <c r="D488" s="148">
        <v>0.85719999999999996</v>
      </c>
      <c r="E488" s="148">
        <v>1.3201000000000001</v>
      </c>
      <c r="F488" s="130">
        <v>1</v>
      </c>
      <c r="G488" s="131">
        <v>1.8</v>
      </c>
      <c r="H488" s="132" t="s">
        <v>230</v>
      </c>
      <c r="I488" s="133" t="s">
        <v>759</v>
      </c>
      <c r="J488" s="123"/>
    </row>
    <row r="489" spans="1:10" s="124" customFormat="1" x14ac:dyDescent="0.45">
      <c r="A489" s="134" t="s">
        <v>837</v>
      </c>
      <c r="B489" s="135" t="s">
        <v>834</v>
      </c>
      <c r="C489" s="136">
        <v>10.039999999999999</v>
      </c>
      <c r="D489" s="137">
        <v>1.8793</v>
      </c>
      <c r="E489" s="137">
        <v>2.8940999999999999</v>
      </c>
      <c r="F489" s="138">
        <v>1</v>
      </c>
      <c r="G489" s="151">
        <v>2</v>
      </c>
      <c r="H489" s="140" t="s">
        <v>230</v>
      </c>
      <c r="I489" s="141" t="s">
        <v>759</v>
      </c>
      <c r="J489" s="123"/>
    </row>
    <row r="490" spans="1:10" s="124" customFormat="1" x14ac:dyDescent="0.45">
      <c r="A490" s="126" t="s">
        <v>838</v>
      </c>
      <c r="B490" s="127" t="s">
        <v>839</v>
      </c>
      <c r="C490" s="128">
        <v>2.23</v>
      </c>
      <c r="D490" s="148">
        <v>0.43020000000000003</v>
      </c>
      <c r="E490" s="148">
        <v>0.66249999999999998</v>
      </c>
      <c r="F490" s="130">
        <v>1</v>
      </c>
      <c r="G490" s="131">
        <v>1</v>
      </c>
      <c r="H490" s="149" t="s">
        <v>230</v>
      </c>
      <c r="I490" s="150" t="s">
        <v>759</v>
      </c>
      <c r="J490" s="123"/>
    </row>
    <row r="491" spans="1:10" s="124" customFormat="1" x14ac:dyDescent="0.45">
      <c r="A491" s="126" t="s">
        <v>840</v>
      </c>
      <c r="B491" s="127" t="s">
        <v>839</v>
      </c>
      <c r="C491" s="128">
        <v>3.36</v>
      </c>
      <c r="D491" s="148">
        <v>0.54990000000000006</v>
      </c>
      <c r="E491" s="148">
        <v>0.8468</v>
      </c>
      <c r="F491" s="130">
        <v>1</v>
      </c>
      <c r="G491" s="131">
        <v>1.52</v>
      </c>
      <c r="H491" s="132" t="s">
        <v>230</v>
      </c>
      <c r="I491" s="133" t="s">
        <v>759</v>
      </c>
      <c r="J491" s="123"/>
    </row>
    <row r="492" spans="1:10" s="124" customFormat="1" x14ac:dyDescent="0.45">
      <c r="A492" s="126" t="s">
        <v>841</v>
      </c>
      <c r="B492" s="127" t="s">
        <v>839</v>
      </c>
      <c r="C492" s="128">
        <v>5.54</v>
      </c>
      <c r="D492" s="148">
        <v>0.82289999999999996</v>
      </c>
      <c r="E492" s="148">
        <v>1.2673000000000001</v>
      </c>
      <c r="F492" s="130">
        <v>1</v>
      </c>
      <c r="G492" s="131">
        <v>1.8</v>
      </c>
      <c r="H492" s="132" t="s">
        <v>230</v>
      </c>
      <c r="I492" s="133" t="s">
        <v>759</v>
      </c>
      <c r="J492" s="123"/>
    </row>
    <row r="493" spans="1:10" s="124" customFormat="1" x14ac:dyDescent="0.45">
      <c r="A493" s="134" t="s">
        <v>842</v>
      </c>
      <c r="B493" s="135" t="s">
        <v>839</v>
      </c>
      <c r="C493" s="136">
        <v>10.92</v>
      </c>
      <c r="D493" s="137">
        <v>1.7839</v>
      </c>
      <c r="E493" s="137">
        <v>2.7471999999999999</v>
      </c>
      <c r="F493" s="138">
        <v>1</v>
      </c>
      <c r="G493" s="151">
        <v>2</v>
      </c>
      <c r="H493" s="140" t="s">
        <v>230</v>
      </c>
      <c r="I493" s="141" t="s">
        <v>759</v>
      </c>
      <c r="J493" s="123"/>
    </row>
    <row r="494" spans="1:10" s="124" customFormat="1" x14ac:dyDescent="0.45">
      <c r="A494" s="126" t="s">
        <v>843</v>
      </c>
      <c r="B494" s="127" t="s">
        <v>844</v>
      </c>
      <c r="C494" s="128">
        <v>3.05</v>
      </c>
      <c r="D494" s="148">
        <v>0.3972</v>
      </c>
      <c r="E494" s="148">
        <v>0.61170000000000002</v>
      </c>
      <c r="F494" s="130">
        <v>1</v>
      </c>
      <c r="G494" s="131">
        <v>1</v>
      </c>
      <c r="H494" s="149" t="s">
        <v>230</v>
      </c>
      <c r="I494" s="150" t="s">
        <v>759</v>
      </c>
      <c r="J494" s="123"/>
    </row>
    <row r="495" spans="1:10" s="124" customFormat="1" x14ac:dyDescent="0.45">
      <c r="A495" s="126" t="s">
        <v>845</v>
      </c>
      <c r="B495" s="127" t="s">
        <v>844</v>
      </c>
      <c r="C495" s="128">
        <v>3.72</v>
      </c>
      <c r="D495" s="148">
        <v>0.53639999999999999</v>
      </c>
      <c r="E495" s="148">
        <v>0.82609999999999995</v>
      </c>
      <c r="F495" s="130">
        <v>1</v>
      </c>
      <c r="G495" s="131">
        <v>1.52</v>
      </c>
      <c r="H495" s="132" t="s">
        <v>230</v>
      </c>
      <c r="I495" s="133" t="s">
        <v>759</v>
      </c>
      <c r="J495" s="123"/>
    </row>
    <row r="496" spans="1:10" s="124" customFormat="1" x14ac:dyDescent="0.45">
      <c r="A496" s="126" t="s">
        <v>846</v>
      </c>
      <c r="B496" s="127" t="s">
        <v>844</v>
      </c>
      <c r="C496" s="128">
        <v>5.59</v>
      </c>
      <c r="D496" s="148">
        <v>0.83609999999999995</v>
      </c>
      <c r="E496" s="148">
        <v>1.2876000000000001</v>
      </c>
      <c r="F496" s="130">
        <v>1</v>
      </c>
      <c r="G496" s="131">
        <v>1.8</v>
      </c>
      <c r="H496" s="132" t="s">
        <v>230</v>
      </c>
      <c r="I496" s="133" t="s">
        <v>759</v>
      </c>
      <c r="J496" s="123"/>
    </row>
    <row r="497" spans="1:10" s="124" customFormat="1" x14ac:dyDescent="0.45">
      <c r="A497" s="134" t="s">
        <v>847</v>
      </c>
      <c r="B497" s="135" t="s">
        <v>844</v>
      </c>
      <c r="C497" s="136">
        <v>9.86</v>
      </c>
      <c r="D497" s="137">
        <v>1.6607000000000001</v>
      </c>
      <c r="E497" s="137">
        <v>2.5575000000000001</v>
      </c>
      <c r="F497" s="138">
        <v>1</v>
      </c>
      <c r="G497" s="151">
        <v>2</v>
      </c>
      <c r="H497" s="140" t="s">
        <v>230</v>
      </c>
      <c r="I497" s="141" t="s">
        <v>759</v>
      </c>
      <c r="J497" s="123"/>
    </row>
    <row r="498" spans="1:10" s="124" customFormat="1" x14ac:dyDescent="0.45">
      <c r="A498" s="126" t="s">
        <v>848</v>
      </c>
      <c r="B498" s="127" t="s">
        <v>849</v>
      </c>
      <c r="C498" s="128">
        <v>3.38</v>
      </c>
      <c r="D498" s="148">
        <v>0.47820000000000001</v>
      </c>
      <c r="E498" s="148">
        <v>0.73640000000000005</v>
      </c>
      <c r="F498" s="130">
        <v>1</v>
      </c>
      <c r="G498" s="131">
        <v>1</v>
      </c>
      <c r="H498" s="149" t="s">
        <v>230</v>
      </c>
      <c r="I498" s="150" t="s">
        <v>759</v>
      </c>
      <c r="J498" s="123"/>
    </row>
    <row r="499" spans="1:10" s="124" customFormat="1" x14ac:dyDescent="0.45">
      <c r="A499" s="126" t="s">
        <v>850</v>
      </c>
      <c r="B499" s="127" t="s">
        <v>849</v>
      </c>
      <c r="C499" s="128">
        <v>4.3499999999999996</v>
      </c>
      <c r="D499" s="148">
        <v>0.62329999999999997</v>
      </c>
      <c r="E499" s="148">
        <v>0.95989999999999998</v>
      </c>
      <c r="F499" s="130">
        <v>1</v>
      </c>
      <c r="G499" s="131">
        <v>1.52</v>
      </c>
      <c r="H499" s="132" t="s">
        <v>230</v>
      </c>
      <c r="I499" s="133" t="s">
        <v>759</v>
      </c>
      <c r="J499" s="123"/>
    </row>
    <row r="500" spans="1:10" s="124" customFormat="1" x14ac:dyDescent="0.45">
      <c r="A500" s="126" t="s">
        <v>851</v>
      </c>
      <c r="B500" s="127" t="s">
        <v>849</v>
      </c>
      <c r="C500" s="128">
        <v>6.77</v>
      </c>
      <c r="D500" s="148">
        <v>0.95230000000000004</v>
      </c>
      <c r="E500" s="148">
        <v>1.4664999999999999</v>
      </c>
      <c r="F500" s="130">
        <v>1</v>
      </c>
      <c r="G500" s="131">
        <v>1.8</v>
      </c>
      <c r="H500" s="132" t="s">
        <v>230</v>
      </c>
      <c r="I500" s="133" t="s">
        <v>759</v>
      </c>
      <c r="J500" s="123"/>
    </row>
    <row r="501" spans="1:10" s="124" customFormat="1" x14ac:dyDescent="0.45">
      <c r="A501" s="134" t="s">
        <v>852</v>
      </c>
      <c r="B501" s="135" t="s">
        <v>849</v>
      </c>
      <c r="C501" s="136">
        <v>12.82</v>
      </c>
      <c r="D501" s="137">
        <v>2.0992000000000002</v>
      </c>
      <c r="E501" s="137">
        <v>3.2328000000000001</v>
      </c>
      <c r="F501" s="138">
        <v>1</v>
      </c>
      <c r="G501" s="151">
        <v>2</v>
      </c>
      <c r="H501" s="140" t="s">
        <v>230</v>
      </c>
      <c r="I501" s="141" t="s">
        <v>759</v>
      </c>
      <c r="J501" s="123"/>
    </row>
    <row r="502" spans="1:10" s="124" customFormat="1" x14ac:dyDescent="0.45">
      <c r="A502" s="126" t="s">
        <v>853</v>
      </c>
      <c r="B502" s="127" t="s">
        <v>854</v>
      </c>
      <c r="C502" s="128">
        <v>3.07</v>
      </c>
      <c r="D502" s="148">
        <v>0.47820000000000001</v>
      </c>
      <c r="E502" s="148">
        <v>0.73640000000000005</v>
      </c>
      <c r="F502" s="130">
        <v>1</v>
      </c>
      <c r="G502" s="131">
        <v>1</v>
      </c>
      <c r="H502" s="149" t="s">
        <v>230</v>
      </c>
      <c r="I502" s="150" t="s">
        <v>759</v>
      </c>
      <c r="J502" s="123"/>
    </row>
    <row r="503" spans="1:10" s="124" customFormat="1" x14ac:dyDescent="0.45">
      <c r="A503" s="126" t="s">
        <v>855</v>
      </c>
      <c r="B503" s="127" t="s">
        <v>854</v>
      </c>
      <c r="C503" s="128">
        <v>3.96</v>
      </c>
      <c r="D503" s="148">
        <v>0.59</v>
      </c>
      <c r="E503" s="148">
        <v>0.90859999999999996</v>
      </c>
      <c r="F503" s="130">
        <v>1</v>
      </c>
      <c r="G503" s="131">
        <v>1.52</v>
      </c>
      <c r="H503" s="132" t="s">
        <v>230</v>
      </c>
      <c r="I503" s="133" t="s">
        <v>759</v>
      </c>
      <c r="J503" s="123"/>
    </row>
    <row r="504" spans="1:10" s="124" customFormat="1" x14ac:dyDescent="0.45">
      <c r="A504" s="126" t="s">
        <v>856</v>
      </c>
      <c r="B504" s="127" t="s">
        <v>854</v>
      </c>
      <c r="C504" s="128">
        <v>6.05</v>
      </c>
      <c r="D504" s="148">
        <v>0.89910000000000001</v>
      </c>
      <c r="E504" s="148">
        <v>1.3846000000000001</v>
      </c>
      <c r="F504" s="130">
        <v>1</v>
      </c>
      <c r="G504" s="131">
        <v>1.8</v>
      </c>
      <c r="H504" s="132" t="s">
        <v>230</v>
      </c>
      <c r="I504" s="133" t="s">
        <v>759</v>
      </c>
      <c r="J504" s="123"/>
    </row>
    <row r="505" spans="1:10" s="124" customFormat="1" x14ac:dyDescent="0.45">
      <c r="A505" s="134" t="s">
        <v>857</v>
      </c>
      <c r="B505" s="135" t="s">
        <v>854</v>
      </c>
      <c r="C505" s="136">
        <v>9.4700000000000006</v>
      </c>
      <c r="D505" s="137">
        <v>1.6052999999999999</v>
      </c>
      <c r="E505" s="137">
        <v>2.4722</v>
      </c>
      <c r="F505" s="138">
        <v>1</v>
      </c>
      <c r="G505" s="151">
        <v>2</v>
      </c>
      <c r="H505" s="140" t="s">
        <v>230</v>
      </c>
      <c r="I505" s="141" t="s">
        <v>759</v>
      </c>
      <c r="J505" s="123"/>
    </row>
    <row r="506" spans="1:10" s="124" customFormat="1" x14ac:dyDescent="0.45">
      <c r="A506" s="126" t="s">
        <v>858</v>
      </c>
      <c r="B506" s="127" t="s">
        <v>859</v>
      </c>
      <c r="C506" s="128">
        <v>2.96</v>
      </c>
      <c r="D506" s="148">
        <v>0.37319999999999998</v>
      </c>
      <c r="E506" s="148">
        <v>0.57469999999999999</v>
      </c>
      <c r="F506" s="130">
        <v>1</v>
      </c>
      <c r="G506" s="131">
        <v>1</v>
      </c>
      <c r="H506" s="149" t="s">
        <v>230</v>
      </c>
      <c r="I506" s="150" t="s">
        <v>759</v>
      </c>
      <c r="J506" s="123"/>
    </row>
    <row r="507" spans="1:10" s="124" customFormat="1" x14ac:dyDescent="0.45">
      <c r="A507" s="126" t="s">
        <v>860</v>
      </c>
      <c r="B507" s="127" t="s">
        <v>859</v>
      </c>
      <c r="C507" s="128">
        <v>3.98</v>
      </c>
      <c r="D507" s="148">
        <v>0.50290000000000001</v>
      </c>
      <c r="E507" s="148">
        <v>0.77449999999999997</v>
      </c>
      <c r="F507" s="130">
        <v>1</v>
      </c>
      <c r="G507" s="131">
        <v>1.52</v>
      </c>
      <c r="H507" s="132" t="s">
        <v>230</v>
      </c>
      <c r="I507" s="133" t="s">
        <v>759</v>
      </c>
      <c r="J507" s="123"/>
    </row>
    <row r="508" spans="1:10" s="124" customFormat="1" x14ac:dyDescent="0.45">
      <c r="A508" s="126" t="s">
        <v>861</v>
      </c>
      <c r="B508" s="127" t="s">
        <v>859</v>
      </c>
      <c r="C508" s="128">
        <v>6.26</v>
      </c>
      <c r="D508" s="148">
        <v>0.81140000000000001</v>
      </c>
      <c r="E508" s="148">
        <v>1.2496</v>
      </c>
      <c r="F508" s="130">
        <v>1</v>
      </c>
      <c r="G508" s="131">
        <v>1.8</v>
      </c>
      <c r="H508" s="132" t="s">
        <v>230</v>
      </c>
      <c r="I508" s="133" t="s">
        <v>759</v>
      </c>
      <c r="J508" s="123"/>
    </row>
    <row r="509" spans="1:10" s="124" customFormat="1" x14ac:dyDescent="0.45">
      <c r="A509" s="134" t="s">
        <v>862</v>
      </c>
      <c r="B509" s="135" t="s">
        <v>859</v>
      </c>
      <c r="C509" s="136">
        <v>10.050000000000001</v>
      </c>
      <c r="D509" s="137">
        <v>1.5667</v>
      </c>
      <c r="E509" s="137">
        <v>2.4127000000000001</v>
      </c>
      <c r="F509" s="138">
        <v>1</v>
      </c>
      <c r="G509" s="151">
        <v>2</v>
      </c>
      <c r="H509" s="140" t="s">
        <v>230</v>
      </c>
      <c r="I509" s="141" t="s">
        <v>759</v>
      </c>
      <c r="J509" s="123"/>
    </row>
    <row r="510" spans="1:10" s="124" customFormat="1" x14ac:dyDescent="0.45">
      <c r="A510" s="126" t="s">
        <v>863</v>
      </c>
      <c r="B510" s="127" t="s">
        <v>864</v>
      </c>
      <c r="C510" s="128">
        <v>3.45</v>
      </c>
      <c r="D510" s="148">
        <v>0.41789999999999999</v>
      </c>
      <c r="E510" s="148">
        <v>0.64359999999999995</v>
      </c>
      <c r="F510" s="130">
        <v>1</v>
      </c>
      <c r="G510" s="131">
        <v>1</v>
      </c>
      <c r="H510" s="149" t="s">
        <v>230</v>
      </c>
      <c r="I510" s="150" t="s">
        <v>759</v>
      </c>
      <c r="J510" s="123"/>
    </row>
    <row r="511" spans="1:10" s="124" customFormat="1" x14ac:dyDescent="0.45">
      <c r="A511" s="126" t="s">
        <v>865</v>
      </c>
      <c r="B511" s="127" t="s">
        <v>864</v>
      </c>
      <c r="C511" s="128">
        <v>4.7</v>
      </c>
      <c r="D511" s="148">
        <v>0.5806</v>
      </c>
      <c r="E511" s="148">
        <v>0.89410000000000001</v>
      </c>
      <c r="F511" s="130">
        <v>1</v>
      </c>
      <c r="G511" s="131">
        <v>1.52</v>
      </c>
      <c r="H511" s="132" t="s">
        <v>230</v>
      </c>
      <c r="I511" s="133" t="s">
        <v>759</v>
      </c>
      <c r="J511" s="123"/>
    </row>
    <row r="512" spans="1:10" s="124" customFormat="1" x14ac:dyDescent="0.45">
      <c r="A512" s="126" t="s">
        <v>866</v>
      </c>
      <c r="B512" s="127" t="s">
        <v>864</v>
      </c>
      <c r="C512" s="128">
        <v>6.71</v>
      </c>
      <c r="D512" s="148">
        <v>0.86</v>
      </c>
      <c r="E512" s="148">
        <v>1.3244</v>
      </c>
      <c r="F512" s="130">
        <v>1</v>
      </c>
      <c r="G512" s="131">
        <v>1.8</v>
      </c>
      <c r="H512" s="132" t="s">
        <v>230</v>
      </c>
      <c r="I512" s="133" t="s">
        <v>759</v>
      </c>
      <c r="J512" s="123"/>
    </row>
    <row r="513" spans="1:10" s="124" customFormat="1" x14ac:dyDescent="0.45">
      <c r="A513" s="134" t="s">
        <v>867</v>
      </c>
      <c r="B513" s="135" t="s">
        <v>864</v>
      </c>
      <c r="C513" s="136">
        <v>11.75</v>
      </c>
      <c r="D513" s="137">
        <v>1.8096000000000001</v>
      </c>
      <c r="E513" s="137">
        <v>2.7867999999999999</v>
      </c>
      <c r="F513" s="138">
        <v>1</v>
      </c>
      <c r="G513" s="151">
        <v>2</v>
      </c>
      <c r="H513" s="140" t="s">
        <v>230</v>
      </c>
      <c r="I513" s="141" t="s">
        <v>759</v>
      </c>
      <c r="J513" s="123"/>
    </row>
    <row r="514" spans="1:10" s="124" customFormat="1" x14ac:dyDescent="0.45">
      <c r="A514" s="126" t="s">
        <v>868</v>
      </c>
      <c r="B514" s="127" t="s">
        <v>869</v>
      </c>
      <c r="C514" s="128">
        <v>2.4</v>
      </c>
      <c r="D514" s="148">
        <v>0.36159999999999998</v>
      </c>
      <c r="E514" s="148">
        <v>0.55689999999999995</v>
      </c>
      <c r="F514" s="130">
        <v>1</v>
      </c>
      <c r="G514" s="131">
        <v>1</v>
      </c>
      <c r="H514" s="149" t="s">
        <v>230</v>
      </c>
      <c r="I514" s="150" t="s">
        <v>759</v>
      </c>
      <c r="J514" s="123"/>
    </row>
    <row r="515" spans="1:10" s="124" customFormat="1" x14ac:dyDescent="0.45">
      <c r="A515" s="126" t="s">
        <v>870</v>
      </c>
      <c r="B515" s="127" t="s">
        <v>869</v>
      </c>
      <c r="C515" s="128">
        <v>3.1</v>
      </c>
      <c r="D515" s="148">
        <v>0.44529999999999997</v>
      </c>
      <c r="E515" s="148">
        <v>0.68579999999999997</v>
      </c>
      <c r="F515" s="130">
        <v>1</v>
      </c>
      <c r="G515" s="131">
        <v>1.52</v>
      </c>
      <c r="H515" s="132" t="s">
        <v>230</v>
      </c>
      <c r="I515" s="133" t="s">
        <v>759</v>
      </c>
      <c r="J515" s="123"/>
    </row>
    <row r="516" spans="1:10" s="124" customFormat="1" x14ac:dyDescent="0.45">
      <c r="A516" s="126" t="s">
        <v>871</v>
      </c>
      <c r="B516" s="127" t="s">
        <v>869</v>
      </c>
      <c r="C516" s="128">
        <v>4.8099999999999996</v>
      </c>
      <c r="D516" s="148">
        <v>0.67710000000000004</v>
      </c>
      <c r="E516" s="148">
        <v>1.0427</v>
      </c>
      <c r="F516" s="130">
        <v>1</v>
      </c>
      <c r="G516" s="131">
        <v>1.8</v>
      </c>
      <c r="H516" s="132" t="s">
        <v>230</v>
      </c>
      <c r="I516" s="133" t="s">
        <v>759</v>
      </c>
      <c r="J516" s="123"/>
    </row>
    <row r="517" spans="1:10" s="124" customFormat="1" x14ac:dyDescent="0.45">
      <c r="A517" s="134" t="s">
        <v>872</v>
      </c>
      <c r="B517" s="135" t="s">
        <v>869</v>
      </c>
      <c r="C517" s="136">
        <v>9.2200000000000006</v>
      </c>
      <c r="D517" s="137">
        <v>1.5007999999999999</v>
      </c>
      <c r="E517" s="137">
        <v>2.3111999999999999</v>
      </c>
      <c r="F517" s="138">
        <v>1</v>
      </c>
      <c r="G517" s="151">
        <v>2</v>
      </c>
      <c r="H517" s="140" t="s">
        <v>230</v>
      </c>
      <c r="I517" s="141" t="s">
        <v>759</v>
      </c>
      <c r="J517" s="123"/>
    </row>
    <row r="518" spans="1:10" s="124" customFormat="1" x14ac:dyDescent="0.45">
      <c r="A518" s="126" t="s">
        <v>873</v>
      </c>
      <c r="B518" s="127" t="s">
        <v>874</v>
      </c>
      <c r="C518" s="128">
        <v>2.35</v>
      </c>
      <c r="D518" s="148">
        <v>0.40429999999999999</v>
      </c>
      <c r="E518" s="148">
        <v>0.62260000000000004</v>
      </c>
      <c r="F518" s="130">
        <v>1</v>
      </c>
      <c r="G518" s="131">
        <v>1</v>
      </c>
      <c r="H518" s="149" t="s">
        <v>230</v>
      </c>
      <c r="I518" s="150" t="s">
        <v>759</v>
      </c>
      <c r="J518" s="123"/>
    </row>
    <row r="519" spans="1:10" s="124" customFormat="1" x14ac:dyDescent="0.45">
      <c r="A519" s="126" t="s">
        <v>875</v>
      </c>
      <c r="B519" s="127" t="s">
        <v>874</v>
      </c>
      <c r="C519" s="128">
        <v>3.05</v>
      </c>
      <c r="D519" s="148">
        <v>0.51160000000000005</v>
      </c>
      <c r="E519" s="148">
        <v>0.78790000000000004</v>
      </c>
      <c r="F519" s="130">
        <v>1</v>
      </c>
      <c r="G519" s="131">
        <v>1.52</v>
      </c>
      <c r="H519" s="132" t="s">
        <v>230</v>
      </c>
      <c r="I519" s="133" t="s">
        <v>759</v>
      </c>
      <c r="J519" s="123"/>
    </row>
    <row r="520" spans="1:10" s="124" customFormat="1" x14ac:dyDescent="0.45">
      <c r="A520" s="126" t="s">
        <v>876</v>
      </c>
      <c r="B520" s="127" t="s">
        <v>874</v>
      </c>
      <c r="C520" s="128">
        <v>4.34</v>
      </c>
      <c r="D520" s="148">
        <v>0.6855</v>
      </c>
      <c r="E520" s="148">
        <v>1.0557000000000001</v>
      </c>
      <c r="F520" s="130">
        <v>1</v>
      </c>
      <c r="G520" s="131">
        <v>1.8</v>
      </c>
      <c r="H520" s="132" t="s">
        <v>230</v>
      </c>
      <c r="I520" s="133" t="s">
        <v>759</v>
      </c>
      <c r="J520" s="123"/>
    </row>
    <row r="521" spans="1:10" s="124" customFormat="1" x14ac:dyDescent="0.45">
      <c r="A521" s="134" t="s">
        <v>877</v>
      </c>
      <c r="B521" s="135" t="s">
        <v>874</v>
      </c>
      <c r="C521" s="136">
        <v>7.55</v>
      </c>
      <c r="D521" s="137">
        <v>1.2663</v>
      </c>
      <c r="E521" s="137">
        <v>1.9500999999999999</v>
      </c>
      <c r="F521" s="138">
        <v>1</v>
      </c>
      <c r="G521" s="151">
        <v>2</v>
      </c>
      <c r="H521" s="140" t="s">
        <v>230</v>
      </c>
      <c r="I521" s="141" t="s">
        <v>759</v>
      </c>
      <c r="J521" s="123"/>
    </row>
    <row r="522" spans="1:10" s="124" customFormat="1" x14ac:dyDescent="0.45">
      <c r="A522" s="126" t="s">
        <v>878</v>
      </c>
      <c r="B522" s="127" t="s">
        <v>879</v>
      </c>
      <c r="C522" s="128">
        <v>3.46</v>
      </c>
      <c r="D522" s="148">
        <v>0.4536</v>
      </c>
      <c r="E522" s="148">
        <v>0.69850000000000001</v>
      </c>
      <c r="F522" s="130">
        <v>1</v>
      </c>
      <c r="G522" s="131">
        <v>1</v>
      </c>
      <c r="H522" s="149" t="s">
        <v>230</v>
      </c>
      <c r="I522" s="150" t="s">
        <v>759</v>
      </c>
      <c r="J522" s="123"/>
    </row>
    <row r="523" spans="1:10" s="124" customFormat="1" x14ac:dyDescent="0.45">
      <c r="A523" s="126" t="s">
        <v>880</v>
      </c>
      <c r="B523" s="127" t="s">
        <v>879</v>
      </c>
      <c r="C523" s="128">
        <v>4.1900000000000004</v>
      </c>
      <c r="D523" s="148">
        <v>0.58509999999999995</v>
      </c>
      <c r="E523" s="148">
        <v>0.90110000000000001</v>
      </c>
      <c r="F523" s="130">
        <v>1</v>
      </c>
      <c r="G523" s="131">
        <v>1.52</v>
      </c>
      <c r="H523" s="132" t="s">
        <v>230</v>
      </c>
      <c r="I523" s="133" t="s">
        <v>759</v>
      </c>
      <c r="J523" s="123"/>
    </row>
    <row r="524" spans="1:10" s="124" customFormat="1" x14ac:dyDescent="0.45">
      <c r="A524" s="126" t="s">
        <v>881</v>
      </c>
      <c r="B524" s="127" t="s">
        <v>879</v>
      </c>
      <c r="C524" s="128">
        <v>6.19</v>
      </c>
      <c r="D524" s="148">
        <v>0.90159999999999996</v>
      </c>
      <c r="E524" s="148">
        <v>1.3885000000000001</v>
      </c>
      <c r="F524" s="130">
        <v>1</v>
      </c>
      <c r="G524" s="131">
        <v>1.8</v>
      </c>
      <c r="H524" s="132" t="s">
        <v>230</v>
      </c>
      <c r="I524" s="133" t="s">
        <v>759</v>
      </c>
      <c r="J524" s="123"/>
    </row>
    <row r="525" spans="1:10" s="124" customFormat="1" x14ac:dyDescent="0.45">
      <c r="A525" s="134" t="s">
        <v>882</v>
      </c>
      <c r="B525" s="135" t="s">
        <v>879</v>
      </c>
      <c r="C525" s="136">
        <v>11.47</v>
      </c>
      <c r="D525" s="137">
        <v>1.9711000000000001</v>
      </c>
      <c r="E525" s="137">
        <v>3.0354999999999999</v>
      </c>
      <c r="F525" s="138">
        <v>1</v>
      </c>
      <c r="G525" s="151">
        <v>2</v>
      </c>
      <c r="H525" s="140" t="s">
        <v>230</v>
      </c>
      <c r="I525" s="141" t="s">
        <v>759</v>
      </c>
      <c r="J525" s="123"/>
    </row>
    <row r="526" spans="1:10" s="124" customFormat="1" x14ac:dyDescent="0.45">
      <c r="A526" s="126" t="s">
        <v>883</v>
      </c>
      <c r="B526" s="127" t="s">
        <v>884</v>
      </c>
      <c r="C526" s="128">
        <v>2.75</v>
      </c>
      <c r="D526" s="148">
        <v>0.45700000000000002</v>
      </c>
      <c r="E526" s="148">
        <v>0.70379999999999998</v>
      </c>
      <c r="F526" s="130">
        <v>1</v>
      </c>
      <c r="G526" s="131">
        <v>1</v>
      </c>
      <c r="H526" s="149" t="s">
        <v>230</v>
      </c>
      <c r="I526" s="150" t="s">
        <v>759</v>
      </c>
      <c r="J526" s="123"/>
    </row>
    <row r="527" spans="1:10" s="124" customFormat="1" x14ac:dyDescent="0.45">
      <c r="A527" s="126" t="s">
        <v>885</v>
      </c>
      <c r="B527" s="127" t="s">
        <v>884</v>
      </c>
      <c r="C527" s="128">
        <v>3.55</v>
      </c>
      <c r="D527" s="148">
        <v>0.58979999999999999</v>
      </c>
      <c r="E527" s="148">
        <v>0.9083</v>
      </c>
      <c r="F527" s="130">
        <v>1</v>
      </c>
      <c r="G527" s="131">
        <v>1.52</v>
      </c>
      <c r="H527" s="132" t="s">
        <v>230</v>
      </c>
      <c r="I527" s="133" t="s">
        <v>759</v>
      </c>
      <c r="J527" s="123"/>
    </row>
    <row r="528" spans="1:10" s="124" customFormat="1" x14ac:dyDescent="0.45">
      <c r="A528" s="126" t="s">
        <v>886</v>
      </c>
      <c r="B528" s="127" t="s">
        <v>884</v>
      </c>
      <c r="C528" s="128">
        <v>5.2</v>
      </c>
      <c r="D528" s="148">
        <v>0.86990000000000001</v>
      </c>
      <c r="E528" s="148">
        <v>1.3395999999999999</v>
      </c>
      <c r="F528" s="130">
        <v>1</v>
      </c>
      <c r="G528" s="131">
        <v>1.8</v>
      </c>
      <c r="H528" s="132" t="s">
        <v>230</v>
      </c>
      <c r="I528" s="133" t="s">
        <v>759</v>
      </c>
      <c r="J528" s="123"/>
    </row>
    <row r="529" spans="1:10" s="124" customFormat="1" x14ac:dyDescent="0.45">
      <c r="A529" s="134" t="s">
        <v>887</v>
      </c>
      <c r="B529" s="135" t="s">
        <v>884</v>
      </c>
      <c r="C529" s="136">
        <v>8.3000000000000007</v>
      </c>
      <c r="D529" s="137">
        <v>1.5878000000000001</v>
      </c>
      <c r="E529" s="137">
        <v>2.4451999999999998</v>
      </c>
      <c r="F529" s="138">
        <v>1</v>
      </c>
      <c r="G529" s="151">
        <v>2</v>
      </c>
      <c r="H529" s="140" t="s">
        <v>230</v>
      </c>
      <c r="I529" s="141" t="s">
        <v>759</v>
      </c>
      <c r="J529" s="123"/>
    </row>
    <row r="530" spans="1:10" s="124" customFormat="1" x14ac:dyDescent="0.45">
      <c r="A530" s="126" t="s">
        <v>888</v>
      </c>
      <c r="B530" s="127" t="s">
        <v>889</v>
      </c>
      <c r="C530" s="128">
        <v>2.7</v>
      </c>
      <c r="D530" s="148">
        <v>0.41249999999999998</v>
      </c>
      <c r="E530" s="148">
        <v>0.63529999999999998</v>
      </c>
      <c r="F530" s="130">
        <v>1</v>
      </c>
      <c r="G530" s="131">
        <v>1</v>
      </c>
      <c r="H530" s="149" t="s">
        <v>230</v>
      </c>
      <c r="I530" s="150" t="s">
        <v>759</v>
      </c>
      <c r="J530" s="123"/>
    </row>
    <row r="531" spans="1:10" s="124" customFormat="1" x14ac:dyDescent="0.45">
      <c r="A531" s="126" t="s">
        <v>890</v>
      </c>
      <c r="B531" s="127" t="s">
        <v>889</v>
      </c>
      <c r="C531" s="128">
        <v>3.72</v>
      </c>
      <c r="D531" s="148">
        <v>0.55169999999999997</v>
      </c>
      <c r="E531" s="148">
        <v>0.84960000000000002</v>
      </c>
      <c r="F531" s="130">
        <v>1</v>
      </c>
      <c r="G531" s="131">
        <v>1.52</v>
      </c>
      <c r="H531" s="132" t="s">
        <v>230</v>
      </c>
      <c r="I531" s="133" t="s">
        <v>759</v>
      </c>
      <c r="J531" s="123"/>
    </row>
    <row r="532" spans="1:10" s="124" customFormat="1" x14ac:dyDescent="0.45">
      <c r="A532" s="126" t="s">
        <v>891</v>
      </c>
      <c r="B532" s="127" t="s">
        <v>889</v>
      </c>
      <c r="C532" s="128">
        <v>5.63</v>
      </c>
      <c r="D532" s="148">
        <v>0.83709999999999996</v>
      </c>
      <c r="E532" s="148">
        <v>1.2890999999999999</v>
      </c>
      <c r="F532" s="130">
        <v>1</v>
      </c>
      <c r="G532" s="131">
        <v>1.8</v>
      </c>
      <c r="H532" s="132" t="s">
        <v>230</v>
      </c>
      <c r="I532" s="133" t="s">
        <v>759</v>
      </c>
      <c r="J532" s="123"/>
    </row>
    <row r="533" spans="1:10" s="124" customFormat="1" x14ac:dyDescent="0.45">
      <c r="A533" s="134" t="s">
        <v>892</v>
      </c>
      <c r="B533" s="135" t="s">
        <v>889</v>
      </c>
      <c r="C533" s="136">
        <v>10.24</v>
      </c>
      <c r="D533" s="137">
        <v>1.6676</v>
      </c>
      <c r="E533" s="137">
        <v>2.5680999999999998</v>
      </c>
      <c r="F533" s="138">
        <v>1</v>
      </c>
      <c r="G533" s="151">
        <v>2</v>
      </c>
      <c r="H533" s="140" t="s">
        <v>230</v>
      </c>
      <c r="I533" s="141" t="s">
        <v>759</v>
      </c>
      <c r="J533" s="123"/>
    </row>
    <row r="534" spans="1:10" s="124" customFormat="1" x14ac:dyDescent="0.45">
      <c r="A534" s="126" t="s">
        <v>893</v>
      </c>
      <c r="B534" s="127" t="s">
        <v>894</v>
      </c>
      <c r="C534" s="128">
        <v>5.22</v>
      </c>
      <c r="D534" s="148">
        <v>1.4679</v>
      </c>
      <c r="E534" s="148">
        <v>2.2606000000000002</v>
      </c>
      <c r="F534" s="130">
        <v>1</v>
      </c>
      <c r="G534" s="131">
        <v>1</v>
      </c>
      <c r="H534" s="149" t="s">
        <v>230</v>
      </c>
      <c r="I534" s="150" t="s">
        <v>759</v>
      </c>
      <c r="J534" s="123"/>
    </row>
    <row r="535" spans="1:10" s="124" customFormat="1" x14ac:dyDescent="0.45">
      <c r="A535" s="126" t="s">
        <v>895</v>
      </c>
      <c r="B535" s="127" t="s">
        <v>894</v>
      </c>
      <c r="C535" s="128">
        <v>7.02</v>
      </c>
      <c r="D535" s="148">
        <v>1.8210999999999999</v>
      </c>
      <c r="E535" s="148">
        <v>2.8045</v>
      </c>
      <c r="F535" s="130">
        <v>1</v>
      </c>
      <c r="G535" s="131">
        <v>1.52</v>
      </c>
      <c r="H535" s="132" t="s">
        <v>230</v>
      </c>
      <c r="I535" s="133" t="s">
        <v>759</v>
      </c>
      <c r="J535" s="123"/>
    </row>
    <row r="536" spans="1:10" s="124" customFormat="1" x14ac:dyDescent="0.45">
      <c r="A536" s="126" t="s">
        <v>896</v>
      </c>
      <c r="B536" s="127" t="s">
        <v>894</v>
      </c>
      <c r="C536" s="128">
        <v>11.24</v>
      </c>
      <c r="D536" s="148">
        <v>2.7562000000000002</v>
      </c>
      <c r="E536" s="148">
        <v>4.2446000000000002</v>
      </c>
      <c r="F536" s="130">
        <v>1</v>
      </c>
      <c r="G536" s="131">
        <v>1.8</v>
      </c>
      <c r="H536" s="132" t="s">
        <v>230</v>
      </c>
      <c r="I536" s="133" t="s">
        <v>759</v>
      </c>
      <c r="J536" s="123"/>
    </row>
    <row r="537" spans="1:10" s="124" customFormat="1" x14ac:dyDescent="0.45">
      <c r="A537" s="134" t="s">
        <v>897</v>
      </c>
      <c r="B537" s="135" t="s">
        <v>894</v>
      </c>
      <c r="C537" s="136">
        <v>20.57</v>
      </c>
      <c r="D537" s="137">
        <v>5.4847000000000001</v>
      </c>
      <c r="E537" s="137">
        <v>8.4465000000000003</v>
      </c>
      <c r="F537" s="138">
        <v>1</v>
      </c>
      <c r="G537" s="151">
        <v>2</v>
      </c>
      <c r="H537" s="140" t="s">
        <v>230</v>
      </c>
      <c r="I537" s="141" t="s">
        <v>759</v>
      </c>
      <c r="J537" s="123"/>
    </row>
    <row r="538" spans="1:10" s="124" customFormat="1" x14ac:dyDescent="0.45">
      <c r="A538" s="126" t="s">
        <v>898</v>
      </c>
      <c r="B538" s="127" t="s">
        <v>899</v>
      </c>
      <c r="C538" s="128">
        <v>4.5199999999999996</v>
      </c>
      <c r="D538" s="148">
        <v>1.0564</v>
      </c>
      <c r="E538" s="148">
        <v>1.6269</v>
      </c>
      <c r="F538" s="130">
        <v>1</v>
      </c>
      <c r="G538" s="131">
        <v>1</v>
      </c>
      <c r="H538" s="149" t="s">
        <v>230</v>
      </c>
      <c r="I538" s="150" t="s">
        <v>759</v>
      </c>
      <c r="J538" s="123"/>
    </row>
    <row r="539" spans="1:10" s="124" customFormat="1" x14ac:dyDescent="0.45">
      <c r="A539" s="126" t="s">
        <v>900</v>
      </c>
      <c r="B539" s="127" t="s">
        <v>899</v>
      </c>
      <c r="C539" s="128">
        <v>6.91</v>
      </c>
      <c r="D539" s="148">
        <v>1.6088</v>
      </c>
      <c r="E539" s="148">
        <v>2.4775999999999998</v>
      </c>
      <c r="F539" s="130">
        <v>1</v>
      </c>
      <c r="G539" s="131">
        <v>1.52</v>
      </c>
      <c r="H539" s="132" t="s">
        <v>230</v>
      </c>
      <c r="I539" s="133" t="s">
        <v>759</v>
      </c>
      <c r="J539" s="123"/>
    </row>
    <row r="540" spans="1:10" s="124" customFormat="1" x14ac:dyDescent="0.45">
      <c r="A540" s="126" t="s">
        <v>901</v>
      </c>
      <c r="B540" s="127" t="s">
        <v>899</v>
      </c>
      <c r="C540" s="128">
        <v>11.56</v>
      </c>
      <c r="D540" s="148">
        <v>2.3725000000000001</v>
      </c>
      <c r="E540" s="148">
        <v>3.6537000000000002</v>
      </c>
      <c r="F540" s="130">
        <v>1</v>
      </c>
      <c r="G540" s="131">
        <v>1.8</v>
      </c>
      <c r="H540" s="132" t="s">
        <v>230</v>
      </c>
      <c r="I540" s="133" t="s">
        <v>759</v>
      </c>
      <c r="J540" s="123"/>
    </row>
    <row r="541" spans="1:10" s="124" customFormat="1" x14ac:dyDescent="0.45">
      <c r="A541" s="134" t="s">
        <v>902</v>
      </c>
      <c r="B541" s="135" t="s">
        <v>899</v>
      </c>
      <c r="C541" s="136">
        <v>18.93</v>
      </c>
      <c r="D541" s="137">
        <v>4.6479999999999997</v>
      </c>
      <c r="E541" s="137">
        <v>7.1578999999999997</v>
      </c>
      <c r="F541" s="138">
        <v>1</v>
      </c>
      <c r="G541" s="151">
        <v>2</v>
      </c>
      <c r="H541" s="140" t="s">
        <v>230</v>
      </c>
      <c r="I541" s="141" t="s">
        <v>759</v>
      </c>
      <c r="J541" s="123"/>
    </row>
    <row r="542" spans="1:10" s="124" customFormat="1" x14ac:dyDescent="0.45">
      <c r="A542" s="126" t="s">
        <v>903</v>
      </c>
      <c r="B542" s="127" t="s">
        <v>904</v>
      </c>
      <c r="C542" s="128">
        <v>2.85</v>
      </c>
      <c r="D542" s="148">
        <v>0.8145</v>
      </c>
      <c r="E542" s="148">
        <v>1.2543</v>
      </c>
      <c r="F542" s="130">
        <v>1</v>
      </c>
      <c r="G542" s="131">
        <v>1</v>
      </c>
      <c r="H542" s="149" t="s">
        <v>230</v>
      </c>
      <c r="I542" s="150" t="s">
        <v>759</v>
      </c>
      <c r="J542" s="123"/>
    </row>
    <row r="543" spans="1:10" s="124" customFormat="1" x14ac:dyDescent="0.45">
      <c r="A543" s="126" t="s">
        <v>905</v>
      </c>
      <c r="B543" s="127" t="s">
        <v>904</v>
      </c>
      <c r="C543" s="128">
        <v>4.33</v>
      </c>
      <c r="D543" s="148">
        <v>1.0657000000000001</v>
      </c>
      <c r="E543" s="148">
        <v>1.6412</v>
      </c>
      <c r="F543" s="130">
        <v>1</v>
      </c>
      <c r="G543" s="131">
        <v>1.52</v>
      </c>
      <c r="H543" s="132" t="s">
        <v>230</v>
      </c>
      <c r="I543" s="133" t="s">
        <v>759</v>
      </c>
      <c r="J543" s="123"/>
    </row>
    <row r="544" spans="1:10" s="124" customFormat="1" x14ac:dyDescent="0.45">
      <c r="A544" s="126" t="s">
        <v>906</v>
      </c>
      <c r="B544" s="127" t="s">
        <v>904</v>
      </c>
      <c r="C544" s="128">
        <v>6.81</v>
      </c>
      <c r="D544" s="148">
        <v>1.4338</v>
      </c>
      <c r="E544" s="148">
        <v>2.2081</v>
      </c>
      <c r="F544" s="130">
        <v>1</v>
      </c>
      <c r="G544" s="131">
        <v>1.8</v>
      </c>
      <c r="H544" s="132" t="s">
        <v>230</v>
      </c>
      <c r="I544" s="133" t="s">
        <v>759</v>
      </c>
      <c r="J544" s="123"/>
    </row>
    <row r="545" spans="1:10" s="124" customFormat="1" x14ac:dyDescent="0.45">
      <c r="A545" s="134" t="s">
        <v>907</v>
      </c>
      <c r="B545" s="135" t="s">
        <v>904</v>
      </c>
      <c r="C545" s="136">
        <v>12.49</v>
      </c>
      <c r="D545" s="137">
        <v>2.7734999999999999</v>
      </c>
      <c r="E545" s="137">
        <v>4.2712000000000003</v>
      </c>
      <c r="F545" s="138">
        <v>1</v>
      </c>
      <c r="G545" s="151">
        <v>2</v>
      </c>
      <c r="H545" s="140" t="s">
        <v>230</v>
      </c>
      <c r="I545" s="141" t="s">
        <v>759</v>
      </c>
      <c r="J545" s="123"/>
    </row>
    <row r="546" spans="1:10" s="124" customFormat="1" x14ac:dyDescent="0.45">
      <c r="A546" s="126" t="s">
        <v>908</v>
      </c>
      <c r="B546" s="127" t="s">
        <v>909</v>
      </c>
      <c r="C546" s="128">
        <v>4.4400000000000004</v>
      </c>
      <c r="D546" s="148">
        <v>1.1406000000000001</v>
      </c>
      <c r="E546" s="148">
        <v>1.7565</v>
      </c>
      <c r="F546" s="130">
        <v>1</v>
      </c>
      <c r="G546" s="131">
        <v>1</v>
      </c>
      <c r="H546" s="149" t="s">
        <v>230</v>
      </c>
      <c r="I546" s="150" t="s">
        <v>759</v>
      </c>
      <c r="J546" s="123"/>
    </row>
    <row r="547" spans="1:10" s="124" customFormat="1" x14ac:dyDescent="0.45">
      <c r="A547" s="126" t="s">
        <v>910</v>
      </c>
      <c r="B547" s="127" t="s">
        <v>909</v>
      </c>
      <c r="C547" s="128">
        <v>5.49</v>
      </c>
      <c r="D547" s="148">
        <v>1.2431000000000001</v>
      </c>
      <c r="E547" s="148">
        <v>1.9144000000000001</v>
      </c>
      <c r="F547" s="130">
        <v>1</v>
      </c>
      <c r="G547" s="131">
        <v>1.52</v>
      </c>
      <c r="H547" s="132" t="s">
        <v>230</v>
      </c>
      <c r="I547" s="133" t="s">
        <v>759</v>
      </c>
      <c r="J547" s="123"/>
    </row>
    <row r="548" spans="1:10" s="124" customFormat="1" x14ac:dyDescent="0.45">
      <c r="A548" s="126" t="s">
        <v>911</v>
      </c>
      <c r="B548" s="127" t="s">
        <v>909</v>
      </c>
      <c r="C548" s="128">
        <v>10.14</v>
      </c>
      <c r="D548" s="148">
        <v>1.9725999999999999</v>
      </c>
      <c r="E548" s="148">
        <v>3.0377999999999998</v>
      </c>
      <c r="F548" s="130">
        <v>1</v>
      </c>
      <c r="G548" s="131">
        <v>1.8</v>
      </c>
      <c r="H548" s="132" t="s">
        <v>230</v>
      </c>
      <c r="I548" s="133" t="s">
        <v>759</v>
      </c>
      <c r="J548" s="123"/>
    </row>
    <row r="549" spans="1:10" s="124" customFormat="1" x14ac:dyDescent="0.45">
      <c r="A549" s="134" t="s">
        <v>912</v>
      </c>
      <c r="B549" s="135" t="s">
        <v>909</v>
      </c>
      <c r="C549" s="136">
        <v>20.58</v>
      </c>
      <c r="D549" s="137">
        <v>4.9166999999999996</v>
      </c>
      <c r="E549" s="137">
        <v>7.5716999999999999</v>
      </c>
      <c r="F549" s="138">
        <v>1</v>
      </c>
      <c r="G549" s="151">
        <v>2</v>
      </c>
      <c r="H549" s="140" t="s">
        <v>230</v>
      </c>
      <c r="I549" s="141" t="s">
        <v>759</v>
      </c>
      <c r="J549" s="123"/>
    </row>
    <row r="550" spans="1:10" s="124" customFormat="1" x14ac:dyDescent="0.45">
      <c r="A550" s="126" t="s">
        <v>913</v>
      </c>
      <c r="B550" s="127" t="s">
        <v>914</v>
      </c>
      <c r="C550" s="128">
        <v>2.85</v>
      </c>
      <c r="D550" s="148">
        <v>0.38269999999999998</v>
      </c>
      <c r="E550" s="148">
        <v>0.58940000000000003</v>
      </c>
      <c r="F550" s="130">
        <v>1</v>
      </c>
      <c r="G550" s="131">
        <v>1</v>
      </c>
      <c r="H550" s="149" t="s">
        <v>230</v>
      </c>
      <c r="I550" s="150" t="s">
        <v>759</v>
      </c>
      <c r="J550" s="123"/>
    </row>
    <row r="551" spans="1:10" s="124" customFormat="1" x14ac:dyDescent="0.45">
      <c r="A551" s="126" t="s">
        <v>915</v>
      </c>
      <c r="B551" s="127" t="s">
        <v>914</v>
      </c>
      <c r="C551" s="128">
        <v>3.68</v>
      </c>
      <c r="D551" s="148">
        <v>0.52569999999999995</v>
      </c>
      <c r="E551" s="148">
        <v>0.80959999999999999</v>
      </c>
      <c r="F551" s="130">
        <v>1</v>
      </c>
      <c r="G551" s="131">
        <v>1.52</v>
      </c>
      <c r="H551" s="132" t="s">
        <v>230</v>
      </c>
      <c r="I551" s="133" t="s">
        <v>759</v>
      </c>
      <c r="J551" s="123"/>
    </row>
    <row r="552" spans="1:10" s="124" customFormat="1" x14ac:dyDescent="0.45">
      <c r="A552" s="126" t="s">
        <v>916</v>
      </c>
      <c r="B552" s="127" t="s">
        <v>914</v>
      </c>
      <c r="C552" s="128">
        <v>5.61</v>
      </c>
      <c r="D552" s="148">
        <v>0.8054</v>
      </c>
      <c r="E552" s="148">
        <v>1.2403</v>
      </c>
      <c r="F552" s="130">
        <v>1</v>
      </c>
      <c r="G552" s="131">
        <v>1.8</v>
      </c>
      <c r="H552" s="132" t="s">
        <v>230</v>
      </c>
      <c r="I552" s="133" t="s">
        <v>759</v>
      </c>
      <c r="J552" s="123"/>
    </row>
    <row r="553" spans="1:10" s="124" customFormat="1" x14ac:dyDescent="0.45">
      <c r="A553" s="134" t="s">
        <v>917</v>
      </c>
      <c r="B553" s="135" t="s">
        <v>914</v>
      </c>
      <c r="C553" s="136">
        <v>10.119999999999999</v>
      </c>
      <c r="D553" s="137">
        <v>1.9146000000000001</v>
      </c>
      <c r="E553" s="137">
        <v>2.9485000000000001</v>
      </c>
      <c r="F553" s="138">
        <v>1</v>
      </c>
      <c r="G553" s="151">
        <v>2</v>
      </c>
      <c r="H553" s="140" t="s">
        <v>230</v>
      </c>
      <c r="I553" s="141" t="s">
        <v>759</v>
      </c>
      <c r="J553" s="123"/>
    </row>
    <row r="554" spans="1:10" s="124" customFormat="1" x14ac:dyDescent="0.45">
      <c r="A554" s="126" t="s">
        <v>918</v>
      </c>
      <c r="B554" s="127" t="s">
        <v>919</v>
      </c>
      <c r="C554" s="128">
        <v>2.81</v>
      </c>
      <c r="D554" s="148">
        <v>0.3896</v>
      </c>
      <c r="E554" s="148">
        <v>0.6</v>
      </c>
      <c r="F554" s="130">
        <v>1</v>
      </c>
      <c r="G554" s="131">
        <v>1</v>
      </c>
      <c r="H554" s="149" t="s">
        <v>230</v>
      </c>
      <c r="I554" s="150" t="s">
        <v>759</v>
      </c>
      <c r="J554" s="123"/>
    </row>
    <row r="555" spans="1:10" s="124" customFormat="1" x14ac:dyDescent="0.45">
      <c r="A555" s="126" t="s">
        <v>920</v>
      </c>
      <c r="B555" s="127" t="s">
        <v>919</v>
      </c>
      <c r="C555" s="128">
        <v>3.71</v>
      </c>
      <c r="D555" s="148">
        <v>0.50170000000000003</v>
      </c>
      <c r="E555" s="148">
        <v>0.77259999999999995</v>
      </c>
      <c r="F555" s="130">
        <v>1</v>
      </c>
      <c r="G555" s="131">
        <v>1.52</v>
      </c>
      <c r="H555" s="132" t="s">
        <v>230</v>
      </c>
      <c r="I555" s="133" t="s">
        <v>759</v>
      </c>
      <c r="J555" s="123"/>
    </row>
    <row r="556" spans="1:10" s="124" customFormat="1" x14ac:dyDescent="0.45">
      <c r="A556" s="126" t="s">
        <v>921</v>
      </c>
      <c r="B556" s="127" t="s">
        <v>919</v>
      </c>
      <c r="C556" s="128">
        <v>5.73</v>
      </c>
      <c r="D556" s="148">
        <v>0.77270000000000005</v>
      </c>
      <c r="E556" s="148">
        <v>1.19</v>
      </c>
      <c r="F556" s="130">
        <v>1</v>
      </c>
      <c r="G556" s="131">
        <v>1.8</v>
      </c>
      <c r="H556" s="132" t="s">
        <v>230</v>
      </c>
      <c r="I556" s="133" t="s">
        <v>759</v>
      </c>
      <c r="J556" s="123"/>
    </row>
    <row r="557" spans="1:10" s="124" customFormat="1" x14ac:dyDescent="0.45">
      <c r="A557" s="134" t="s">
        <v>922</v>
      </c>
      <c r="B557" s="135" t="s">
        <v>919</v>
      </c>
      <c r="C557" s="136">
        <v>10.52</v>
      </c>
      <c r="D557" s="137">
        <v>1.7407999999999999</v>
      </c>
      <c r="E557" s="137">
        <v>2.6808000000000001</v>
      </c>
      <c r="F557" s="138">
        <v>1</v>
      </c>
      <c r="G557" s="151">
        <v>2</v>
      </c>
      <c r="H557" s="140" t="s">
        <v>230</v>
      </c>
      <c r="I557" s="141" t="s">
        <v>759</v>
      </c>
      <c r="J557" s="123"/>
    </row>
    <row r="558" spans="1:10" s="124" customFormat="1" x14ac:dyDescent="0.45">
      <c r="A558" s="126" t="s">
        <v>923</v>
      </c>
      <c r="B558" s="127" t="s">
        <v>924</v>
      </c>
      <c r="C558" s="128">
        <v>3.07</v>
      </c>
      <c r="D558" s="148">
        <v>0.56679999999999997</v>
      </c>
      <c r="E558" s="148">
        <v>0.87290000000000001</v>
      </c>
      <c r="F558" s="130">
        <v>1</v>
      </c>
      <c r="G558" s="131">
        <v>1</v>
      </c>
      <c r="H558" s="149" t="s">
        <v>230</v>
      </c>
      <c r="I558" s="150" t="s">
        <v>759</v>
      </c>
      <c r="J558" s="123"/>
    </row>
    <row r="559" spans="1:10" s="124" customFormat="1" x14ac:dyDescent="0.45">
      <c r="A559" s="126" t="s">
        <v>925</v>
      </c>
      <c r="B559" s="127" t="s">
        <v>924</v>
      </c>
      <c r="C559" s="128">
        <v>4.2699999999999996</v>
      </c>
      <c r="D559" s="148">
        <v>0.72019999999999995</v>
      </c>
      <c r="E559" s="148">
        <v>1.1091</v>
      </c>
      <c r="F559" s="130">
        <v>1</v>
      </c>
      <c r="G559" s="131">
        <v>1.52</v>
      </c>
      <c r="H559" s="132" t="s">
        <v>230</v>
      </c>
      <c r="I559" s="133" t="s">
        <v>759</v>
      </c>
      <c r="J559" s="123"/>
    </row>
    <row r="560" spans="1:10" s="124" customFormat="1" x14ac:dyDescent="0.45">
      <c r="A560" s="126" t="s">
        <v>926</v>
      </c>
      <c r="B560" s="127" t="s">
        <v>924</v>
      </c>
      <c r="C560" s="128">
        <v>5.98</v>
      </c>
      <c r="D560" s="148">
        <v>0.94279999999999997</v>
      </c>
      <c r="E560" s="148">
        <v>1.4519</v>
      </c>
      <c r="F560" s="130">
        <v>1</v>
      </c>
      <c r="G560" s="131">
        <v>1.8</v>
      </c>
      <c r="H560" s="132" t="s">
        <v>230</v>
      </c>
      <c r="I560" s="133" t="s">
        <v>759</v>
      </c>
      <c r="J560" s="123"/>
    </row>
    <row r="561" spans="1:10" s="124" customFormat="1" x14ac:dyDescent="0.45">
      <c r="A561" s="134" t="s">
        <v>927</v>
      </c>
      <c r="B561" s="135" t="s">
        <v>924</v>
      </c>
      <c r="C561" s="136">
        <v>9.39</v>
      </c>
      <c r="D561" s="137">
        <v>1.5552999999999999</v>
      </c>
      <c r="E561" s="137">
        <v>2.3952</v>
      </c>
      <c r="F561" s="138">
        <v>1</v>
      </c>
      <c r="G561" s="151">
        <v>2</v>
      </c>
      <c r="H561" s="140" t="s">
        <v>230</v>
      </c>
      <c r="I561" s="141" t="s">
        <v>759</v>
      </c>
      <c r="J561" s="123"/>
    </row>
    <row r="562" spans="1:10" s="124" customFormat="1" x14ac:dyDescent="0.45">
      <c r="A562" s="126" t="s">
        <v>928</v>
      </c>
      <c r="B562" s="127" t="s">
        <v>929</v>
      </c>
      <c r="C562" s="128">
        <v>3</v>
      </c>
      <c r="D562" s="148">
        <v>0.38829999999999998</v>
      </c>
      <c r="E562" s="148">
        <v>0.59799999999999998</v>
      </c>
      <c r="F562" s="130">
        <v>1</v>
      </c>
      <c r="G562" s="131">
        <v>1</v>
      </c>
      <c r="H562" s="149" t="s">
        <v>230</v>
      </c>
      <c r="I562" s="150" t="s">
        <v>759</v>
      </c>
      <c r="J562" s="123"/>
    </row>
    <row r="563" spans="1:10" s="124" customFormat="1" x14ac:dyDescent="0.45">
      <c r="A563" s="126" t="s">
        <v>930</v>
      </c>
      <c r="B563" s="127" t="s">
        <v>929</v>
      </c>
      <c r="C563" s="128">
        <v>3.94</v>
      </c>
      <c r="D563" s="148">
        <v>0.52349999999999997</v>
      </c>
      <c r="E563" s="148">
        <v>0.80620000000000003</v>
      </c>
      <c r="F563" s="130">
        <v>1</v>
      </c>
      <c r="G563" s="131">
        <v>1.52</v>
      </c>
      <c r="H563" s="132" t="s">
        <v>230</v>
      </c>
      <c r="I563" s="133" t="s">
        <v>759</v>
      </c>
      <c r="J563" s="123"/>
    </row>
    <row r="564" spans="1:10" s="124" customFormat="1" x14ac:dyDescent="0.45">
      <c r="A564" s="126" t="s">
        <v>931</v>
      </c>
      <c r="B564" s="127" t="s">
        <v>929</v>
      </c>
      <c r="C564" s="128">
        <v>6.29</v>
      </c>
      <c r="D564" s="148">
        <v>0.87439999999999996</v>
      </c>
      <c r="E564" s="148">
        <v>1.3466</v>
      </c>
      <c r="F564" s="130">
        <v>1</v>
      </c>
      <c r="G564" s="131">
        <v>1.8</v>
      </c>
      <c r="H564" s="132" t="s">
        <v>230</v>
      </c>
      <c r="I564" s="133" t="s">
        <v>759</v>
      </c>
      <c r="J564" s="123"/>
    </row>
    <row r="565" spans="1:10" s="124" customFormat="1" x14ac:dyDescent="0.45">
      <c r="A565" s="134" t="s">
        <v>932</v>
      </c>
      <c r="B565" s="135" t="s">
        <v>929</v>
      </c>
      <c r="C565" s="136">
        <v>12.18</v>
      </c>
      <c r="D565" s="137">
        <v>2.1509999999999998</v>
      </c>
      <c r="E565" s="137">
        <v>3.3125</v>
      </c>
      <c r="F565" s="138">
        <v>1</v>
      </c>
      <c r="G565" s="151">
        <v>2</v>
      </c>
      <c r="H565" s="140" t="s">
        <v>230</v>
      </c>
      <c r="I565" s="141" t="s">
        <v>759</v>
      </c>
      <c r="J565" s="123"/>
    </row>
    <row r="566" spans="1:10" s="124" customFormat="1" x14ac:dyDescent="0.45">
      <c r="A566" s="126" t="s">
        <v>933</v>
      </c>
      <c r="B566" s="127" t="s">
        <v>934</v>
      </c>
      <c r="C566" s="128">
        <v>2.72</v>
      </c>
      <c r="D566" s="148">
        <v>0.42330000000000001</v>
      </c>
      <c r="E566" s="148">
        <v>0.65190000000000003</v>
      </c>
      <c r="F566" s="130">
        <v>1</v>
      </c>
      <c r="G566" s="131">
        <v>1</v>
      </c>
      <c r="H566" s="149" t="s">
        <v>230</v>
      </c>
      <c r="I566" s="150" t="s">
        <v>759</v>
      </c>
      <c r="J566" s="123"/>
    </row>
    <row r="567" spans="1:10" s="124" customFormat="1" x14ac:dyDescent="0.45">
      <c r="A567" s="126" t="s">
        <v>935</v>
      </c>
      <c r="B567" s="127" t="s">
        <v>934</v>
      </c>
      <c r="C567" s="128">
        <v>3.48</v>
      </c>
      <c r="D567" s="148">
        <v>0.53480000000000005</v>
      </c>
      <c r="E567" s="148">
        <v>0.8236</v>
      </c>
      <c r="F567" s="130">
        <v>1</v>
      </c>
      <c r="G567" s="131">
        <v>1.52</v>
      </c>
      <c r="H567" s="132" t="s">
        <v>230</v>
      </c>
      <c r="I567" s="133" t="s">
        <v>759</v>
      </c>
      <c r="J567" s="123"/>
    </row>
    <row r="568" spans="1:10" s="124" customFormat="1" x14ac:dyDescent="0.45">
      <c r="A568" s="126" t="s">
        <v>936</v>
      </c>
      <c r="B568" s="127" t="s">
        <v>934</v>
      </c>
      <c r="C568" s="128">
        <v>5.34</v>
      </c>
      <c r="D568" s="148">
        <v>0.80510000000000004</v>
      </c>
      <c r="E568" s="148">
        <v>1.2399</v>
      </c>
      <c r="F568" s="130">
        <v>1</v>
      </c>
      <c r="G568" s="131">
        <v>1.8</v>
      </c>
      <c r="H568" s="132" t="s">
        <v>230</v>
      </c>
      <c r="I568" s="133" t="s">
        <v>759</v>
      </c>
      <c r="J568" s="123"/>
    </row>
    <row r="569" spans="1:10" s="124" customFormat="1" x14ac:dyDescent="0.45">
      <c r="A569" s="134" t="s">
        <v>937</v>
      </c>
      <c r="B569" s="135" t="s">
        <v>934</v>
      </c>
      <c r="C569" s="136">
        <v>9.6999999999999993</v>
      </c>
      <c r="D569" s="137">
        <v>1.72</v>
      </c>
      <c r="E569" s="137">
        <v>2.6488</v>
      </c>
      <c r="F569" s="138">
        <v>1</v>
      </c>
      <c r="G569" s="151">
        <v>2</v>
      </c>
      <c r="H569" s="140" t="s">
        <v>230</v>
      </c>
      <c r="I569" s="141" t="s">
        <v>759</v>
      </c>
      <c r="J569" s="123"/>
    </row>
    <row r="570" spans="1:10" s="124" customFormat="1" x14ac:dyDescent="0.45">
      <c r="A570" s="126" t="s">
        <v>938</v>
      </c>
      <c r="B570" s="127" t="s">
        <v>939</v>
      </c>
      <c r="C570" s="128">
        <v>2.69</v>
      </c>
      <c r="D570" s="148">
        <v>0.53059999999999996</v>
      </c>
      <c r="E570" s="148">
        <v>0.81710000000000005</v>
      </c>
      <c r="F570" s="130">
        <v>1</v>
      </c>
      <c r="G570" s="131">
        <v>1</v>
      </c>
      <c r="H570" s="149" t="s">
        <v>230</v>
      </c>
      <c r="I570" s="150" t="s">
        <v>759</v>
      </c>
      <c r="J570" s="123"/>
    </row>
    <row r="571" spans="1:10" s="124" customFormat="1" x14ac:dyDescent="0.45">
      <c r="A571" s="126" t="s">
        <v>940</v>
      </c>
      <c r="B571" s="127" t="s">
        <v>939</v>
      </c>
      <c r="C571" s="128">
        <v>3.72</v>
      </c>
      <c r="D571" s="148">
        <v>0.66749999999999998</v>
      </c>
      <c r="E571" s="148">
        <v>1.028</v>
      </c>
      <c r="F571" s="130">
        <v>1</v>
      </c>
      <c r="G571" s="131">
        <v>1.52</v>
      </c>
      <c r="H571" s="132" t="s">
        <v>230</v>
      </c>
      <c r="I571" s="133" t="s">
        <v>759</v>
      </c>
      <c r="J571" s="123"/>
    </row>
    <row r="572" spans="1:10" s="124" customFormat="1" x14ac:dyDescent="0.45">
      <c r="A572" s="126" t="s">
        <v>941</v>
      </c>
      <c r="B572" s="127" t="s">
        <v>939</v>
      </c>
      <c r="C572" s="128">
        <v>5.71</v>
      </c>
      <c r="D572" s="148">
        <v>0.95309999999999995</v>
      </c>
      <c r="E572" s="148">
        <v>1.4678</v>
      </c>
      <c r="F572" s="130">
        <v>1</v>
      </c>
      <c r="G572" s="131">
        <v>1.8</v>
      </c>
      <c r="H572" s="132" t="s">
        <v>230</v>
      </c>
      <c r="I572" s="133" t="s">
        <v>759</v>
      </c>
      <c r="J572" s="123"/>
    </row>
    <row r="573" spans="1:10" s="124" customFormat="1" x14ac:dyDescent="0.45">
      <c r="A573" s="134" t="s">
        <v>942</v>
      </c>
      <c r="B573" s="135" t="s">
        <v>939</v>
      </c>
      <c r="C573" s="136">
        <v>10.15</v>
      </c>
      <c r="D573" s="137">
        <v>1.7818000000000001</v>
      </c>
      <c r="E573" s="137">
        <v>2.7440000000000002</v>
      </c>
      <c r="F573" s="138">
        <v>1</v>
      </c>
      <c r="G573" s="151">
        <v>2</v>
      </c>
      <c r="H573" s="140" t="s">
        <v>230</v>
      </c>
      <c r="I573" s="141" t="s">
        <v>759</v>
      </c>
      <c r="J573" s="123"/>
    </row>
    <row r="574" spans="1:10" s="124" customFormat="1" x14ac:dyDescent="0.45">
      <c r="A574" s="126" t="s">
        <v>943</v>
      </c>
      <c r="B574" s="127" t="s">
        <v>944</v>
      </c>
      <c r="C574" s="128">
        <v>3.09</v>
      </c>
      <c r="D574" s="148">
        <v>1.1768000000000001</v>
      </c>
      <c r="E574" s="148">
        <v>1.8123</v>
      </c>
      <c r="F574" s="130">
        <v>1</v>
      </c>
      <c r="G574" s="131">
        <v>1</v>
      </c>
      <c r="H574" s="149" t="s">
        <v>230</v>
      </c>
      <c r="I574" s="150" t="s">
        <v>246</v>
      </c>
      <c r="J574" s="123"/>
    </row>
    <row r="575" spans="1:10" s="124" customFormat="1" x14ac:dyDescent="0.45">
      <c r="A575" s="126" t="s">
        <v>945</v>
      </c>
      <c r="B575" s="127" t="s">
        <v>944</v>
      </c>
      <c r="C575" s="128">
        <v>3.25</v>
      </c>
      <c r="D575" s="148">
        <v>1.2470000000000001</v>
      </c>
      <c r="E575" s="148">
        <v>1.9204000000000001</v>
      </c>
      <c r="F575" s="130">
        <v>1</v>
      </c>
      <c r="G575" s="131">
        <v>1.52</v>
      </c>
      <c r="H575" s="132" t="s">
        <v>230</v>
      </c>
      <c r="I575" s="133" t="s">
        <v>246</v>
      </c>
      <c r="J575" s="123"/>
    </row>
    <row r="576" spans="1:10" s="124" customFormat="1" x14ac:dyDescent="0.45">
      <c r="A576" s="126" t="s">
        <v>946</v>
      </c>
      <c r="B576" s="127" t="s">
        <v>944</v>
      </c>
      <c r="C576" s="128">
        <v>5.55</v>
      </c>
      <c r="D576" s="148">
        <v>1.7864</v>
      </c>
      <c r="E576" s="148">
        <v>2.7511000000000001</v>
      </c>
      <c r="F576" s="130">
        <v>1</v>
      </c>
      <c r="G576" s="131">
        <v>1.8</v>
      </c>
      <c r="H576" s="132" t="s">
        <v>230</v>
      </c>
      <c r="I576" s="133" t="s">
        <v>246</v>
      </c>
      <c r="J576" s="123"/>
    </row>
    <row r="577" spans="1:10" s="124" customFormat="1" x14ac:dyDescent="0.45">
      <c r="A577" s="134" t="s">
        <v>947</v>
      </c>
      <c r="B577" s="135" t="s">
        <v>944</v>
      </c>
      <c r="C577" s="136">
        <v>10.66</v>
      </c>
      <c r="D577" s="137">
        <v>2.6433</v>
      </c>
      <c r="E577" s="137">
        <v>4.0707000000000004</v>
      </c>
      <c r="F577" s="138">
        <v>1</v>
      </c>
      <c r="G577" s="151">
        <v>2</v>
      </c>
      <c r="H577" s="140" t="s">
        <v>230</v>
      </c>
      <c r="I577" s="141" t="s">
        <v>246</v>
      </c>
      <c r="J577" s="123"/>
    </row>
    <row r="578" spans="1:10" s="124" customFormat="1" x14ac:dyDescent="0.45">
      <c r="A578" s="126" t="s">
        <v>948</v>
      </c>
      <c r="B578" s="127" t="s">
        <v>949</v>
      </c>
      <c r="C578" s="128">
        <v>2.29</v>
      </c>
      <c r="D578" s="148">
        <v>1.0787</v>
      </c>
      <c r="E578" s="148">
        <v>1.6612</v>
      </c>
      <c r="F578" s="130">
        <v>1</v>
      </c>
      <c r="G578" s="131">
        <v>1</v>
      </c>
      <c r="H578" s="149" t="s">
        <v>230</v>
      </c>
      <c r="I578" s="150" t="s">
        <v>246</v>
      </c>
      <c r="J578" s="123"/>
    </row>
    <row r="579" spans="1:10" s="124" customFormat="1" x14ac:dyDescent="0.45">
      <c r="A579" s="126" t="s">
        <v>950</v>
      </c>
      <c r="B579" s="127" t="s">
        <v>949</v>
      </c>
      <c r="C579" s="128">
        <v>2.8</v>
      </c>
      <c r="D579" s="148">
        <v>1.2181</v>
      </c>
      <c r="E579" s="148">
        <v>1.8758999999999999</v>
      </c>
      <c r="F579" s="130">
        <v>1</v>
      </c>
      <c r="G579" s="131">
        <v>1.52</v>
      </c>
      <c r="H579" s="132" t="s">
        <v>230</v>
      </c>
      <c r="I579" s="133" t="s">
        <v>246</v>
      </c>
      <c r="J579" s="123"/>
    </row>
    <row r="580" spans="1:10" s="124" customFormat="1" x14ac:dyDescent="0.45">
      <c r="A580" s="126" t="s">
        <v>951</v>
      </c>
      <c r="B580" s="127" t="s">
        <v>949</v>
      </c>
      <c r="C580" s="128">
        <v>5.21</v>
      </c>
      <c r="D580" s="148">
        <v>1.734</v>
      </c>
      <c r="E580" s="148">
        <v>2.6703999999999999</v>
      </c>
      <c r="F580" s="130">
        <v>1</v>
      </c>
      <c r="G580" s="131">
        <v>1.8</v>
      </c>
      <c r="H580" s="132" t="s">
        <v>230</v>
      </c>
      <c r="I580" s="133" t="s">
        <v>246</v>
      </c>
      <c r="J580" s="123"/>
    </row>
    <row r="581" spans="1:10" s="124" customFormat="1" x14ac:dyDescent="0.45">
      <c r="A581" s="134" t="s">
        <v>952</v>
      </c>
      <c r="B581" s="135" t="s">
        <v>949</v>
      </c>
      <c r="C581" s="136">
        <v>9.89</v>
      </c>
      <c r="D581" s="137">
        <v>2.7442000000000002</v>
      </c>
      <c r="E581" s="137">
        <v>4.2260999999999997</v>
      </c>
      <c r="F581" s="138">
        <v>1</v>
      </c>
      <c r="G581" s="151">
        <v>2</v>
      </c>
      <c r="H581" s="140" t="s">
        <v>230</v>
      </c>
      <c r="I581" s="141" t="s">
        <v>246</v>
      </c>
      <c r="J581" s="123"/>
    </row>
    <row r="582" spans="1:10" s="124" customFormat="1" x14ac:dyDescent="0.45">
      <c r="A582" s="126" t="s">
        <v>953</v>
      </c>
      <c r="B582" s="127" t="s">
        <v>954</v>
      </c>
      <c r="C582" s="128">
        <v>4.0599999999999996</v>
      </c>
      <c r="D582" s="148">
        <v>3.3797000000000001</v>
      </c>
      <c r="E582" s="148">
        <v>5.2047999999999996</v>
      </c>
      <c r="F582" s="130">
        <v>1</v>
      </c>
      <c r="G582" s="131">
        <v>1</v>
      </c>
      <c r="H582" s="149" t="s">
        <v>230</v>
      </c>
      <c r="I582" s="150" t="s">
        <v>246</v>
      </c>
      <c r="J582" s="123"/>
    </row>
    <row r="583" spans="1:10" s="124" customFormat="1" x14ac:dyDescent="0.45">
      <c r="A583" s="126" t="s">
        <v>955</v>
      </c>
      <c r="B583" s="127" t="s">
        <v>954</v>
      </c>
      <c r="C583" s="128">
        <v>5.8</v>
      </c>
      <c r="D583" s="148">
        <v>4.1913999999999998</v>
      </c>
      <c r="E583" s="148">
        <v>6.4547999999999996</v>
      </c>
      <c r="F583" s="130">
        <v>1</v>
      </c>
      <c r="G583" s="131">
        <v>1.52</v>
      </c>
      <c r="H583" s="132" t="s">
        <v>230</v>
      </c>
      <c r="I583" s="133" t="s">
        <v>246</v>
      </c>
      <c r="J583" s="123"/>
    </row>
    <row r="584" spans="1:10" s="124" customFormat="1" x14ac:dyDescent="0.45">
      <c r="A584" s="126" t="s">
        <v>956</v>
      </c>
      <c r="B584" s="127" t="s">
        <v>954</v>
      </c>
      <c r="C584" s="128">
        <v>9.0399999999999991</v>
      </c>
      <c r="D584" s="148">
        <v>6.0782999999999996</v>
      </c>
      <c r="E584" s="148">
        <v>9.3605999999999998</v>
      </c>
      <c r="F584" s="130">
        <v>1</v>
      </c>
      <c r="G584" s="131">
        <v>1.8</v>
      </c>
      <c r="H584" s="132" t="s">
        <v>230</v>
      </c>
      <c r="I584" s="133" t="s">
        <v>246</v>
      </c>
      <c r="J584" s="123"/>
    </row>
    <row r="585" spans="1:10" s="124" customFormat="1" x14ac:dyDescent="0.45">
      <c r="A585" s="134" t="s">
        <v>957</v>
      </c>
      <c r="B585" s="135" t="s">
        <v>954</v>
      </c>
      <c r="C585" s="136">
        <v>16.05</v>
      </c>
      <c r="D585" s="137">
        <v>7.5438999999999998</v>
      </c>
      <c r="E585" s="137">
        <v>11.617599999999999</v>
      </c>
      <c r="F585" s="138">
        <v>1</v>
      </c>
      <c r="G585" s="151">
        <v>2</v>
      </c>
      <c r="H585" s="140" t="s">
        <v>230</v>
      </c>
      <c r="I585" s="141" t="s">
        <v>246</v>
      </c>
      <c r="J585" s="123"/>
    </row>
    <row r="586" spans="1:10" s="124" customFormat="1" x14ac:dyDescent="0.45">
      <c r="A586" s="126" t="s">
        <v>958</v>
      </c>
      <c r="B586" s="127" t="s">
        <v>959</v>
      </c>
      <c r="C586" s="128">
        <v>2.84</v>
      </c>
      <c r="D586" s="148">
        <v>2.0562999999999998</v>
      </c>
      <c r="E586" s="148">
        <v>3.1667000000000001</v>
      </c>
      <c r="F586" s="130">
        <v>1</v>
      </c>
      <c r="G586" s="131">
        <v>1</v>
      </c>
      <c r="H586" s="149" t="s">
        <v>230</v>
      </c>
      <c r="I586" s="150" t="s">
        <v>246</v>
      </c>
      <c r="J586" s="123"/>
    </row>
    <row r="587" spans="1:10" s="124" customFormat="1" x14ac:dyDescent="0.45">
      <c r="A587" s="126" t="s">
        <v>960</v>
      </c>
      <c r="B587" s="127" t="s">
        <v>959</v>
      </c>
      <c r="C587" s="128">
        <v>3.97</v>
      </c>
      <c r="D587" s="148">
        <v>2.5068999999999999</v>
      </c>
      <c r="E587" s="148">
        <v>3.8605999999999998</v>
      </c>
      <c r="F587" s="130">
        <v>1</v>
      </c>
      <c r="G587" s="131">
        <v>1.52</v>
      </c>
      <c r="H587" s="132" t="s">
        <v>230</v>
      </c>
      <c r="I587" s="133" t="s">
        <v>246</v>
      </c>
      <c r="J587" s="123"/>
    </row>
    <row r="588" spans="1:10" s="124" customFormat="1" x14ac:dyDescent="0.45">
      <c r="A588" s="126" t="s">
        <v>961</v>
      </c>
      <c r="B588" s="127" t="s">
        <v>959</v>
      </c>
      <c r="C588" s="128">
        <v>7.41</v>
      </c>
      <c r="D588" s="148">
        <v>3.9045999999999998</v>
      </c>
      <c r="E588" s="148">
        <v>6.0130999999999997</v>
      </c>
      <c r="F588" s="130">
        <v>1</v>
      </c>
      <c r="G588" s="131">
        <v>1.8</v>
      </c>
      <c r="H588" s="132" t="s">
        <v>230</v>
      </c>
      <c r="I588" s="133" t="s">
        <v>246</v>
      </c>
      <c r="J588" s="123"/>
    </row>
    <row r="589" spans="1:10" s="124" customFormat="1" x14ac:dyDescent="0.45">
      <c r="A589" s="134" t="s">
        <v>962</v>
      </c>
      <c r="B589" s="135" t="s">
        <v>959</v>
      </c>
      <c r="C589" s="136">
        <v>14.66</v>
      </c>
      <c r="D589" s="137">
        <v>5.9573999999999998</v>
      </c>
      <c r="E589" s="137">
        <v>9.1744000000000003</v>
      </c>
      <c r="F589" s="138">
        <v>1</v>
      </c>
      <c r="G589" s="151">
        <v>2</v>
      </c>
      <c r="H589" s="140" t="s">
        <v>230</v>
      </c>
      <c r="I589" s="141" t="s">
        <v>246</v>
      </c>
      <c r="J589" s="123"/>
    </row>
    <row r="590" spans="1:10" s="124" customFormat="1" x14ac:dyDescent="0.45">
      <c r="A590" s="126" t="s">
        <v>963</v>
      </c>
      <c r="B590" s="127" t="s">
        <v>964</v>
      </c>
      <c r="C590" s="128">
        <v>4.46</v>
      </c>
      <c r="D590" s="148">
        <v>0.74719999999999998</v>
      </c>
      <c r="E590" s="148">
        <v>1.1507000000000001</v>
      </c>
      <c r="F590" s="130">
        <v>1</v>
      </c>
      <c r="G590" s="131">
        <v>1</v>
      </c>
      <c r="H590" s="149" t="s">
        <v>230</v>
      </c>
      <c r="I590" s="150" t="s">
        <v>246</v>
      </c>
      <c r="J590" s="123"/>
    </row>
    <row r="591" spans="1:10" s="124" customFormat="1" x14ac:dyDescent="0.45">
      <c r="A591" s="126" t="s">
        <v>965</v>
      </c>
      <c r="B591" s="127" t="s">
        <v>964</v>
      </c>
      <c r="C591" s="128">
        <v>6.77</v>
      </c>
      <c r="D591" s="148">
        <v>1.0665</v>
      </c>
      <c r="E591" s="148">
        <v>1.6424000000000001</v>
      </c>
      <c r="F591" s="130">
        <v>1</v>
      </c>
      <c r="G591" s="131">
        <v>1.52</v>
      </c>
      <c r="H591" s="132" t="s">
        <v>230</v>
      </c>
      <c r="I591" s="133" t="s">
        <v>246</v>
      </c>
      <c r="J591" s="123"/>
    </row>
    <row r="592" spans="1:10" s="124" customFormat="1" x14ac:dyDescent="0.45">
      <c r="A592" s="126" t="s">
        <v>966</v>
      </c>
      <c r="B592" s="127" t="s">
        <v>964</v>
      </c>
      <c r="C592" s="128">
        <v>10.34</v>
      </c>
      <c r="D592" s="148">
        <v>1.7276</v>
      </c>
      <c r="E592" s="148">
        <v>2.6604999999999999</v>
      </c>
      <c r="F592" s="130">
        <v>1</v>
      </c>
      <c r="G592" s="131">
        <v>1.8</v>
      </c>
      <c r="H592" s="132" t="s">
        <v>230</v>
      </c>
      <c r="I592" s="133" t="s">
        <v>246</v>
      </c>
      <c r="J592" s="123"/>
    </row>
    <row r="593" spans="1:10" s="124" customFormat="1" x14ac:dyDescent="0.45">
      <c r="A593" s="134" t="s">
        <v>967</v>
      </c>
      <c r="B593" s="135" t="s">
        <v>964</v>
      </c>
      <c r="C593" s="136">
        <v>17.75</v>
      </c>
      <c r="D593" s="137">
        <v>3.5206</v>
      </c>
      <c r="E593" s="137">
        <v>5.4217000000000004</v>
      </c>
      <c r="F593" s="138">
        <v>1</v>
      </c>
      <c r="G593" s="151">
        <v>2</v>
      </c>
      <c r="H593" s="140" t="s">
        <v>230</v>
      </c>
      <c r="I593" s="141" t="s">
        <v>246</v>
      </c>
      <c r="J593" s="123"/>
    </row>
    <row r="594" spans="1:10" s="124" customFormat="1" x14ac:dyDescent="0.45">
      <c r="A594" s="126" t="s">
        <v>968</v>
      </c>
      <c r="B594" s="127" t="s">
        <v>969</v>
      </c>
      <c r="C594" s="128">
        <v>3.89</v>
      </c>
      <c r="D594" s="148">
        <v>0.99980000000000002</v>
      </c>
      <c r="E594" s="148">
        <v>1.5397000000000001</v>
      </c>
      <c r="F594" s="130">
        <v>1</v>
      </c>
      <c r="G594" s="131">
        <v>1</v>
      </c>
      <c r="H594" s="149" t="s">
        <v>230</v>
      </c>
      <c r="I594" s="150" t="s">
        <v>246</v>
      </c>
      <c r="J594" s="123"/>
    </row>
    <row r="595" spans="1:10" s="124" customFormat="1" x14ac:dyDescent="0.45">
      <c r="A595" s="126" t="s">
        <v>970</v>
      </c>
      <c r="B595" s="127" t="s">
        <v>969</v>
      </c>
      <c r="C595" s="128">
        <v>4.87</v>
      </c>
      <c r="D595" s="148">
        <v>1.1818</v>
      </c>
      <c r="E595" s="148">
        <v>1.82</v>
      </c>
      <c r="F595" s="130">
        <v>1</v>
      </c>
      <c r="G595" s="131">
        <v>1.52</v>
      </c>
      <c r="H595" s="132" t="s">
        <v>230</v>
      </c>
      <c r="I595" s="133" t="s">
        <v>246</v>
      </c>
      <c r="J595" s="123"/>
    </row>
    <row r="596" spans="1:10" s="124" customFormat="1" x14ac:dyDescent="0.45">
      <c r="A596" s="126" t="s">
        <v>971</v>
      </c>
      <c r="B596" s="127" t="s">
        <v>969</v>
      </c>
      <c r="C596" s="128">
        <v>6.93</v>
      </c>
      <c r="D596" s="148">
        <v>1.5504</v>
      </c>
      <c r="E596" s="148">
        <v>2.3875999999999999</v>
      </c>
      <c r="F596" s="130">
        <v>1</v>
      </c>
      <c r="G596" s="131">
        <v>1.8</v>
      </c>
      <c r="H596" s="132" t="s">
        <v>230</v>
      </c>
      <c r="I596" s="133" t="s">
        <v>246</v>
      </c>
      <c r="J596" s="123"/>
    </row>
    <row r="597" spans="1:10" s="124" customFormat="1" x14ac:dyDescent="0.45">
      <c r="A597" s="134" t="s">
        <v>972</v>
      </c>
      <c r="B597" s="135" t="s">
        <v>969</v>
      </c>
      <c r="C597" s="136">
        <v>10.49</v>
      </c>
      <c r="D597" s="137">
        <v>2.3969999999999998</v>
      </c>
      <c r="E597" s="137">
        <v>3.6913999999999998</v>
      </c>
      <c r="F597" s="138">
        <v>1</v>
      </c>
      <c r="G597" s="151">
        <v>2</v>
      </c>
      <c r="H597" s="140" t="s">
        <v>230</v>
      </c>
      <c r="I597" s="141" t="s">
        <v>246</v>
      </c>
      <c r="J597" s="123"/>
    </row>
    <row r="598" spans="1:10" s="124" customFormat="1" x14ac:dyDescent="0.45">
      <c r="A598" s="126" t="s">
        <v>973</v>
      </c>
      <c r="B598" s="127" t="s">
        <v>974</v>
      </c>
      <c r="C598" s="128">
        <v>2.81</v>
      </c>
      <c r="D598" s="148">
        <v>1.0792999999999999</v>
      </c>
      <c r="E598" s="148">
        <v>1.6620999999999999</v>
      </c>
      <c r="F598" s="130">
        <v>1</v>
      </c>
      <c r="G598" s="131">
        <v>1</v>
      </c>
      <c r="H598" s="149" t="s">
        <v>230</v>
      </c>
      <c r="I598" s="150" t="s">
        <v>246</v>
      </c>
      <c r="J598" s="123"/>
    </row>
    <row r="599" spans="1:10" s="124" customFormat="1" x14ac:dyDescent="0.45">
      <c r="A599" s="126" t="s">
        <v>975</v>
      </c>
      <c r="B599" s="127" t="s">
        <v>974</v>
      </c>
      <c r="C599" s="128">
        <v>4.5599999999999996</v>
      </c>
      <c r="D599" s="148">
        <v>1.4098999999999999</v>
      </c>
      <c r="E599" s="148">
        <v>2.1713</v>
      </c>
      <c r="F599" s="130">
        <v>1</v>
      </c>
      <c r="G599" s="131">
        <v>1.52</v>
      </c>
      <c r="H599" s="132" t="s">
        <v>230</v>
      </c>
      <c r="I599" s="133" t="s">
        <v>246</v>
      </c>
      <c r="J599" s="123"/>
    </row>
    <row r="600" spans="1:10" s="124" customFormat="1" x14ac:dyDescent="0.45">
      <c r="A600" s="126" t="s">
        <v>976</v>
      </c>
      <c r="B600" s="127" t="s">
        <v>974</v>
      </c>
      <c r="C600" s="128">
        <v>7.91</v>
      </c>
      <c r="D600" s="148">
        <v>1.9519</v>
      </c>
      <c r="E600" s="148">
        <v>3.0059</v>
      </c>
      <c r="F600" s="130">
        <v>1</v>
      </c>
      <c r="G600" s="131">
        <v>1.8</v>
      </c>
      <c r="H600" s="132" t="s">
        <v>230</v>
      </c>
      <c r="I600" s="133" t="s">
        <v>246</v>
      </c>
      <c r="J600" s="123"/>
    </row>
    <row r="601" spans="1:10" s="124" customFormat="1" x14ac:dyDescent="0.45">
      <c r="A601" s="134" t="s">
        <v>977</v>
      </c>
      <c r="B601" s="135" t="s">
        <v>974</v>
      </c>
      <c r="C601" s="136">
        <v>14.57</v>
      </c>
      <c r="D601" s="137">
        <v>3.3732000000000002</v>
      </c>
      <c r="E601" s="137">
        <v>5.1947000000000001</v>
      </c>
      <c r="F601" s="138">
        <v>1</v>
      </c>
      <c r="G601" s="151">
        <v>2</v>
      </c>
      <c r="H601" s="140" t="s">
        <v>230</v>
      </c>
      <c r="I601" s="141" t="s">
        <v>246</v>
      </c>
      <c r="J601" s="123"/>
    </row>
    <row r="602" spans="1:10" s="124" customFormat="1" x14ac:dyDescent="0.45">
      <c r="A602" s="126" t="s">
        <v>978</v>
      </c>
      <c r="B602" s="127" t="s">
        <v>979</v>
      </c>
      <c r="C602" s="128">
        <v>2.2799999999999998</v>
      </c>
      <c r="D602" s="148">
        <v>0.85780000000000001</v>
      </c>
      <c r="E602" s="148">
        <v>1.321</v>
      </c>
      <c r="F602" s="130">
        <v>1</v>
      </c>
      <c r="G602" s="131">
        <v>1</v>
      </c>
      <c r="H602" s="149" t="s">
        <v>230</v>
      </c>
      <c r="I602" s="150" t="s">
        <v>246</v>
      </c>
      <c r="J602" s="123"/>
    </row>
    <row r="603" spans="1:10" s="124" customFormat="1" x14ac:dyDescent="0.45">
      <c r="A603" s="126" t="s">
        <v>980</v>
      </c>
      <c r="B603" s="127" t="s">
        <v>979</v>
      </c>
      <c r="C603" s="128">
        <v>3.59</v>
      </c>
      <c r="D603" s="148">
        <v>1.0963000000000001</v>
      </c>
      <c r="E603" s="148">
        <v>1.6882999999999999</v>
      </c>
      <c r="F603" s="130">
        <v>1</v>
      </c>
      <c r="G603" s="131">
        <v>1.52</v>
      </c>
      <c r="H603" s="132" t="s">
        <v>230</v>
      </c>
      <c r="I603" s="133" t="s">
        <v>246</v>
      </c>
      <c r="J603" s="123"/>
    </row>
    <row r="604" spans="1:10" s="124" customFormat="1" x14ac:dyDescent="0.45">
      <c r="A604" s="126" t="s">
        <v>981</v>
      </c>
      <c r="B604" s="127" t="s">
        <v>979</v>
      </c>
      <c r="C604" s="128">
        <v>6.64</v>
      </c>
      <c r="D604" s="148">
        <v>1.5204</v>
      </c>
      <c r="E604" s="148">
        <v>2.3414000000000001</v>
      </c>
      <c r="F604" s="130">
        <v>1</v>
      </c>
      <c r="G604" s="131">
        <v>1.8</v>
      </c>
      <c r="H604" s="132" t="s">
        <v>230</v>
      </c>
      <c r="I604" s="133" t="s">
        <v>246</v>
      </c>
      <c r="J604" s="123"/>
    </row>
    <row r="605" spans="1:10" s="124" customFormat="1" x14ac:dyDescent="0.45">
      <c r="A605" s="134" t="s">
        <v>982</v>
      </c>
      <c r="B605" s="135" t="s">
        <v>979</v>
      </c>
      <c r="C605" s="136">
        <v>12.98</v>
      </c>
      <c r="D605" s="137">
        <v>3.032</v>
      </c>
      <c r="E605" s="137">
        <v>4.6692999999999998</v>
      </c>
      <c r="F605" s="138">
        <v>1</v>
      </c>
      <c r="G605" s="151">
        <v>2</v>
      </c>
      <c r="H605" s="140" t="s">
        <v>230</v>
      </c>
      <c r="I605" s="141" t="s">
        <v>246</v>
      </c>
      <c r="J605" s="123"/>
    </row>
    <row r="606" spans="1:10" s="124" customFormat="1" x14ac:dyDescent="0.45">
      <c r="A606" s="126" t="s">
        <v>983</v>
      </c>
      <c r="B606" s="127" t="s">
        <v>984</v>
      </c>
      <c r="C606" s="128">
        <v>4.1399999999999997</v>
      </c>
      <c r="D606" s="148">
        <v>0.97060000000000002</v>
      </c>
      <c r="E606" s="148">
        <v>1.4946999999999999</v>
      </c>
      <c r="F606" s="130">
        <v>1</v>
      </c>
      <c r="G606" s="131">
        <v>1</v>
      </c>
      <c r="H606" s="149" t="s">
        <v>230</v>
      </c>
      <c r="I606" s="150" t="s">
        <v>246</v>
      </c>
      <c r="J606" s="123"/>
    </row>
    <row r="607" spans="1:10" s="124" customFormat="1" x14ac:dyDescent="0.45">
      <c r="A607" s="126" t="s">
        <v>985</v>
      </c>
      <c r="B607" s="127" t="s">
        <v>984</v>
      </c>
      <c r="C607" s="128">
        <v>7.34</v>
      </c>
      <c r="D607" s="148">
        <v>1.3492</v>
      </c>
      <c r="E607" s="148">
        <v>2.0777999999999999</v>
      </c>
      <c r="F607" s="130">
        <v>1</v>
      </c>
      <c r="G607" s="131">
        <v>1.52</v>
      </c>
      <c r="H607" s="132" t="s">
        <v>230</v>
      </c>
      <c r="I607" s="133" t="s">
        <v>246</v>
      </c>
      <c r="J607" s="123"/>
    </row>
    <row r="608" spans="1:10" s="124" customFormat="1" x14ac:dyDescent="0.45">
      <c r="A608" s="126" t="s">
        <v>986</v>
      </c>
      <c r="B608" s="127" t="s">
        <v>984</v>
      </c>
      <c r="C608" s="128">
        <v>12.79</v>
      </c>
      <c r="D608" s="148">
        <v>2.2412000000000001</v>
      </c>
      <c r="E608" s="148">
        <v>3.4514999999999998</v>
      </c>
      <c r="F608" s="130">
        <v>1</v>
      </c>
      <c r="G608" s="131">
        <v>1.8</v>
      </c>
      <c r="H608" s="132" t="s">
        <v>230</v>
      </c>
      <c r="I608" s="133" t="s">
        <v>246</v>
      </c>
      <c r="J608" s="123"/>
    </row>
    <row r="609" spans="1:10" s="124" customFormat="1" x14ac:dyDescent="0.45">
      <c r="A609" s="134" t="s">
        <v>987</v>
      </c>
      <c r="B609" s="135" t="s">
        <v>984</v>
      </c>
      <c r="C609" s="136">
        <v>23.69</v>
      </c>
      <c r="D609" s="137">
        <v>4.9656000000000002</v>
      </c>
      <c r="E609" s="137">
        <v>7.6470000000000002</v>
      </c>
      <c r="F609" s="138">
        <v>1</v>
      </c>
      <c r="G609" s="151">
        <v>2</v>
      </c>
      <c r="H609" s="140" t="s">
        <v>230</v>
      </c>
      <c r="I609" s="141" t="s">
        <v>246</v>
      </c>
      <c r="J609" s="123"/>
    </row>
    <row r="610" spans="1:10" s="124" customFormat="1" x14ac:dyDescent="0.45">
      <c r="A610" s="126" t="s">
        <v>988</v>
      </c>
      <c r="B610" s="127" t="s">
        <v>989</v>
      </c>
      <c r="C610" s="128">
        <v>2.99</v>
      </c>
      <c r="D610" s="148">
        <v>0.90390000000000004</v>
      </c>
      <c r="E610" s="148">
        <v>1.3919999999999999</v>
      </c>
      <c r="F610" s="130">
        <v>1</v>
      </c>
      <c r="G610" s="131">
        <v>1</v>
      </c>
      <c r="H610" s="149" t="s">
        <v>230</v>
      </c>
      <c r="I610" s="150" t="s">
        <v>246</v>
      </c>
      <c r="J610" s="123"/>
    </row>
    <row r="611" spans="1:10" s="124" customFormat="1" x14ac:dyDescent="0.45">
      <c r="A611" s="126" t="s">
        <v>990</v>
      </c>
      <c r="B611" s="127" t="s">
        <v>989</v>
      </c>
      <c r="C611" s="128">
        <v>4.21</v>
      </c>
      <c r="D611" s="148">
        <v>1.2181999999999999</v>
      </c>
      <c r="E611" s="148">
        <v>1.8759999999999999</v>
      </c>
      <c r="F611" s="130">
        <v>1</v>
      </c>
      <c r="G611" s="131">
        <v>1.52</v>
      </c>
      <c r="H611" s="132" t="s">
        <v>230</v>
      </c>
      <c r="I611" s="133" t="s">
        <v>246</v>
      </c>
      <c r="J611" s="123"/>
    </row>
    <row r="612" spans="1:10" s="124" customFormat="1" x14ac:dyDescent="0.45">
      <c r="A612" s="126" t="s">
        <v>991</v>
      </c>
      <c r="B612" s="127" t="s">
        <v>989</v>
      </c>
      <c r="C612" s="128">
        <v>7.73</v>
      </c>
      <c r="D612" s="148">
        <v>1.7867</v>
      </c>
      <c r="E612" s="148">
        <v>2.7515000000000001</v>
      </c>
      <c r="F612" s="130">
        <v>1</v>
      </c>
      <c r="G612" s="131">
        <v>1.8</v>
      </c>
      <c r="H612" s="132" t="s">
        <v>230</v>
      </c>
      <c r="I612" s="133" t="s">
        <v>246</v>
      </c>
      <c r="J612" s="123"/>
    </row>
    <row r="613" spans="1:10" s="124" customFormat="1" x14ac:dyDescent="0.45">
      <c r="A613" s="134" t="s">
        <v>992</v>
      </c>
      <c r="B613" s="135" t="s">
        <v>989</v>
      </c>
      <c r="C613" s="136">
        <v>13.41</v>
      </c>
      <c r="D613" s="137">
        <v>3.0531000000000001</v>
      </c>
      <c r="E613" s="137">
        <v>4.7018000000000004</v>
      </c>
      <c r="F613" s="138">
        <v>1</v>
      </c>
      <c r="G613" s="151">
        <v>2</v>
      </c>
      <c r="H613" s="140" t="s">
        <v>230</v>
      </c>
      <c r="I613" s="141" t="s">
        <v>246</v>
      </c>
      <c r="J613" s="123"/>
    </row>
    <row r="614" spans="1:10" s="124" customFormat="1" x14ac:dyDescent="0.45">
      <c r="A614" s="126" t="s">
        <v>993</v>
      </c>
      <c r="B614" s="127" t="s">
        <v>994</v>
      </c>
      <c r="C614" s="128">
        <v>2.69</v>
      </c>
      <c r="D614" s="148">
        <v>0.87180000000000002</v>
      </c>
      <c r="E614" s="148">
        <v>1.3426</v>
      </c>
      <c r="F614" s="130">
        <v>1</v>
      </c>
      <c r="G614" s="131">
        <v>1</v>
      </c>
      <c r="H614" s="149" t="s">
        <v>230</v>
      </c>
      <c r="I614" s="150" t="s">
        <v>246</v>
      </c>
      <c r="J614" s="123"/>
    </row>
    <row r="615" spans="1:10" s="124" customFormat="1" x14ac:dyDescent="0.45">
      <c r="A615" s="126" t="s">
        <v>995</v>
      </c>
      <c r="B615" s="127" t="s">
        <v>994</v>
      </c>
      <c r="C615" s="128">
        <v>5.19</v>
      </c>
      <c r="D615" s="148">
        <v>0.88080000000000003</v>
      </c>
      <c r="E615" s="148">
        <v>1.3564000000000001</v>
      </c>
      <c r="F615" s="130">
        <v>1</v>
      </c>
      <c r="G615" s="131">
        <v>1.52</v>
      </c>
      <c r="H615" s="132" t="s">
        <v>230</v>
      </c>
      <c r="I615" s="133" t="s">
        <v>246</v>
      </c>
      <c r="J615" s="123"/>
    </row>
    <row r="616" spans="1:10" s="124" customFormat="1" x14ac:dyDescent="0.45">
      <c r="A616" s="126" t="s">
        <v>996</v>
      </c>
      <c r="B616" s="127" t="s">
        <v>994</v>
      </c>
      <c r="C616" s="128">
        <v>7.57</v>
      </c>
      <c r="D616" s="148">
        <v>1.2602</v>
      </c>
      <c r="E616" s="148">
        <v>1.9407000000000001</v>
      </c>
      <c r="F616" s="130">
        <v>1</v>
      </c>
      <c r="G616" s="131">
        <v>1.8</v>
      </c>
      <c r="H616" s="132" t="s">
        <v>230</v>
      </c>
      <c r="I616" s="133" t="s">
        <v>246</v>
      </c>
      <c r="J616" s="123"/>
    </row>
    <row r="617" spans="1:10" s="124" customFormat="1" x14ac:dyDescent="0.45">
      <c r="A617" s="134" t="s">
        <v>997</v>
      </c>
      <c r="B617" s="135" t="s">
        <v>994</v>
      </c>
      <c r="C617" s="136">
        <v>12.64</v>
      </c>
      <c r="D617" s="137">
        <v>2.4735999999999998</v>
      </c>
      <c r="E617" s="137">
        <v>3.8094000000000001</v>
      </c>
      <c r="F617" s="138">
        <v>1</v>
      </c>
      <c r="G617" s="151">
        <v>2</v>
      </c>
      <c r="H617" s="140" t="s">
        <v>230</v>
      </c>
      <c r="I617" s="141" t="s">
        <v>246</v>
      </c>
      <c r="J617" s="123"/>
    </row>
    <row r="618" spans="1:10" s="124" customFormat="1" x14ac:dyDescent="0.45">
      <c r="A618" s="126" t="s">
        <v>998</v>
      </c>
      <c r="B618" s="127" t="s">
        <v>999</v>
      </c>
      <c r="C618" s="128">
        <v>2.0299999999999998</v>
      </c>
      <c r="D618" s="148">
        <v>0.68440000000000001</v>
      </c>
      <c r="E618" s="148">
        <v>1.054</v>
      </c>
      <c r="F618" s="130">
        <v>1</v>
      </c>
      <c r="G618" s="131">
        <v>1</v>
      </c>
      <c r="H618" s="149" t="s">
        <v>230</v>
      </c>
      <c r="I618" s="150" t="s">
        <v>246</v>
      </c>
      <c r="J618" s="123"/>
    </row>
    <row r="619" spans="1:10" s="124" customFormat="1" x14ac:dyDescent="0.45">
      <c r="A619" s="126" t="s">
        <v>1000</v>
      </c>
      <c r="B619" s="127" t="s">
        <v>999</v>
      </c>
      <c r="C619" s="128">
        <v>3.44</v>
      </c>
      <c r="D619" s="148">
        <v>1.1066</v>
      </c>
      <c r="E619" s="148">
        <v>1.7041999999999999</v>
      </c>
      <c r="F619" s="130">
        <v>1</v>
      </c>
      <c r="G619" s="131">
        <v>1.52</v>
      </c>
      <c r="H619" s="132" t="s">
        <v>230</v>
      </c>
      <c r="I619" s="133" t="s">
        <v>246</v>
      </c>
      <c r="J619" s="123"/>
    </row>
    <row r="620" spans="1:10" s="124" customFormat="1" x14ac:dyDescent="0.45">
      <c r="A620" s="126" t="s">
        <v>1001</v>
      </c>
      <c r="B620" s="127" t="s">
        <v>999</v>
      </c>
      <c r="C620" s="128">
        <v>6.69</v>
      </c>
      <c r="D620" s="148">
        <v>1.6146</v>
      </c>
      <c r="E620" s="148">
        <v>2.4864999999999999</v>
      </c>
      <c r="F620" s="130">
        <v>1</v>
      </c>
      <c r="G620" s="131">
        <v>1.8</v>
      </c>
      <c r="H620" s="132" t="s">
        <v>230</v>
      </c>
      <c r="I620" s="133" t="s">
        <v>246</v>
      </c>
      <c r="J620" s="123"/>
    </row>
    <row r="621" spans="1:10" s="124" customFormat="1" x14ac:dyDescent="0.45">
      <c r="A621" s="134" t="s">
        <v>1002</v>
      </c>
      <c r="B621" s="135" t="s">
        <v>999</v>
      </c>
      <c r="C621" s="136">
        <v>11.99</v>
      </c>
      <c r="D621" s="137">
        <v>2.8315000000000001</v>
      </c>
      <c r="E621" s="137">
        <v>4.3605</v>
      </c>
      <c r="F621" s="138">
        <v>1</v>
      </c>
      <c r="G621" s="151">
        <v>2</v>
      </c>
      <c r="H621" s="140" t="s">
        <v>230</v>
      </c>
      <c r="I621" s="141" t="s">
        <v>246</v>
      </c>
      <c r="J621" s="123"/>
    </row>
    <row r="622" spans="1:10" s="124" customFormat="1" x14ac:dyDescent="0.45">
      <c r="A622" s="126" t="s">
        <v>1003</v>
      </c>
      <c r="B622" s="127" t="s">
        <v>1004</v>
      </c>
      <c r="C622" s="128">
        <v>2.63</v>
      </c>
      <c r="D622" s="148">
        <v>0.65669999999999995</v>
      </c>
      <c r="E622" s="148">
        <v>1.0113000000000001</v>
      </c>
      <c r="F622" s="130">
        <v>1</v>
      </c>
      <c r="G622" s="131">
        <v>1</v>
      </c>
      <c r="H622" s="149" t="s">
        <v>230</v>
      </c>
      <c r="I622" s="150" t="s">
        <v>246</v>
      </c>
      <c r="J622" s="123"/>
    </row>
    <row r="623" spans="1:10" s="124" customFormat="1" x14ac:dyDescent="0.45">
      <c r="A623" s="126" t="s">
        <v>1005</v>
      </c>
      <c r="B623" s="127" t="s">
        <v>1004</v>
      </c>
      <c r="C623" s="128">
        <v>4.38</v>
      </c>
      <c r="D623" s="148">
        <v>0.86409999999999998</v>
      </c>
      <c r="E623" s="148">
        <v>1.3307</v>
      </c>
      <c r="F623" s="130">
        <v>1</v>
      </c>
      <c r="G623" s="131">
        <v>1.52</v>
      </c>
      <c r="H623" s="132" t="s">
        <v>230</v>
      </c>
      <c r="I623" s="133" t="s">
        <v>246</v>
      </c>
      <c r="J623" s="123"/>
    </row>
    <row r="624" spans="1:10" s="124" customFormat="1" x14ac:dyDescent="0.45">
      <c r="A624" s="126" t="s">
        <v>1006</v>
      </c>
      <c r="B624" s="127" t="s">
        <v>1004</v>
      </c>
      <c r="C624" s="128">
        <v>7.65</v>
      </c>
      <c r="D624" s="148">
        <v>1.4011</v>
      </c>
      <c r="E624" s="148">
        <v>2.1577000000000002</v>
      </c>
      <c r="F624" s="130">
        <v>1</v>
      </c>
      <c r="G624" s="131">
        <v>1.8</v>
      </c>
      <c r="H624" s="132" t="s">
        <v>230</v>
      </c>
      <c r="I624" s="133" t="s">
        <v>246</v>
      </c>
      <c r="J624" s="123"/>
    </row>
    <row r="625" spans="1:10" s="124" customFormat="1" x14ac:dyDescent="0.45">
      <c r="A625" s="134" t="s">
        <v>1007</v>
      </c>
      <c r="B625" s="135" t="s">
        <v>1004</v>
      </c>
      <c r="C625" s="136">
        <v>13.09</v>
      </c>
      <c r="D625" s="137">
        <v>2.9794</v>
      </c>
      <c r="E625" s="137">
        <v>4.5883000000000003</v>
      </c>
      <c r="F625" s="138">
        <v>1</v>
      </c>
      <c r="G625" s="151">
        <v>2</v>
      </c>
      <c r="H625" s="140" t="s">
        <v>230</v>
      </c>
      <c r="I625" s="141" t="s">
        <v>246</v>
      </c>
      <c r="J625" s="123"/>
    </row>
    <row r="626" spans="1:10" s="124" customFormat="1" x14ac:dyDescent="0.45">
      <c r="A626" s="126" t="s">
        <v>1008</v>
      </c>
      <c r="B626" s="127" t="s">
        <v>1009</v>
      </c>
      <c r="C626" s="128">
        <v>3.09</v>
      </c>
      <c r="D626" s="148">
        <v>0.74429999999999996</v>
      </c>
      <c r="E626" s="148">
        <v>1.1462000000000001</v>
      </c>
      <c r="F626" s="130">
        <v>1</v>
      </c>
      <c r="G626" s="131">
        <v>1</v>
      </c>
      <c r="H626" s="149" t="s">
        <v>230</v>
      </c>
      <c r="I626" s="150" t="s">
        <v>246</v>
      </c>
      <c r="J626" s="123"/>
    </row>
    <row r="627" spans="1:10" s="124" customFormat="1" x14ac:dyDescent="0.45">
      <c r="A627" s="126" t="s">
        <v>1010</v>
      </c>
      <c r="B627" s="127" t="s">
        <v>1009</v>
      </c>
      <c r="C627" s="128">
        <v>5.36</v>
      </c>
      <c r="D627" s="148">
        <v>1.0061</v>
      </c>
      <c r="E627" s="148">
        <v>1.5494000000000001</v>
      </c>
      <c r="F627" s="130">
        <v>1</v>
      </c>
      <c r="G627" s="131">
        <v>1.52</v>
      </c>
      <c r="H627" s="132" t="s">
        <v>230</v>
      </c>
      <c r="I627" s="133" t="s">
        <v>246</v>
      </c>
      <c r="J627" s="123"/>
    </row>
    <row r="628" spans="1:10" s="124" customFormat="1" x14ac:dyDescent="0.45">
      <c r="A628" s="126" t="s">
        <v>1011</v>
      </c>
      <c r="B628" s="127" t="s">
        <v>1009</v>
      </c>
      <c r="C628" s="128">
        <v>9.33</v>
      </c>
      <c r="D628" s="148">
        <v>1.6071</v>
      </c>
      <c r="E628" s="148">
        <v>2.4748999999999999</v>
      </c>
      <c r="F628" s="130">
        <v>1</v>
      </c>
      <c r="G628" s="131">
        <v>1.8</v>
      </c>
      <c r="H628" s="132" t="s">
        <v>230</v>
      </c>
      <c r="I628" s="133" t="s">
        <v>246</v>
      </c>
      <c r="J628" s="123"/>
    </row>
    <row r="629" spans="1:10" s="124" customFormat="1" x14ac:dyDescent="0.45">
      <c r="A629" s="134" t="s">
        <v>1012</v>
      </c>
      <c r="B629" s="135" t="s">
        <v>1009</v>
      </c>
      <c r="C629" s="136">
        <v>16.29</v>
      </c>
      <c r="D629" s="137">
        <v>3.1983000000000001</v>
      </c>
      <c r="E629" s="137">
        <v>4.9253999999999998</v>
      </c>
      <c r="F629" s="138">
        <v>1</v>
      </c>
      <c r="G629" s="151">
        <v>2</v>
      </c>
      <c r="H629" s="140" t="s">
        <v>230</v>
      </c>
      <c r="I629" s="141" t="s">
        <v>246</v>
      </c>
      <c r="J629" s="123"/>
    </row>
    <row r="630" spans="1:10" s="124" customFormat="1" x14ac:dyDescent="0.45">
      <c r="A630" s="126" t="s">
        <v>1013</v>
      </c>
      <c r="B630" s="127" t="s">
        <v>1014</v>
      </c>
      <c r="C630" s="128">
        <v>2.35</v>
      </c>
      <c r="D630" s="148">
        <v>0.8165</v>
      </c>
      <c r="E630" s="148">
        <v>1.2574000000000001</v>
      </c>
      <c r="F630" s="130">
        <v>1</v>
      </c>
      <c r="G630" s="131">
        <v>1</v>
      </c>
      <c r="H630" s="149" t="s">
        <v>230</v>
      </c>
      <c r="I630" s="150" t="s">
        <v>246</v>
      </c>
      <c r="J630" s="123"/>
    </row>
    <row r="631" spans="1:10" s="124" customFormat="1" x14ac:dyDescent="0.45">
      <c r="A631" s="126" t="s">
        <v>1015</v>
      </c>
      <c r="B631" s="127" t="s">
        <v>1014</v>
      </c>
      <c r="C631" s="128">
        <v>4.1399999999999997</v>
      </c>
      <c r="D631" s="148">
        <v>1.1484000000000001</v>
      </c>
      <c r="E631" s="148">
        <v>1.7685</v>
      </c>
      <c r="F631" s="130">
        <v>1</v>
      </c>
      <c r="G631" s="131">
        <v>1.52</v>
      </c>
      <c r="H631" s="132" t="s">
        <v>230</v>
      </c>
      <c r="I631" s="133" t="s">
        <v>246</v>
      </c>
      <c r="J631" s="123"/>
    </row>
    <row r="632" spans="1:10" s="124" customFormat="1" x14ac:dyDescent="0.45">
      <c r="A632" s="126" t="s">
        <v>1016</v>
      </c>
      <c r="B632" s="127" t="s">
        <v>1014</v>
      </c>
      <c r="C632" s="128">
        <v>8.0399999999999991</v>
      </c>
      <c r="D632" s="148">
        <v>1.7622</v>
      </c>
      <c r="E632" s="148">
        <v>2.7138</v>
      </c>
      <c r="F632" s="130">
        <v>1</v>
      </c>
      <c r="G632" s="131">
        <v>1.8</v>
      </c>
      <c r="H632" s="132" t="s">
        <v>230</v>
      </c>
      <c r="I632" s="133" t="s">
        <v>246</v>
      </c>
      <c r="J632" s="123"/>
    </row>
    <row r="633" spans="1:10" s="124" customFormat="1" x14ac:dyDescent="0.45">
      <c r="A633" s="134" t="s">
        <v>1017</v>
      </c>
      <c r="B633" s="135" t="s">
        <v>1014</v>
      </c>
      <c r="C633" s="136">
        <v>13.6</v>
      </c>
      <c r="D633" s="137">
        <v>3.0870000000000002</v>
      </c>
      <c r="E633" s="137">
        <v>4.7539999999999996</v>
      </c>
      <c r="F633" s="138">
        <v>1</v>
      </c>
      <c r="G633" s="151">
        <v>2</v>
      </c>
      <c r="H633" s="140" t="s">
        <v>230</v>
      </c>
      <c r="I633" s="141" t="s">
        <v>246</v>
      </c>
      <c r="J633" s="123"/>
    </row>
    <row r="634" spans="1:10" s="124" customFormat="1" x14ac:dyDescent="0.45">
      <c r="A634" s="126" t="s">
        <v>1018</v>
      </c>
      <c r="B634" s="127" t="s">
        <v>1019</v>
      </c>
      <c r="C634" s="128">
        <v>2.02</v>
      </c>
      <c r="D634" s="148">
        <v>1.2784</v>
      </c>
      <c r="E634" s="148">
        <v>1.9686999999999999</v>
      </c>
      <c r="F634" s="130">
        <v>1</v>
      </c>
      <c r="G634" s="131">
        <v>1</v>
      </c>
      <c r="H634" s="149" t="s">
        <v>230</v>
      </c>
      <c r="I634" s="150" t="s">
        <v>246</v>
      </c>
      <c r="J634" s="123"/>
    </row>
    <row r="635" spans="1:10" s="124" customFormat="1" x14ac:dyDescent="0.45">
      <c r="A635" s="126" t="s">
        <v>1020</v>
      </c>
      <c r="B635" s="127" t="s">
        <v>1019</v>
      </c>
      <c r="C635" s="128">
        <v>3.79</v>
      </c>
      <c r="D635" s="148">
        <v>1.6065</v>
      </c>
      <c r="E635" s="148">
        <v>2.4740000000000002</v>
      </c>
      <c r="F635" s="130">
        <v>1</v>
      </c>
      <c r="G635" s="131">
        <v>1.52</v>
      </c>
      <c r="H635" s="132" t="s">
        <v>230</v>
      </c>
      <c r="I635" s="133" t="s">
        <v>246</v>
      </c>
      <c r="J635" s="123"/>
    </row>
    <row r="636" spans="1:10" s="124" customFormat="1" x14ac:dyDescent="0.45">
      <c r="A636" s="126" t="s">
        <v>1021</v>
      </c>
      <c r="B636" s="127" t="s">
        <v>1019</v>
      </c>
      <c r="C636" s="128">
        <v>8.0399999999999991</v>
      </c>
      <c r="D636" s="148">
        <v>2.4106999999999998</v>
      </c>
      <c r="E636" s="148">
        <v>3.7124999999999999</v>
      </c>
      <c r="F636" s="130">
        <v>1</v>
      </c>
      <c r="G636" s="131">
        <v>1.8</v>
      </c>
      <c r="H636" s="132" t="s">
        <v>230</v>
      </c>
      <c r="I636" s="133" t="s">
        <v>246</v>
      </c>
      <c r="J636" s="123"/>
    </row>
    <row r="637" spans="1:10" s="124" customFormat="1" x14ac:dyDescent="0.45">
      <c r="A637" s="134" t="s">
        <v>1022</v>
      </c>
      <c r="B637" s="135" t="s">
        <v>1019</v>
      </c>
      <c r="C637" s="136">
        <v>14.36</v>
      </c>
      <c r="D637" s="137">
        <v>4.1744000000000003</v>
      </c>
      <c r="E637" s="137">
        <v>6.4286000000000003</v>
      </c>
      <c r="F637" s="138">
        <v>1</v>
      </c>
      <c r="G637" s="151">
        <v>2</v>
      </c>
      <c r="H637" s="140" t="s">
        <v>230</v>
      </c>
      <c r="I637" s="141" t="s">
        <v>246</v>
      </c>
      <c r="J637" s="123"/>
    </row>
    <row r="638" spans="1:10" s="124" customFormat="1" x14ac:dyDescent="0.45">
      <c r="A638" s="126" t="s">
        <v>1023</v>
      </c>
      <c r="B638" s="127" t="s">
        <v>1024</v>
      </c>
      <c r="C638" s="128">
        <v>1.63</v>
      </c>
      <c r="D638" s="148">
        <v>1.2742</v>
      </c>
      <c r="E638" s="148">
        <v>1.9622999999999999</v>
      </c>
      <c r="F638" s="130">
        <v>1</v>
      </c>
      <c r="G638" s="131">
        <v>1</v>
      </c>
      <c r="H638" s="149" t="s">
        <v>230</v>
      </c>
      <c r="I638" s="150" t="s">
        <v>246</v>
      </c>
      <c r="J638" s="123"/>
    </row>
    <row r="639" spans="1:10" s="124" customFormat="1" x14ac:dyDescent="0.45">
      <c r="A639" s="126" t="s">
        <v>1025</v>
      </c>
      <c r="B639" s="127" t="s">
        <v>1024</v>
      </c>
      <c r="C639" s="128">
        <v>2.4300000000000002</v>
      </c>
      <c r="D639" s="148">
        <v>1.4258999999999999</v>
      </c>
      <c r="E639" s="148">
        <v>2.1959</v>
      </c>
      <c r="F639" s="130">
        <v>1</v>
      </c>
      <c r="G639" s="131">
        <v>1.52</v>
      </c>
      <c r="H639" s="132" t="s">
        <v>230</v>
      </c>
      <c r="I639" s="133" t="s">
        <v>246</v>
      </c>
      <c r="J639" s="123"/>
    </row>
    <row r="640" spans="1:10" s="124" customFormat="1" x14ac:dyDescent="0.45">
      <c r="A640" s="126" t="s">
        <v>1026</v>
      </c>
      <c r="B640" s="127" t="s">
        <v>1024</v>
      </c>
      <c r="C640" s="128">
        <v>4.92</v>
      </c>
      <c r="D640" s="148">
        <v>1.9328000000000001</v>
      </c>
      <c r="E640" s="148">
        <v>2.9765000000000001</v>
      </c>
      <c r="F640" s="130">
        <v>1</v>
      </c>
      <c r="G640" s="131">
        <v>1.8</v>
      </c>
      <c r="H640" s="132" t="s">
        <v>230</v>
      </c>
      <c r="I640" s="133" t="s">
        <v>246</v>
      </c>
      <c r="J640" s="123"/>
    </row>
    <row r="641" spans="1:10" s="124" customFormat="1" x14ac:dyDescent="0.45">
      <c r="A641" s="134" t="s">
        <v>1027</v>
      </c>
      <c r="B641" s="135" t="s">
        <v>1024</v>
      </c>
      <c r="C641" s="136">
        <v>9.06</v>
      </c>
      <c r="D641" s="137">
        <v>2.9016999999999999</v>
      </c>
      <c r="E641" s="137">
        <v>4.4686000000000003</v>
      </c>
      <c r="F641" s="138">
        <v>1</v>
      </c>
      <c r="G641" s="151">
        <v>2</v>
      </c>
      <c r="H641" s="140" t="s">
        <v>230</v>
      </c>
      <c r="I641" s="141" t="s">
        <v>246</v>
      </c>
      <c r="J641" s="123"/>
    </row>
    <row r="642" spans="1:10" s="124" customFormat="1" x14ac:dyDescent="0.45">
      <c r="A642" s="126" t="s">
        <v>1028</v>
      </c>
      <c r="B642" s="127" t="s">
        <v>1029</v>
      </c>
      <c r="C642" s="128">
        <v>2.71</v>
      </c>
      <c r="D642" s="148">
        <v>0.35110000000000002</v>
      </c>
      <c r="E642" s="148">
        <v>0.54069999999999996</v>
      </c>
      <c r="F642" s="130">
        <v>1</v>
      </c>
      <c r="G642" s="131">
        <v>1</v>
      </c>
      <c r="H642" s="149" t="s">
        <v>230</v>
      </c>
      <c r="I642" s="150" t="s">
        <v>246</v>
      </c>
      <c r="J642" s="123"/>
    </row>
    <row r="643" spans="1:10" s="124" customFormat="1" x14ac:dyDescent="0.45">
      <c r="A643" s="126" t="s">
        <v>1030</v>
      </c>
      <c r="B643" s="127" t="s">
        <v>1029</v>
      </c>
      <c r="C643" s="128">
        <v>3.36</v>
      </c>
      <c r="D643" s="148">
        <v>0.4199</v>
      </c>
      <c r="E643" s="148">
        <v>0.64659999999999995</v>
      </c>
      <c r="F643" s="130">
        <v>1</v>
      </c>
      <c r="G643" s="131">
        <v>1.52</v>
      </c>
      <c r="H643" s="132" t="s">
        <v>230</v>
      </c>
      <c r="I643" s="133" t="s">
        <v>246</v>
      </c>
      <c r="J643" s="123"/>
    </row>
    <row r="644" spans="1:10" s="124" customFormat="1" x14ac:dyDescent="0.45">
      <c r="A644" s="126" t="s">
        <v>1031</v>
      </c>
      <c r="B644" s="127" t="s">
        <v>1029</v>
      </c>
      <c r="C644" s="128">
        <v>4.8899999999999997</v>
      </c>
      <c r="D644" s="148">
        <v>0.63360000000000005</v>
      </c>
      <c r="E644" s="148">
        <v>0.97570000000000001</v>
      </c>
      <c r="F644" s="130">
        <v>1</v>
      </c>
      <c r="G644" s="131">
        <v>1.8</v>
      </c>
      <c r="H644" s="132" t="s">
        <v>230</v>
      </c>
      <c r="I644" s="133" t="s">
        <v>246</v>
      </c>
      <c r="J644" s="123"/>
    </row>
    <row r="645" spans="1:10" s="124" customFormat="1" x14ac:dyDescent="0.45">
      <c r="A645" s="134" t="s">
        <v>1032</v>
      </c>
      <c r="B645" s="135" t="s">
        <v>1029</v>
      </c>
      <c r="C645" s="136">
        <v>6.9</v>
      </c>
      <c r="D645" s="137">
        <v>1.1553</v>
      </c>
      <c r="E645" s="137">
        <v>1.7791999999999999</v>
      </c>
      <c r="F645" s="138">
        <v>1</v>
      </c>
      <c r="G645" s="151">
        <v>2</v>
      </c>
      <c r="H645" s="140" t="s">
        <v>230</v>
      </c>
      <c r="I645" s="141" t="s">
        <v>246</v>
      </c>
      <c r="J645" s="123"/>
    </row>
    <row r="646" spans="1:10" s="124" customFormat="1" x14ac:dyDescent="0.45">
      <c r="A646" s="126" t="s">
        <v>1033</v>
      </c>
      <c r="B646" s="127" t="s">
        <v>1034</v>
      </c>
      <c r="C646" s="128">
        <v>3.15</v>
      </c>
      <c r="D646" s="148">
        <v>0.39939999999999998</v>
      </c>
      <c r="E646" s="148">
        <v>0.61509999999999998</v>
      </c>
      <c r="F646" s="130">
        <v>1</v>
      </c>
      <c r="G646" s="131">
        <v>1</v>
      </c>
      <c r="H646" s="149" t="s">
        <v>230</v>
      </c>
      <c r="I646" s="150" t="s">
        <v>246</v>
      </c>
      <c r="J646" s="123"/>
    </row>
    <row r="647" spans="1:10" s="124" customFormat="1" x14ac:dyDescent="0.45">
      <c r="A647" s="126" t="s">
        <v>1035</v>
      </c>
      <c r="B647" s="127" t="s">
        <v>1034</v>
      </c>
      <c r="C647" s="128">
        <v>3.61</v>
      </c>
      <c r="D647" s="148">
        <v>0.47039999999999998</v>
      </c>
      <c r="E647" s="148">
        <v>0.72440000000000004</v>
      </c>
      <c r="F647" s="130">
        <v>1</v>
      </c>
      <c r="G647" s="131">
        <v>1.52</v>
      </c>
      <c r="H647" s="132" t="s">
        <v>230</v>
      </c>
      <c r="I647" s="133" t="s">
        <v>246</v>
      </c>
      <c r="J647" s="123"/>
    </row>
    <row r="648" spans="1:10" s="124" customFormat="1" x14ac:dyDescent="0.45">
      <c r="A648" s="126" t="s">
        <v>1036</v>
      </c>
      <c r="B648" s="127" t="s">
        <v>1034</v>
      </c>
      <c r="C648" s="128">
        <v>4.57</v>
      </c>
      <c r="D648" s="148">
        <v>0.60489999999999999</v>
      </c>
      <c r="E648" s="148">
        <v>0.93149999999999999</v>
      </c>
      <c r="F648" s="130">
        <v>1</v>
      </c>
      <c r="G648" s="131">
        <v>1.8</v>
      </c>
      <c r="H648" s="132" t="s">
        <v>230</v>
      </c>
      <c r="I648" s="133" t="s">
        <v>246</v>
      </c>
      <c r="J648" s="123"/>
    </row>
    <row r="649" spans="1:10" s="124" customFormat="1" x14ac:dyDescent="0.45">
      <c r="A649" s="134" t="s">
        <v>1037</v>
      </c>
      <c r="B649" s="135" t="s">
        <v>1034</v>
      </c>
      <c r="C649" s="136">
        <v>8.6</v>
      </c>
      <c r="D649" s="137">
        <v>1.4262999999999999</v>
      </c>
      <c r="E649" s="137">
        <v>2.1964999999999999</v>
      </c>
      <c r="F649" s="138">
        <v>1</v>
      </c>
      <c r="G649" s="151">
        <v>2</v>
      </c>
      <c r="H649" s="140" t="s">
        <v>230</v>
      </c>
      <c r="I649" s="141" t="s">
        <v>246</v>
      </c>
      <c r="J649" s="123"/>
    </row>
    <row r="650" spans="1:10" s="124" customFormat="1" x14ac:dyDescent="0.45">
      <c r="A650" s="126" t="s">
        <v>1038</v>
      </c>
      <c r="B650" s="127" t="s">
        <v>1039</v>
      </c>
      <c r="C650" s="128">
        <v>2.75</v>
      </c>
      <c r="D650" s="148">
        <v>0.42130000000000001</v>
      </c>
      <c r="E650" s="148">
        <v>0.64880000000000004</v>
      </c>
      <c r="F650" s="130">
        <v>1</v>
      </c>
      <c r="G650" s="131">
        <v>1</v>
      </c>
      <c r="H650" s="149" t="s">
        <v>230</v>
      </c>
      <c r="I650" s="150" t="s">
        <v>246</v>
      </c>
      <c r="J650" s="123"/>
    </row>
    <row r="651" spans="1:10" s="124" customFormat="1" x14ac:dyDescent="0.45">
      <c r="A651" s="126" t="s">
        <v>1040</v>
      </c>
      <c r="B651" s="127" t="s">
        <v>1039</v>
      </c>
      <c r="C651" s="128">
        <v>3.58</v>
      </c>
      <c r="D651" s="148">
        <v>0.51500000000000001</v>
      </c>
      <c r="E651" s="148">
        <v>0.79310000000000003</v>
      </c>
      <c r="F651" s="130">
        <v>1</v>
      </c>
      <c r="G651" s="131">
        <v>1.52</v>
      </c>
      <c r="H651" s="132" t="s">
        <v>230</v>
      </c>
      <c r="I651" s="133" t="s">
        <v>246</v>
      </c>
      <c r="J651" s="123"/>
    </row>
    <row r="652" spans="1:10" s="124" customFormat="1" x14ac:dyDescent="0.45">
      <c r="A652" s="126" t="s">
        <v>1041</v>
      </c>
      <c r="B652" s="127" t="s">
        <v>1039</v>
      </c>
      <c r="C652" s="128">
        <v>5.07</v>
      </c>
      <c r="D652" s="148">
        <v>0.73370000000000002</v>
      </c>
      <c r="E652" s="148">
        <v>1.1298999999999999</v>
      </c>
      <c r="F652" s="130">
        <v>1</v>
      </c>
      <c r="G652" s="131">
        <v>1.8</v>
      </c>
      <c r="H652" s="132" t="s">
        <v>230</v>
      </c>
      <c r="I652" s="133" t="s">
        <v>246</v>
      </c>
      <c r="J652" s="123"/>
    </row>
    <row r="653" spans="1:10" s="124" customFormat="1" x14ac:dyDescent="0.45">
      <c r="A653" s="134" t="s">
        <v>1042</v>
      </c>
      <c r="B653" s="135" t="s">
        <v>1039</v>
      </c>
      <c r="C653" s="136">
        <v>8.52</v>
      </c>
      <c r="D653" s="137">
        <v>1.4157</v>
      </c>
      <c r="E653" s="137">
        <v>2.1802000000000001</v>
      </c>
      <c r="F653" s="138">
        <v>1</v>
      </c>
      <c r="G653" s="151">
        <v>2</v>
      </c>
      <c r="H653" s="140" t="s">
        <v>230</v>
      </c>
      <c r="I653" s="141" t="s">
        <v>246</v>
      </c>
      <c r="J653" s="123"/>
    </row>
    <row r="654" spans="1:10" s="124" customFormat="1" x14ac:dyDescent="0.45">
      <c r="A654" s="126" t="s">
        <v>1043</v>
      </c>
      <c r="B654" s="127" t="s">
        <v>1044</v>
      </c>
      <c r="C654" s="128">
        <v>3.47</v>
      </c>
      <c r="D654" s="148">
        <v>0.65700000000000003</v>
      </c>
      <c r="E654" s="148">
        <v>1.0118</v>
      </c>
      <c r="F654" s="130">
        <v>1</v>
      </c>
      <c r="G654" s="131">
        <v>1</v>
      </c>
      <c r="H654" s="149" t="s">
        <v>230</v>
      </c>
      <c r="I654" s="150" t="s">
        <v>246</v>
      </c>
      <c r="J654" s="123"/>
    </row>
    <row r="655" spans="1:10" s="124" customFormat="1" x14ac:dyDescent="0.45">
      <c r="A655" s="126" t="s">
        <v>1045</v>
      </c>
      <c r="B655" s="127" t="s">
        <v>1044</v>
      </c>
      <c r="C655" s="128">
        <v>4.88</v>
      </c>
      <c r="D655" s="148">
        <v>0.77270000000000005</v>
      </c>
      <c r="E655" s="148">
        <v>1.19</v>
      </c>
      <c r="F655" s="130">
        <v>1</v>
      </c>
      <c r="G655" s="131">
        <v>1.52</v>
      </c>
      <c r="H655" s="132" t="s">
        <v>230</v>
      </c>
      <c r="I655" s="133" t="s">
        <v>246</v>
      </c>
      <c r="J655" s="123"/>
    </row>
    <row r="656" spans="1:10" s="124" customFormat="1" x14ac:dyDescent="0.45">
      <c r="A656" s="126" t="s">
        <v>1046</v>
      </c>
      <c r="B656" s="127" t="s">
        <v>1044</v>
      </c>
      <c r="C656" s="128">
        <v>7.63</v>
      </c>
      <c r="D656" s="148">
        <v>1.1506000000000001</v>
      </c>
      <c r="E656" s="148">
        <v>1.7719</v>
      </c>
      <c r="F656" s="130">
        <v>1</v>
      </c>
      <c r="G656" s="131">
        <v>1.8</v>
      </c>
      <c r="H656" s="132" t="s">
        <v>230</v>
      </c>
      <c r="I656" s="133" t="s">
        <v>246</v>
      </c>
      <c r="J656" s="123"/>
    </row>
    <row r="657" spans="1:10" s="124" customFormat="1" x14ac:dyDescent="0.45">
      <c r="A657" s="134" t="s">
        <v>1047</v>
      </c>
      <c r="B657" s="135" t="s">
        <v>1044</v>
      </c>
      <c r="C657" s="136">
        <v>12.4</v>
      </c>
      <c r="D657" s="137">
        <v>2.0495999999999999</v>
      </c>
      <c r="E657" s="137">
        <v>3.1564000000000001</v>
      </c>
      <c r="F657" s="138">
        <v>1</v>
      </c>
      <c r="G657" s="151">
        <v>2</v>
      </c>
      <c r="H657" s="140" t="s">
        <v>230</v>
      </c>
      <c r="I657" s="141" t="s">
        <v>246</v>
      </c>
      <c r="J657" s="123"/>
    </row>
    <row r="658" spans="1:10" s="124" customFormat="1" x14ac:dyDescent="0.45">
      <c r="A658" s="126" t="s">
        <v>1048</v>
      </c>
      <c r="B658" s="127" t="s">
        <v>1049</v>
      </c>
      <c r="C658" s="128">
        <v>3.91</v>
      </c>
      <c r="D658" s="148">
        <v>0.53610000000000002</v>
      </c>
      <c r="E658" s="148">
        <v>0.8256</v>
      </c>
      <c r="F658" s="130">
        <v>1</v>
      </c>
      <c r="G658" s="131">
        <v>1</v>
      </c>
      <c r="H658" s="149" t="s">
        <v>230</v>
      </c>
      <c r="I658" s="150" t="s">
        <v>246</v>
      </c>
      <c r="J658" s="123"/>
    </row>
    <row r="659" spans="1:10" s="124" customFormat="1" x14ac:dyDescent="0.45">
      <c r="A659" s="126" t="s">
        <v>1050</v>
      </c>
      <c r="B659" s="127" t="s">
        <v>1049</v>
      </c>
      <c r="C659" s="128">
        <v>5.17</v>
      </c>
      <c r="D659" s="148">
        <v>0.67359999999999998</v>
      </c>
      <c r="E659" s="148">
        <v>1.0373000000000001</v>
      </c>
      <c r="F659" s="130">
        <v>1</v>
      </c>
      <c r="G659" s="131">
        <v>1.52</v>
      </c>
      <c r="H659" s="132" t="s">
        <v>230</v>
      </c>
      <c r="I659" s="133" t="s">
        <v>246</v>
      </c>
      <c r="J659" s="123"/>
    </row>
    <row r="660" spans="1:10" s="124" customFormat="1" x14ac:dyDescent="0.45">
      <c r="A660" s="126" t="s">
        <v>1051</v>
      </c>
      <c r="B660" s="127" t="s">
        <v>1049</v>
      </c>
      <c r="C660" s="128">
        <v>7.43</v>
      </c>
      <c r="D660" s="148">
        <v>0.97170000000000001</v>
      </c>
      <c r="E660" s="148">
        <v>1.4964</v>
      </c>
      <c r="F660" s="130">
        <v>1</v>
      </c>
      <c r="G660" s="131">
        <v>1.8</v>
      </c>
      <c r="H660" s="132" t="s">
        <v>230</v>
      </c>
      <c r="I660" s="133" t="s">
        <v>246</v>
      </c>
      <c r="J660" s="123"/>
    </row>
    <row r="661" spans="1:10" s="124" customFormat="1" x14ac:dyDescent="0.45">
      <c r="A661" s="134" t="s">
        <v>1052</v>
      </c>
      <c r="B661" s="135" t="s">
        <v>1049</v>
      </c>
      <c r="C661" s="136">
        <v>12.46</v>
      </c>
      <c r="D661" s="137">
        <v>1.8384</v>
      </c>
      <c r="E661" s="137">
        <v>2.8311000000000002</v>
      </c>
      <c r="F661" s="138">
        <v>1</v>
      </c>
      <c r="G661" s="151">
        <v>2</v>
      </c>
      <c r="H661" s="140" t="s">
        <v>230</v>
      </c>
      <c r="I661" s="141" t="s">
        <v>246</v>
      </c>
      <c r="J661" s="123"/>
    </row>
    <row r="662" spans="1:10" s="124" customFormat="1" x14ac:dyDescent="0.45">
      <c r="A662" s="126" t="s">
        <v>1053</v>
      </c>
      <c r="B662" s="127" t="s">
        <v>1054</v>
      </c>
      <c r="C662" s="128">
        <v>3.1</v>
      </c>
      <c r="D662" s="148">
        <v>0.55769999999999997</v>
      </c>
      <c r="E662" s="148">
        <v>0.8589</v>
      </c>
      <c r="F662" s="130">
        <v>1</v>
      </c>
      <c r="G662" s="131">
        <v>1</v>
      </c>
      <c r="H662" s="149" t="s">
        <v>230</v>
      </c>
      <c r="I662" s="150" t="s">
        <v>246</v>
      </c>
      <c r="J662" s="123"/>
    </row>
    <row r="663" spans="1:10" s="124" customFormat="1" x14ac:dyDescent="0.45">
      <c r="A663" s="126" t="s">
        <v>1055</v>
      </c>
      <c r="B663" s="127" t="s">
        <v>1054</v>
      </c>
      <c r="C663" s="128">
        <v>4.28</v>
      </c>
      <c r="D663" s="148">
        <v>0.72650000000000003</v>
      </c>
      <c r="E663" s="148">
        <v>1.1188</v>
      </c>
      <c r="F663" s="130">
        <v>1</v>
      </c>
      <c r="G663" s="131">
        <v>1.52</v>
      </c>
      <c r="H663" s="132" t="s">
        <v>230</v>
      </c>
      <c r="I663" s="133" t="s">
        <v>246</v>
      </c>
      <c r="J663" s="123"/>
    </row>
    <row r="664" spans="1:10" s="124" customFormat="1" x14ac:dyDescent="0.45">
      <c r="A664" s="126" t="s">
        <v>1056</v>
      </c>
      <c r="B664" s="127" t="s">
        <v>1054</v>
      </c>
      <c r="C664" s="128">
        <v>7.27</v>
      </c>
      <c r="D664" s="148">
        <v>1.1561999999999999</v>
      </c>
      <c r="E664" s="148">
        <v>1.7806</v>
      </c>
      <c r="F664" s="130">
        <v>1</v>
      </c>
      <c r="G664" s="131">
        <v>1.8</v>
      </c>
      <c r="H664" s="132" t="s">
        <v>230</v>
      </c>
      <c r="I664" s="133" t="s">
        <v>246</v>
      </c>
      <c r="J664" s="123"/>
    </row>
    <row r="665" spans="1:10" s="124" customFormat="1" x14ac:dyDescent="0.45">
      <c r="A665" s="134" t="s">
        <v>1057</v>
      </c>
      <c r="B665" s="135" t="s">
        <v>1054</v>
      </c>
      <c r="C665" s="136">
        <v>12.73</v>
      </c>
      <c r="D665" s="137">
        <v>2.6391</v>
      </c>
      <c r="E665" s="137">
        <v>4.0641999999999996</v>
      </c>
      <c r="F665" s="138">
        <v>1</v>
      </c>
      <c r="G665" s="151">
        <v>2</v>
      </c>
      <c r="H665" s="140" t="s">
        <v>230</v>
      </c>
      <c r="I665" s="141" t="s">
        <v>246</v>
      </c>
      <c r="J665" s="123"/>
    </row>
    <row r="666" spans="1:10" s="124" customFormat="1" x14ac:dyDescent="0.45">
      <c r="A666" s="126" t="s">
        <v>1058</v>
      </c>
      <c r="B666" s="127" t="s">
        <v>1059</v>
      </c>
      <c r="C666" s="128">
        <v>3.23</v>
      </c>
      <c r="D666" s="148">
        <v>0.50390000000000001</v>
      </c>
      <c r="E666" s="148">
        <v>0.77600000000000002</v>
      </c>
      <c r="F666" s="130">
        <v>1</v>
      </c>
      <c r="G666" s="131">
        <v>1</v>
      </c>
      <c r="H666" s="149" t="s">
        <v>230</v>
      </c>
      <c r="I666" s="150" t="s">
        <v>246</v>
      </c>
      <c r="J666" s="123"/>
    </row>
    <row r="667" spans="1:10" s="124" customFormat="1" x14ac:dyDescent="0.45">
      <c r="A667" s="126" t="s">
        <v>1060</v>
      </c>
      <c r="B667" s="127" t="s">
        <v>1059</v>
      </c>
      <c r="C667" s="128">
        <v>3.94</v>
      </c>
      <c r="D667" s="148">
        <v>0.60089999999999999</v>
      </c>
      <c r="E667" s="148">
        <v>0.9254</v>
      </c>
      <c r="F667" s="130">
        <v>1</v>
      </c>
      <c r="G667" s="131">
        <v>1.52</v>
      </c>
      <c r="H667" s="132" t="s">
        <v>230</v>
      </c>
      <c r="I667" s="133" t="s">
        <v>246</v>
      </c>
      <c r="J667" s="123"/>
    </row>
    <row r="668" spans="1:10" s="124" customFormat="1" x14ac:dyDescent="0.45">
      <c r="A668" s="126" t="s">
        <v>1061</v>
      </c>
      <c r="B668" s="127" t="s">
        <v>1059</v>
      </c>
      <c r="C668" s="128">
        <v>5.24</v>
      </c>
      <c r="D668" s="148">
        <v>0.80730000000000002</v>
      </c>
      <c r="E668" s="148">
        <v>1.2432000000000001</v>
      </c>
      <c r="F668" s="130">
        <v>1</v>
      </c>
      <c r="G668" s="131">
        <v>1.8</v>
      </c>
      <c r="H668" s="132" t="s">
        <v>230</v>
      </c>
      <c r="I668" s="133" t="s">
        <v>246</v>
      </c>
      <c r="J668" s="123"/>
    </row>
    <row r="669" spans="1:10" s="124" customFormat="1" x14ac:dyDescent="0.45">
      <c r="A669" s="134" t="s">
        <v>1062</v>
      </c>
      <c r="B669" s="135" t="s">
        <v>1059</v>
      </c>
      <c r="C669" s="136">
        <v>9.6</v>
      </c>
      <c r="D669" s="137">
        <v>1.6706000000000001</v>
      </c>
      <c r="E669" s="137">
        <v>2.5727000000000002</v>
      </c>
      <c r="F669" s="138">
        <v>1</v>
      </c>
      <c r="G669" s="151">
        <v>2</v>
      </c>
      <c r="H669" s="140" t="s">
        <v>230</v>
      </c>
      <c r="I669" s="141" t="s">
        <v>246</v>
      </c>
      <c r="J669" s="123"/>
    </row>
    <row r="670" spans="1:10" s="124" customFormat="1" x14ac:dyDescent="0.45">
      <c r="A670" s="126" t="s">
        <v>1063</v>
      </c>
      <c r="B670" s="127" t="s">
        <v>1064</v>
      </c>
      <c r="C670" s="128">
        <v>2.57</v>
      </c>
      <c r="D670" s="148">
        <v>0.39560000000000001</v>
      </c>
      <c r="E670" s="148">
        <v>0.60919999999999996</v>
      </c>
      <c r="F670" s="130">
        <v>1</v>
      </c>
      <c r="G670" s="131">
        <v>1</v>
      </c>
      <c r="H670" s="149" t="s">
        <v>230</v>
      </c>
      <c r="I670" s="150" t="s">
        <v>246</v>
      </c>
      <c r="J670" s="123"/>
    </row>
    <row r="671" spans="1:10" s="124" customFormat="1" x14ac:dyDescent="0.45">
      <c r="A671" s="126" t="s">
        <v>1065</v>
      </c>
      <c r="B671" s="127" t="s">
        <v>1064</v>
      </c>
      <c r="C671" s="128">
        <v>4.0599999999999996</v>
      </c>
      <c r="D671" s="148">
        <v>0.5665</v>
      </c>
      <c r="E671" s="148">
        <v>0.87239999999999995</v>
      </c>
      <c r="F671" s="130">
        <v>1</v>
      </c>
      <c r="G671" s="131">
        <v>1.52</v>
      </c>
      <c r="H671" s="132" t="s">
        <v>230</v>
      </c>
      <c r="I671" s="133" t="s">
        <v>246</v>
      </c>
      <c r="J671" s="123"/>
    </row>
    <row r="672" spans="1:10" s="124" customFormat="1" x14ac:dyDescent="0.45">
      <c r="A672" s="126" t="s">
        <v>1066</v>
      </c>
      <c r="B672" s="127" t="s">
        <v>1064</v>
      </c>
      <c r="C672" s="128">
        <v>6.15</v>
      </c>
      <c r="D672" s="148">
        <v>0.85370000000000001</v>
      </c>
      <c r="E672" s="148">
        <v>1.3147</v>
      </c>
      <c r="F672" s="130">
        <v>1</v>
      </c>
      <c r="G672" s="131">
        <v>1.8</v>
      </c>
      <c r="H672" s="132" t="s">
        <v>230</v>
      </c>
      <c r="I672" s="133" t="s">
        <v>246</v>
      </c>
      <c r="J672" s="123"/>
    </row>
    <row r="673" spans="1:10" s="124" customFormat="1" x14ac:dyDescent="0.45">
      <c r="A673" s="134" t="s">
        <v>1067</v>
      </c>
      <c r="B673" s="135" t="s">
        <v>1064</v>
      </c>
      <c r="C673" s="136">
        <v>9.1199999999999992</v>
      </c>
      <c r="D673" s="137">
        <v>1.5490999999999999</v>
      </c>
      <c r="E673" s="137">
        <v>2.3856000000000002</v>
      </c>
      <c r="F673" s="138">
        <v>1</v>
      </c>
      <c r="G673" s="151">
        <v>2</v>
      </c>
      <c r="H673" s="140" t="s">
        <v>230</v>
      </c>
      <c r="I673" s="141" t="s">
        <v>246</v>
      </c>
      <c r="J673" s="123"/>
    </row>
    <row r="674" spans="1:10" s="124" customFormat="1" x14ac:dyDescent="0.45">
      <c r="A674" s="126" t="s">
        <v>1068</v>
      </c>
      <c r="B674" s="127" t="s">
        <v>1069</v>
      </c>
      <c r="C674" s="128">
        <v>2.73</v>
      </c>
      <c r="D674" s="148">
        <v>0.41710000000000003</v>
      </c>
      <c r="E674" s="148">
        <v>0.64229999999999998</v>
      </c>
      <c r="F674" s="130">
        <v>1</v>
      </c>
      <c r="G674" s="131">
        <v>1</v>
      </c>
      <c r="H674" s="149" t="s">
        <v>230</v>
      </c>
      <c r="I674" s="150" t="s">
        <v>246</v>
      </c>
      <c r="J674" s="123"/>
    </row>
    <row r="675" spans="1:10" s="124" customFormat="1" x14ac:dyDescent="0.45">
      <c r="A675" s="126" t="s">
        <v>1070</v>
      </c>
      <c r="B675" s="127" t="s">
        <v>1069</v>
      </c>
      <c r="C675" s="128">
        <v>3.68</v>
      </c>
      <c r="D675" s="148">
        <v>0.49130000000000001</v>
      </c>
      <c r="E675" s="148">
        <v>0.75660000000000005</v>
      </c>
      <c r="F675" s="130">
        <v>1</v>
      </c>
      <c r="G675" s="131">
        <v>1.52</v>
      </c>
      <c r="H675" s="132" t="s">
        <v>230</v>
      </c>
      <c r="I675" s="133" t="s">
        <v>246</v>
      </c>
      <c r="J675" s="123"/>
    </row>
    <row r="676" spans="1:10" s="124" customFormat="1" x14ac:dyDescent="0.45">
      <c r="A676" s="126" t="s">
        <v>1071</v>
      </c>
      <c r="B676" s="127" t="s">
        <v>1069</v>
      </c>
      <c r="C676" s="128">
        <v>5.51</v>
      </c>
      <c r="D676" s="148">
        <v>0.82110000000000005</v>
      </c>
      <c r="E676" s="148">
        <v>1.2645</v>
      </c>
      <c r="F676" s="130">
        <v>1</v>
      </c>
      <c r="G676" s="131">
        <v>1.8</v>
      </c>
      <c r="H676" s="132" t="s">
        <v>230</v>
      </c>
      <c r="I676" s="133" t="s">
        <v>246</v>
      </c>
      <c r="J676" s="123"/>
    </row>
    <row r="677" spans="1:10" s="124" customFormat="1" x14ac:dyDescent="0.45">
      <c r="A677" s="134" t="s">
        <v>1072</v>
      </c>
      <c r="B677" s="135" t="s">
        <v>1069</v>
      </c>
      <c r="C677" s="136">
        <v>10.09</v>
      </c>
      <c r="D677" s="137">
        <v>1.5782</v>
      </c>
      <c r="E677" s="137">
        <v>2.4304000000000001</v>
      </c>
      <c r="F677" s="138">
        <v>1</v>
      </c>
      <c r="G677" s="151">
        <v>2</v>
      </c>
      <c r="H677" s="140" t="s">
        <v>230</v>
      </c>
      <c r="I677" s="141" t="s">
        <v>246</v>
      </c>
      <c r="J677" s="123"/>
    </row>
    <row r="678" spans="1:10" s="124" customFormat="1" x14ac:dyDescent="0.45">
      <c r="A678" s="126" t="s">
        <v>1073</v>
      </c>
      <c r="B678" s="127" t="s">
        <v>1074</v>
      </c>
      <c r="C678" s="128">
        <v>4.0999999999999996</v>
      </c>
      <c r="D678" s="148">
        <v>0.87219999999999998</v>
      </c>
      <c r="E678" s="148">
        <v>1.3431999999999999</v>
      </c>
      <c r="F678" s="130">
        <v>1</v>
      </c>
      <c r="G678" s="131">
        <v>1</v>
      </c>
      <c r="H678" s="149" t="s">
        <v>230</v>
      </c>
      <c r="I678" s="150" t="s">
        <v>246</v>
      </c>
      <c r="J678" s="123"/>
    </row>
    <row r="679" spans="1:10" s="124" customFormat="1" x14ac:dyDescent="0.45">
      <c r="A679" s="126" t="s">
        <v>1075</v>
      </c>
      <c r="B679" s="127" t="s">
        <v>1074</v>
      </c>
      <c r="C679" s="128">
        <v>6.53</v>
      </c>
      <c r="D679" s="148">
        <v>1.0843</v>
      </c>
      <c r="E679" s="148">
        <v>1.6698</v>
      </c>
      <c r="F679" s="130">
        <v>1</v>
      </c>
      <c r="G679" s="131">
        <v>1.52</v>
      </c>
      <c r="H679" s="132" t="s">
        <v>230</v>
      </c>
      <c r="I679" s="133" t="s">
        <v>246</v>
      </c>
      <c r="J679" s="123"/>
    </row>
    <row r="680" spans="1:10" s="124" customFormat="1" x14ac:dyDescent="0.45">
      <c r="A680" s="126" t="s">
        <v>1076</v>
      </c>
      <c r="B680" s="127" t="s">
        <v>1074</v>
      </c>
      <c r="C680" s="128">
        <v>10.98</v>
      </c>
      <c r="D680" s="148">
        <v>1.7768999999999999</v>
      </c>
      <c r="E680" s="148">
        <v>2.7364000000000002</v>
      </c>
      <c r="F680" s="130">
        <v>1</v>
      </c>
      <c r="G680" s="131">
        <v>1.8</v>
      </c>
      <c r="H680" s="132" t="s">
        <v>230</v>
      </c>
      <c r="I680" s="133" t="s">
        <v>246</v>
      </c>
      <c r="J680" s="123"/>
    </row>
    <row r="681" spans="1:10" s="124" customFormat="1" x14ac:dyDescent="0.45">
      <c r="A681" s="134" t="s">
        <v>1077</v>
      </c>
      <c r="B681" s="135" t="s">
        <v>1074</v>
      </c>
      <c r="C681" s="136">
        <v>20.51</v>
      </c>
      <c r="D681" s="137">
        <v>4.0921000000000003</v>
      </c>
      <c r="E681" s="137">
        <v>6.3018999999999998</v>
      </c>
      <c r="F681" s="138">
        <v>1</v>
      </c>
      <c r="G681" s="151">
        <v>2</v>
      </c>
      <c r="H681" s="140" t="s">
        <v>230</v>
      </c>
      <c r="I681" s="141" t="s">
        <v>246</v>
      </c>
      <c r="J681" s="123"/>
    </row>
    <row r="682" spans="1:10" s="124" customFormat="1" x14ac:dyDescent="0.45">
      <c r="A682" s="126" t="s">
        <v>1078</v>
      </c>
      <c r="B682" s="127" t="s">
        <v>1079</v>
      </c>
      <c r="C682" s="128">
        <v>1.77</v>
      </c>
      <c r="D682" s="148">
        <v>0.83299999999999996</v>
      </c>
      <c r="E682" s="148">
        <v>1.2827999999999999</v>
      </c>
      <c r="F682" s="130">
        <v>1</v>
      </c>
      <c r="G682" s="131">
        <v>1</v>
      </c>
      <c r="H682" s="149" t="s">
        <v>230</v>
      </c>
      <c r="I682" s="150" t="s">
        <v>246</v>
      </c>
      <c r="J682" s="123"/>
    </row>
    <row r="683" spans="1:10" s="124" customFormat="1" x14ac:dyDescent="0.45">
      <c r="A683" s="126" t="s">
        <v>1080</v>
      </c>
      <c r="B683" s="127" t="s">
        <v>1079</v>
      </c>
      <c r="C683" s="128">
        <v>2.34</v>
      </c>
      <c r="D683" s="148">
        <v>1.0569</v>
      </c>
      <c r="E683" s="148">
        <v>1.6275999999999999</v>
      </c>
      <c r="F683" s="130">
        <v>1</v>
      </c>
      <c r="G683" s="131">
        <v>1.52</v>
      </c>
      <c r="H683" s="132" t="s">
        <v>230</v>
      </c>
      <c r="I683" s="133" t="s">
        <v>246</v>
      </c>
      <c r="J683" s="123"/>
    </row>
    <row r="684" spans="1:10" s="124" customFormat="1" x14ac:dyDescent="0.45">
      <c r="A684" s="126" t="s">
        <v>1081</v>
      </c>
      <c r="B684" s="127" t="s">
        <v>1079</v>
      </c>
      <c r="C684" s="128">
        <v>5.45</v>
      </c>
      <c r="D684" s="148">
        <v>1.4145000000000001</v>
      </c>
      <c r="E684" s="148">
        <v>2.1783000000000001</v>
      </c>
      <c r="F684" s="130">
        <v>1</v>
      </c>
      <c r="G684" s="131">
        <v>1.8</v>
      </c>
      <c r="H684" s="132" t="s">
        <v>230</v>
      </c>
      <c r="I684" s="133" t="s">
        <v>246</v>
      </c>
      <c r="J684" s="123"/>
    </row>
    <row r="685" spans="1:10" s="124" customFormat="1" x14ac:dyDescent="0.45">
      <c r="A685" s="134" t="s">
        <v>1082</v>
      </c>
      <c r="B685" s="135" t="s">
        <v>1079</v>
      </c>
      <c r="C685" s="136">
        <v>11.12</v>
      </c>
      <c r="D685" s="137">
        <v>2.7831000000000001</v>
      </c>
      <c r="E685" s="137">
        <v>4.2859999999999996</v>
      </c>
      <c r="F685" s="138">
        <v>1</v>
      </c>
      <c r="G685" s="151">
        <v>2</v>
      </c>
      <c r="H685" s="140" t="s">
        <v>230</v>
      </c>
      <c r="I685" s="141" t="s">
        <v>246</v>
      </c>
      <c r="J685" s="123"/>
    </row>
    <row r="686" spans="1:10" s="124" customFormat="1" x14ac:dyDescent="0.45">
      <c r="A686" s="126" t="s">
        <v>1083</v>
      </c>
      <c r="B686" s="127" t="s">
        <v>1084</v>
      </c>
      <c r="C686" s="128">
        <v>2.35</v>
      </c>
      <c r="D686" s="148">
        <v>0.86899999999999999</v>
      </c>
      <c r="E686" s="148">
        <v>1.3383</v>
      </c>
      <c r="F686" s="130">
        <v>1</v>
      </c>
      <c r="G686" s="131">
        <v>1</v>
      </c>
      <c r="H686" s="149" t="s">
        <v>230</v>
      </c>
      <c r="I686" s="150" t="s">
        <v>246</v>
      </c>
      <c r="J686" s="123"/>
    </row>
    <row r="687" spans="1:10" s="124" customFormat="1" x14ac:dyDescent="0.45">
      <c r="A687" s="126" t="s">
        <v>1085</v>
      </c>
      <c r="B687" s="127" t="s">
        <v>1084</v>
      </c>
      <c r="C687" s="128">
        <v>3.4</v>
      </c>
      <c r="D687" s="148">
        <v>1.1853</v>
      </c>
      <c r="E687" s="148">
        <v>1.8253999999999999</v>
      </c>
      <c r="F687" s="130">
        <v>1</v>
      </c>
      <c r="G687" s="131">
        <v>1.52</v>
      </c>
      <c r="H687" s="132" t="s">
        <v>230</v>
      </c>
      <c r="I687" s="133" t="s">
        <v>246</v>
      </c>
      <c r="J687" s="123"/>
    </row>
    <row r="688" spans="1:10" s="124" customFormat="1" x14ac:dyDescent="0.45">
      <c r="A688" s="126" t="s">
        <v>1086</v>
      </c>
      <c r="B688" s="127" t="s">
        <v>1084</v>
      </c>
      <c r="C688" s="128">
        <v>5.21</v>
      </c>
      <c r="D688" s="148">
        <v>1.6848000000000001</v>
      </c>
      <c r="E688" s="148">
        <v>2.5945999999999998</v>
      </c>
      <c r="F688" s="130">
        <v>1</v>
      </c>
      <c r="G688" s="131">
        <v>1.8</v>
      </c>
      <c r="H688" s="132" t="s">
        <v>230</v>
      </c>
      <c r="I688" s="133" t="s">
        <v>246</v>
      </c>
      <c r="J688" s="123"/>
    </row>
    <row r="689" spans="1:10" s="124" customFormat="1" x14ac:dyDescent="0.45">
      <c r="A689" s="134" t="s">
        <v>1087</v>
      </c>
      <c r="B689" s="135" t="s">
        <v>1084</v>
      </c>
      <c r="C689" s="136">
        <v>9.18</v>
      </c>
      <c r="D689" s="137">
        <v>2.0825999999999998</v>
      </c>
      <c r="E689" s="137">
        <v>3.2071999999999998</v>
      </c>
      <c r="F689" s="138">
        <v>1</v>
      </c>
      <c r="G689" s="151">
        <v>2</v>
      </c>
      <c r="H689" s="140" t="s">
        <v>230</v>
      </c>
      <c r="I689" s="141" t="s">
        <v>246</v>
      </c>
      <c r="J689" s="123"/>
    </row>
    <row r="690" spans="1:10" s="124" customFormat="1" x14ac:dyDescent="0.45">
      <c r="A690" s="126" t="s">
        <v>1088</v>
      </c>
      <c r="B690" s="127" t="s">
        <v>1089</v>
      </c>
      <c r="C690" s="128">
        <v>3.2</v>
      </c>
      <c r="D690" s="148">
        <v>0.5786</v>
      </c>
      <c r="E690" s="148">
        <v>0.89100000000000001</v>
      </c>
      <c r="F690" s="130">
        <v>1</v>
      </c>
      <c r="G690" s="131">
        <v>1</v>
      </c>
      <c r="H690" s="149" t="s">
        <v>230</v>
      </c>
      <c r="I690" s="150" t="s">
        <v>246</v>
      </c>
      <c r="J690" s="123"/>
    </row>
    <row r="691" spans="1:10" s="124" customFormat="1" x14ac:dyDescent="0.45">
      <c r="A691" s="126" t="s">
        <v>1090</v>
      </c>
      <c r="B691" s="127" t="s">
        <v>1089</v>
      </c>
      <c r="C691" s="128">
        <v>5.3</v>
      </c>
      <c r="D691" s="148">
        <v>0.85970000000000002</v>
      </c>
      <c r="E691" s="148">
        <v>1.3239000000000001</v>
      </c>
      <c r="F691" s="130">
        <v>1</v>
      </c>
      <c r="G691" s="131">
        <v>1.52</v>
      </c>
      <c r="H691" s="132" t="s">
        <v>230</v>
      </c>
      <c r="I691" s="133" t="s">
        <v>246</v>
      </c>
      <c r="J691" s="123"/>
    </row>
    <row r="692" spans="1:10" s="124" customFormat="1" x14ac:dyDescent="0.45">
      <c r="A692" s="126" t="s">
        <v>1091</v>
      </c>
      <c r="B692" s="127" t="s">
        <v>1089</v>
      </c>
      <c r="C692" s="128">
        <v>9.06</v>
      </c>
      <c r="D692" s="148">
        <v>1.4028</v>
      </c>
      <c r="E692" s="148">
        <v>2.1602999999999999</v>
      </c>
      <c r="F692" s="130">
        <v>1</v>
      </c>
      <c r="G692" s="131">
        <v>1.8</v>
      </c>
      <c r="H692" s="132" t="s">
        <v>230</v>
      </c>
      <c r="I692" s="133" t="s">
        <v>246</v>
      </c>
      <c r="J692" s="123"/>
    </row>
    <row r="693" spans="1:10" s="124" customFormat="1" x14ac:dyDescent="0.45">
      <c r="A693" s="134" t="s">
        <v>1092</v>
      </c>
      <c r="B693" s="135" t="s">
        <v>1089</v>
      </c>
      <c r="C693" s="136">
        <v>15.14</v>
      </c>
      <c r="D693" s="137">
        <v>2.8132999999999999</v>
      </c>
      <c r="E693" s="137">
        <v>4.3324999999999996</v>
      </c>
      <c r="F693" s="138">
        <v>1</v>
      </c>
      <c r="G693" s="151">
        <v>2</v>
      </c>
      <c r="H693" s="140" t="s">
        <v>230</v>
      </c>
      <c r="I693" s="141" t="s">
        <v>246</v>
      </c>
      <c r="J693" s="123"/>
    </row>
    <row r="694" spans="1:10" s="124" customFormat="1" x14ac:dyDescent="0.45">
      <c r="A694" s="126" t="s">
        <v>1093</v>
      </c>
      <c r="B694" s="127" t="s">
        <v>1094</v>
      </c>
      <c r="C694" s="128">
        <v>3.71</v>
      </c>
      <c r="D694" s="148">
        <v>0.43880000000000002</v>
      </c>
      <c r="E694" s="148">
        <v>0.67579999999999996</v>
      </c>
      <c r="F694" s="130">
        <v>1</v>
      </c>
      <c r="G694" s="131">
        <v>1</v>
      </c>
      <c r="H694" s="149" t="s">
        <v>230</v>
      </c>
      <c r="I694" s="150" t="s">
        <v>246</v>
      </c>
      <c r="J694" s="123"/>
    </row>
    <row r="695" spans="1:10" s="124" customFormat="1" x14ac:dyDescent="0.45">
      <c r="A695" s="126" t="s">
        <v>1095</v>
      </c>
      <c r="B695" s="127" t="s">
        <v>1094</v>
      </c>
      <c r="C695" s="128">
        <v>4.7300000000000004</v>
      </c>
      <c r="D695" s="148">
        <v>0.5524</v>
      </c>
      <c r="E695" s="148">
        <v>0.85070000000000001</v>
      </c>
      <c r="F695" s="130">
        <v>1</v>
      </c>
      <c r="G695" s="131">
        <v>1.52</v>
      </c>
      <c r="H695" s="132" t="s">
        <v>230</v>
      </c>
      <c r="I695" s="133" t="s">
        <v>246</v>
      </c>
      <c r="J695" s="123"/>
    </row>
    <row r="696" spans="1:10" s="124" customFormat="1" x14ac:dyDescent="0.45">
      <c r="A696" s="126" t="s">
        <v>1096</v>
      </c>
      <c r="B696" s="127" t="s">
        <v>1094</v>
      </c>
      <c r="C696" s="128">
        <v>6.76</v>
      </c>
      <c r="D696" s="148">
        <v>0.80120000000000002</v>
      </c>
      <c r="E696" s="148">
        <v>1.2339</v>
      </c>
      <c r="F696" s="130">
        <v>1</v>
      </c>
      <c r="G696" s="131">
        <v>1.8</v>
      </c>
      <c r="H696" s="132" t="s">
        <v>230</v>
      </c>
      <c r="I696" s="133" t="s">
        <v>246</v>
      </c>
      <c r="J696" s="123"/>
    </row>
    <row r="697" spans="1:10" s="124" customFormat="1" x14ac:dyDescent="0.45">
      <c r="A697" s="134" t="s">
        <v>1097</v>
      </c>
      <c r="B697" s="135" t="s">
        <v>1094</v>
      </c>
      <c r="C697" s="136">
        <v>11.7</v>
      </c>
      <c r="D697" s="137">
        <v>1.667</v>
      </c>
      <c r="E697" s="137">
        <v>2.5672000000000001</v>
      </c>
      <c r="F697" s="138">
        <v>1</v>
      </c>
      <c r="G697" s="151">
        <v>2</v>
      </c>
      <c r="H697" s="140" t="s">
        <v>230</v>
      </c>
      <c r="I697" s="141" t="s">
        <v>246</v>
      </c>
      <c r="J697" s="123"/>
    </row>
    <row r="698" spans="1:10" s="124" customFormat="1" x14ac:dyDescent="0.45">
      <c r="A698" s="126" t="s">
        <v>1098</v>
      </c>
      <c r="B698" s="127" t="s">
        <v>1099</v>
      </c>
      <c r="C698" s="128">
        <v>2.79</v>
      </c>
      <c r="D698" s="148">
        <v>0.3342</v>
      </c>
      <c r="E698" s="148">
        <v>0.51470000000000005</v>
      </c>
      <c r="F698" s="130">
        <v>1</v>
      </c>
      <c r="G698" s="131">
        <v>1</v>
      </c>
      <c r="H698" s="149" t="s">
        <v>230</v>
      </c>
      <c r="I698" s="150" t="s">
        <v>246</v>
      </c>
      <c r="J698" s="123"/>
    </row>
    <row r="699" spans="1:10" s="124" customFormat="1" x14ac:dyDescent="0.45">
      <c r="A699" s="126" t="s">
        <v>1100</v>
      </c>
      <c r="B699" s="127" t="s">
        <v>1099</v>
      </c>
      <c r="C699" s="128">
        <v>4.6399999999999997</v>
      </c>
      <c r="D699" s="148">
        <v>0.5706</v>
      </c>
      <c r="E699" s="148">
        <v>0.87870000000000004</v>
      </c>
      <c r="F699" s="130">
        <v>1</v>
      </c>
      <c r="G699" s="131">
        <v>1.52</v>
      </c>
      <c r="H699" s="132" t="s">
        <v>230</v>
      </c>
      <c r="I699" s="133" t="s">
        <v>246</v>
      </c>
      <c r="J699" s="123"/>
    </row>
    <row r="700" spans="1:10" s="124" customFormat="1" x14ac:dyDescent="0.45">
      <c r="A700" s="126" t="s">
        <v>1101</v>
      </c>
      <c r="B700" s="127" t="s">
        <v>1099</v>
      </c>
      <c r="C700" s="128">
        <v>7.48</v>
      </c>
      <c r="D700" s="148">
        <v>1.1475</v>
      </c>
      <c r="E700" s="148">
        <v>1.7672000000000001</v>
      </c>
      <c r="F700" s="130">
        <v>1</v>
      </c>
      <c r="G700" s="131">
        <v>1.8</v>
      </c>
      <c r="H700" s="132" t="s">
        <v>230</v>
      </c>
      <c r="I700" s="133" t="s">
        <v>246</v>
      </c>
      <c r="J700" s="123"/>
    </row>
    <row r="701" spans="1:10" s="124" customFormat="1" x14ac:dyDescent="0.45">
      <c r="A701" s="134" t="s">
        <v>1102</v>
      </c>
      <c r="B701" s="135" t="s">
        <v>1099</v>
      </c>
      <c r="C701" s="136">
        <v>13.98</v>
      </c>
      <c r="D701" s="137">
        <v>2.9165000000000001</v>
      </c>
      <c r="E701" s="137">
        <v>4.4913999999999996</v>
      </c>
      <c r="F701" s="138">
        <v>1</v>
      </c>
      <c r="G701" s="151">
        <v>2</v>
      </c>
      <c r="H701" s="140" t="s">
        <v>230</v>
      </c>
      <c r="I701" s="141" t="s">
        <v>246</v>
      </c>
      <c r="J701" s="123"/>
    </row>
    <row r="702" spans="1:10" s="124" customFormat="1" x14ac:dyDescent="0.45">
      <c r="A702" s="126" t="s">
        <v>1103</v>
      </c>
      <c r="B702" s="127" t="s">
        <v>1104</v>
      </c>
      <c r="C702" s="128">
        <v>3.27</v>
      </c>
      <c r="D702" s="148">
        <v>0.52700000000000002</v>
      </c>
      <c r="E702" s="148">
        <v>0.81159999999999999</v>
      </c>
      <c r="F702" s="130">
        <v>1</v>
      </c>
      <c r="G702" s="131">
        <v>1</v>
      </c>
      <c r="H702" s="149" t="s">
        <v>230</v>
      </c>
      <c r="I702" s="150" t="s">
        <v>246</v>
      </c>
      <c r="J702" s="123"/>
    </row>
    <row r="703" spans="1:10" s="124" customFormat="1" x14ac:dyDescent="0.45">
      <c r="A703" s="126" t="s">
        <v>1105</v>
      </c>
      <c r="B703" s="127" t="s">
        <v>1104</v>
      </c>
      <c r="C703" s="128">
        <v>4.26</v>
      </c>
      <c r="D703" s="148">
        <v>0.64219999999999999</v>
      </c>
      <c r="E703" s="148">
        <v>0.98899999999999999</v>
      </c>
      <c r="F703" s="130">
        <v>1</v>
      </c>
      <c r="G703" s="131">
        <v>1.52</v>
      </c>
      <c r="H703" s="132" t="s">
        <v>230</v>
      </c>
      <c r="I703" s="133" t="s">
        <v>246</v>
      </c>
      <c r="J703" s="123"/>
    </row>
    <row r="704" spans="1:10" s="124" customFormat="1" x14ac:dyDescent="0.45">
      <c r="A704" s="126" t="s">
        <v>1106</v>
      </c>
      <c r="B704" s="127" t="s">
        <v>1104</v>
      </c>
      <c r="C704" s="128">
        <v>6.37</v>
      </c>
      <c r="D704" s="148">
        <v>0.92249999999999999</v>
      </c>
      <c r="E704" s="148">
        <v>1.4207000000000001</v>
      </c>
      <c r="F704" s="130">
        <v>1</v>
      </c>
      <c r="G704" s="131">
        <v>1.8</v>
      </c>
      <c r="H704" s="132" t="s">
        <v>230</v>
      </c>
      <c r="I704" s="133" t="s">
        <v>246</v>
      </c>
      <c r="J704" s="123"/>
    </row>
    <row r="705" spans="1:10" s="124" customFormat="1" x14ac:dyDescent="0.45">
      <c r="A705" s="134" t="s">
        <v>1107</v>
      </c>
      <c r="B705" s="135" t="s">
        <v>1104</v>
      </c>
      <c r="C705" s="136">
        <v>9.74</v>
      </c>
      <c r="D705" s="137">
        <v>1.5059</v>
      </c>
      <c r="E705" s="137">
        <v>2.3191000000000002</v>
      </c>
      <c r="F705" s="138">
        <v>1</v>
      </c>
      <c r="G705" s="151">
        <v>2</v>
      </c>
      <c r="H705" s="140" t="s">
        <v>230</v>
      </c>
      <c r="I705" s="141" t="s">
        <v>246</v>
      </c>
      <c r="J705" s="123"/>
    </row>
    <row r="706" spans="1:10" s="124" customFormat="1" x14ac:dyDescent="0.45">
      <c r="A706" s="126" t="s">
        <v>1108</v>
      </c>
      <c r="B706" s="127" t="s">
        <v>1109</v>
      </c>
      <c r="C706" s="128">
        <v>2.83</v>
      </c>
      <c r="D706" s="148">
        <v>0.33889999999999998</v>
      </c>
      <c r="E706" s="148">
        <v>0.52190000000000003</v>
      </c>
      <c r="F706" s="130">
        <v>1</v>
      </c>
      <c r="G706" s="131">
        <v>1</v>
      </c>
      <c r="H706" s="149" t="s">
        <v>230</v>
      </c>
      <c r="I706" s="150" t="s">
        <v>246</v>
      </c>
      <c r="J706" s="123"/>
    </row>
    <row r="707" spans="1:10" s="124" customFormat="1" x14ac:dyDescent="0.45">
      <c r="A707" s="126" t="s">
        <v>1110</v>
      </c>
      <c r="B707" s="127" t="s">
        <v>1109</v>
      </c>
      <c r="C707" s="128">
        <v>4.04</v>
      </c>
      <c r="D707" s="148">
        <v>0.47049999999999997</v>
      </c>
      <c r="E707" s="148">
        <v>0.72460000000000002</v>
      </c>
      <c r="F707" s="130">
        <v>1</v>
      </c>
      <c r="G707" s="131">
        <v>1.52</v>
      </c>
      <c r="H707" s="132" t="s">
        <v>230</v>
      </c>
      <c r="I707" s="133" t="s">
        <v>246</v>
      </c>
      <c r="J707" s="123"/>
    </row>
    <row r="708" spans="1:10" s="124" customFormat="1" x14ac:dyDescent="0.45">
      <c r="A708" s="126" t="s">
        <v>1111</v>
      </c>
      <c r="B708" s="127" t="s">
        <v>1109</v>
      </c>
      <c r="C708" s="128">
        <v>5.77</v>
      </c>
      <c r="D708" s="148">
        <v>0.72109999999999996</v>
      </c>
      <c r="E708" s="148">
        <v>1.1105</v>
      </c>
      <c r="F708" s="130">
        <v>1</v>
      </c>
      <c r="G708" s="131">
        <v>1.8</v>
      </c>
      <c r="H708" s="132" t="s">
        <v>230</v>
      </c>
      <c r="I708" s="133" t="s">
        <v>246</v>
      </c>
      <c r="J708" s="123"/>
    </row>
    <row r="709" spans="1:10" s="124" customFormat="1" x14ac:dyDescent="0.45">
      <c r="A709" s="134" t="s">
        <v>1112</v>
      </c>
      <c r="B709" s="135" t="s">
        <v>1109</v>
      </c>
      <c r="C709" s="136">
        <v>9.8800000000000008</v>
      </c>
      <c r="D709" s="137">
        <v>1.4677</v>
      </c>
      <c r="E709" s="137">
        <v>2.2603</v>
      </c>
      <c r="F709" s="138">
        <v>1</v>
      </c>
      <c r="G709" s="151">
        <v>2</v>
      </c>
      <c r="H709" s="140" t="s">
        <v>230</v>
      </c>
      <c r="I709" s="141" t="s">
        <v>246</v>
      </c>
      <c r="J709" s="123"/>
    </row>
    <row r="710" spans="1:10" s="124" customFormat="1" x14ac:dyDescent="0.45">
      <c r="A710" s="126" t="s">
        <v>1113</v>
      </c>
      <c r="B710" s="127" t="s">
        <v>1114</v>
      </c>
      <c r="C710" s="128">
        <v>2.31</v>
      </c>
      <c r="D710" s="148">
        <v>0.42709999999999998</v>
      </c>
      <c r="E710" s="148">
        <v>0.65769999999999995</v>
      </c>
      <c r="F710" s="130">
        <v>1</v>
      </c>
      <c r="G710" s="131">
        <v>1</v>
      </c>
      <c r="H710" s="149" t="s">
        <v>230</v>
      </c>
      <c r="I710" s="150" t="s">
        <v>246</v>
      </c>
      <c r="J710" s="123"/>
    </row>
    <row r="711" spans="1:10" s="124" customFormat="1" x14ac:dyDescent="0.45">
      <c r="A711" s="126" t="s">
        <v>1115</v>
      </c>
      <c r="B711" s="127" t="s">
        <v>1114</v>
      </c>
      <c r="C711" s="128">
        <v>3.3</v>
      </c>
      <c r="D711" s="148">
        <v>0.54900000000000004</v>
      </c>
      <c r="E711" s="148">
        <v>0.84550000000000003</v>
      </c>
      <c r="F711" s="130">
        <v>1</v>
      </c>
      <c r="G711" s="131">
        <v>1.52</v>
      </c>
      <c r="H711" s="132" t="s">
        <v>230</v>
      </c>
      <c r="I711" s="133" t="s">
        <v>246</v>
      </c>
      <c r="J711" s="123"/>
    </row>
    <row r="712" spans="1:10" s="124" customFormat="1" x14ac:dyDescent="0.45">
      <c r="A712" s="126" t="s">
        <v>1116</v>
      </c>
      <c r="B712" s="127" t="s">
        <v>1114</v>
      </c>
      <c r="C712" s="128">
        <v>5.05</v>
      </c>
      <c r="D712" s="148">
        <v>0.83960000000000001</v>
      </c>
      <c r="E712" s="148">
        <v>1.2929999999999999</v>
      </c>
      <c r="F712" s="130">
        <v>1</v>
      </c>
      <c r="G712" s="131">
        <v>1.8</v>
      </c>
      <c r="H712" s="132" t="s">
        <v>230</v>
      </c>
      <c r="I712" s="133" t="s">
        <v>246</v>
      </c>
      <c r="J712" s="123"/>
    </row>
    <row r="713" spans="1:10" s="124" customFormat="1" x14ac:dyDescent="0.45">
      <c r="A713" s="134" t="s">
        <v>1117</v>
      </c>
      <c r="B713" s="135" t="s">
        <v>1114</v>
      </c>
      <c r="C713" s="136">
        <v>8.59</v>
      </c>
      <c r="D713" s="137">
        <v>1.5552999999999999</v>
      </c>
      <c r="E713" s="137">
        <v>2.3952</v>
      </c>
      <c r="F713" s="138">
        <v>1</v>
      </c>
      <c r="G713" s="151">
        <v>2</v>
      </c>
      <c r="H713" s="140" t="s">
        <v>230</v>
      </c>
      <c r="I713" s="141" t="s">
        <v>246</v>
      </c>
      <c r="J713" s="123"/>
    </row>
    <row r="714" spans="1:10" s="124" customFormat="1" x14ac:dyDescent="0.45">
      <c r="A714" s="126" t="s">
        <v>1118</v>
      </c>
      <c r="B714" s="127" t="s">
        <v>1119</v>
      </c>
      <c r="C714" s="128">
        <v>2.48</v>
      </c>
      <c r="D714" s="148">
        <v>0.33850000000000002</v>
      </c>
      <c r="E714" s="148">
        <v>0.52129999999999999</v>
      </c>
      <c r="F714" s="130">
        <v>1</v>
      </c>
      <c r="G714" s="131">
        <v>1</v>
      </c>
      <c r="H714" s="149" t="s">
        <v>230</v>
      </c>
      <c r="I714" s="150" t="s">
        <v>246</v>
      </c>
      <c r="J714" s="123"/>
    </row>
    <row r="715" spans="1:10" s="124" customFormat="1" x14ac:dyDescent="0.45">
      <c r="A715" s="126" t="s">
        <v>1120</v>
      </c>
      <c r="B715" s="127" t="s">
        <v>1119</v>
      </c>
      <c r="C715" s="128">
        <v>3.72</v>
      </c>
      <c r="D715" s="148">
        <v>0.47089999999999999</v>
      </c>
      <c r="E715" s="148">
        <v>0.72519999999999996</v>
      </c>
      <c r="F715" s="130">
        <v>1</v>
      </c>
      <c r="G715" s="131">
        <v>1.52</v>
      </c>
      <c r="H715" s="132" t="s">
        <v>230</v>
      </c>
      <c r="I715" s="133" t="s">
        <v>246</v>
      </c>
      <c r="J715" s="123"/>
    </row>
    <row r="716" spans="1:10" s="124" customFormat="1" x14ac:dyDescent="0.45">
      <c r="A716" s="126" t="s">
        <v>1121</v>
      </c>
      <c r="B716" s="127" t="s">
        <v>1119</v>
      </c>
      <c r="C716" s="128">
        <v>5.87</v>
      </c>
      <c r="D716" s="148">
        <v>0.74409999999999998</v>
      </c>
      <c r="E716" s="148">
        <v>1.1458999999999999</v>
      </c>
      <c r="F716" s="130">
        <v>1</v>
      </c>
      <c r="G716" s="131">
        <v>1.8</v>
      </c>
      <c r="H716" s="132" t="s">
        <v>230</v>
      </c>
      <c r="I716" s="133" t="s">
        <v>246</v>
      </c>
      <c r="J716" s="123"/>
    </row>
    <row r="717" spans="1:10" s="124" customFormat="1" x14ac:dyDescent="0.45">
      <c r="A717" s="134" t="s">
        <v>1122</v>
      </c>
      <c r="B717" s="135" t="s">
        <v>1119</v>
      </c>
      <c r="C717" s="136">
        <v>10.59</v>
      </c>
      <c r="D717" s="137">
        <v>1.6315999999999999</v>
      </c>
      <c r="E717" s="137">
        <v>2.5127000000000002</v>
      </c>
      <c r="F717" s="138">
        <v>1</v>
      </c>
      <c r="G717" s="151">
        <v>2</v>
      </c>
      <c r="H717" s="140" t="s">
        <v>230</v>
      </c>
      <c r="I717" s="141" t="s">
        <v>246</v>
      </c>
      <c r="J717" s="123"/>
    </row>
    <row r="718" spans="1:10" s="124" customFormat="1" x14ac:dyDescent="0.45">
      <c r="A718" s="126" t="s">
        <v>1123</v>
      </c>
      <c r="B718" s="127" t="s">
        <v>1124</v>
      </c>
      <c r="C718" s="128">
        <v>3.26</v>
      </c>
      <c r="D718" s="148">
        <v>1.0845</v>
      </c>
      <c r="E718" s="148">
        <v>1.6700999999999999</v>
      </c>
      <c r="F718" s="130">
        <v>1</v>
      </c>
      <c r="G718" s="131">
        <v>1</v>
      </c>
      <c r="H718" s="149" t="s">
        <v>230</v>
      </c>
      <c r="I718" s="150" t="s">
        <v>246</v>
      </c>
      <c r="J718" s="123"/>
    </row>
    <row r="719" spans="1:10" s="124" customFormat="1" x14ac:dyDescent="0.45">
      <c r="A719" s="126" t="s">
        <v>1125</v>
      </c>
      <c r="B719" s="127" t="s">
        <v>1124</v>
      </c>
      <c r="C719" s="128">
        <v>6.97</v>
      </c>
      <c r="D719" s="148">
        <v>1.9316</v>
      </c>
      <c r="E719" s="148">
        <v>2.9746999999999999</v>
      </c>
      <c r="F719" s="130">
        <v>1</v>
      </c>
      <c r="G719" s="131">
        <v>1.52</v>
      </c>
      <c r="H719" s="132" t="s">
        <v>230</v>
      </c>
      <c r="I719" s="133" t="s">
        <v>246</v>
      </c>
      <c r="J719" s="123"/>
    </row>
    <row r="720" spans="1:10" s="124" customFormat="1" x14ac:dyDescent="0.45">
      <c r="A720" s="126" t="s">
        <v>1126</v>
      </c>
      <c r="B720" s="127" t="s">
        <v>1124</v>
      </c>
      <c r="C720" s="128">
        <v>8.5399999999999991</v>
      </c>
      <c r="D720" s="148">
        <v>2.3365</v>
      </c>
      <c r="E720" s="148">
        <v>3.5981999999999998</v>
      </c>
      <c r="F720" s="130">
        <v>1</v>
      </c>
      <c r="G720" s="131">
        <v>1.8</v>
      </c>
      <c r="H720" s="132" t="s">
        <v>230</v>
      </c>
      <c r="I720" s="133" t="s">
        <v>246</v>
      </c>
      <c r="J720" s="123"/>
    </row>
    <row r="721" spans="1:10" s="124" customFormat="1" x14ac:dyDescent="0.45">
      <c r="A721" s="134" t="s">
        <v>1127</v>
      </c>
      <c r="B721" s="135" t="s">
        <v>1124</v>
      </c>
      <c r="C721" s="136">
        <v>12.82</v>
      </c>
      <c r="D721" s="137">
        <v>3.4556</v>
      </c>
      <c r="E721" s="137">
        <v>5.3216000000000001</v>
      </c>
      <c r="F721" s="138">
        <v>1</v>
      </c>
      <c r="G721" s="151">
        <v>2</v>
      </c>
      <c r="H721" s="140" t="s">
        <v>230</v>
      </c>
      <c r="I721" s="141" t="s">
        <v>246</v>
      </c>
      <c r="J721" s="123"/>
    </row>
    <row r="722" spans="1:10" s="124" customFormat="1" x14ac:dyDescent="0.45">
      <c r="A722" s="126" t="s">
        <v>1128</v>
      </c>
      <c r="B722" s="127" t="s">
        <v>1129</v>
      </c>
      <c r="C722" s="128">
        <v>1.76</v>
      </c>
      <c r="D722" s="148">
        <v>0.78790000000000004</v>
      </c>
      <c r="E722" s="148">
        <v>1.2134</v>
      </c>
      <c r="F722" s="130">
        <v>1</v>
      </c>
      <c r="G722" s="131">
        <v>1</v>
      </c>
      <c r="H722" s="149" t="s">
        <v>230</v>
      </c>
      <c r="I722" s="150" t="s">
        <v>246</v>
      </c>
      <c r="J722" s="123"/>
    </row>
    <row r="723" spans="1:10" s="124" customFormat="1" x14ac:dyDescent="0.45">
      <c r="A723" s="126" t="s">
        <v>1130</v>
      </c>
      <c r="B723" s="127" t="s">
        <v>1129</v>
      </c>
      <c r="C723" s="128">
        <v>2.2799999999999998</v>
      </c>
      <c r="D723" s="148">
        <v>0.96150000000000002</v>
      </c>
      <c r="E723" s="148">
        <v>1.4806999999999999</v>
      </c>
      <c r="F723" s="130">
        <v>1</v>
      </c>
      <c r="G723" s="131">
        <v>1.52</v>
      </c>
      <c r="H723" s="132" t="s">
        <v>230</v>
      </c>
      <c r="I723" s="133" t="s">
        <v>246</v>
      </c>
      <c r="J723" s="123"/>
    </row>
    <row r="724" spans="1:10" s="124" customFormat="1" x14ac:dyDescent="0.45">
      <c r="A724" s="126" t="s">
        <v>1131</v>
      </c>
      <c r="B724" s="127" t="s">
        <v>1129</v>
      </c>
      <c r="C724" s="128">
        <v>4.9400000000000004</v>
      </c>
      <c r="D724" s="148">
        <v>1.5311999999999999</v>
      </c>
      <c r="E724" s="148">
        <v>2.3580999999999999</v>
      </c>
      <c r="F724" s="130">
        <v>1</v>
      </c>
      <c r="G724" s="131">
        <v>1.8</v>
      </c>
      <c r="H724" s="132" t="s">
        <v>230</v>
      </c>
      <c r="I724" s="133" t="s">
        <v>246</v>
      </c>
      <c r="J724" s="123"/>
    </row>
    <row r="725" spans="1:10" s="124" customFormat="1" x14ac:dyDescent="0.45">
      <c r="A725" s="134" t="s">
        <v>1132</v>
      </c>
      <c r="B725" s="135" t="s">
        <v>1129</v>
      </c>
      <c r="C725" s="136">
        <v>16.97</v>
      </c>
      <c r="D725" s="137">
        <v>4.7202000000000002</v>
      </c>
      <c r="E725" s="137">
        <v>7.2690999999999999</v>
      </c>
      <c r="F725" s="138">
        <v>1</v>
      </c>
      <c r="G725" s="151">
        <v>2</v>
      </c>
      <c r="H725" s="140" t="s">
        <v>230</v>
      </c>
      <c r="I725" s="141" t="s">
        <v>246</v>
      </c>
      <c r="J725" s="123"/>
    </row>
    <row r="726" spans="1:10" s="124" customFormat="1" x14ac:dyDescent="0.45">
      <c r="A726" s="126" t="s">
        <v>1133</v>
      </c>
      <c r="B726" s="127" t="s">
        <v>1134</v>
      </c>
      <c r="C726" s="128">
        <v>1.73</v>
      </c>
      <c r="D726" s="148">
        <v>0.7228</v>
      </c>
      <c r="E726" s="148">
        <v>1.1131</v>
      </c>
      <c r="F726" s="130">
        <v>1</v>
      </c>
      <c r="G726" s="131">
        <v>1</v>
      </c>
      <c r="H726" s="149" t="s">
        <v>230</v>
      </c>
      <c r="I726" s="150" t="s">
        <v>246</v>
      </c>
      <c r="J726" s="123"/>
    </row>
    <row r="727" spans="1:10" s="124" customFormat="1" x14ac:dyDescent="0.45">
      <c r="A727" s="126" t="s">
        <v>1135</v>
      </c>
      <c r="B727" s="127" t="s">
        <v>1134</v>
      </c>
      <c r="C727" s="128">
        <v>3.31</v>
      </c>
      <c r="D727" s="148">
        <v>1.1017999999999999</v>
      </c>
      <c r="E727" s="148">
        <v>1.6968000000000001</v>
      </c>
      <c r="F727" s="130">
        <v>1</v>
      </c>
      <c r="G727" s="131">
        <v>1.52</v>
      </c>
      <c r="H727" s="132" t="s">
        <v>230</v>
      </c>
      <c r="I727" s="133" t="s">
        <v>246</v>
      </c>
      <c r="J727" s="123"/>
    </row>
    <row r="728" spans="1:10" s="124" customFormat="1" x14ac:dyDescent="0.45">
      <c r="A728" s="126" t="s">
        <v>1136</v>
      </c>
      <c r="B728" s="127" t="s">
        <v>1134</v>
      </c>
      <c r="C728" s="128">
        <v>7.59</v>
      </c>
      <c r="D728" s="148">
        <v>1.7989999999999999</v>
      </c>
      <c r="E728" s="148">
        <v>2.7705000000000002</v>
      </c>
      <c r="F728" s="130">
        <v>1</v>
      </c>
      <c r="G728" s="131">
        <v>1.8</v>
      </c>
      <c r="H728" s="132" t="s">
        <v>230</v>
      </c>
      <c r="I728" s="133" t="s">
        <v>246</v>
      </c>
      <c r="J728" s="123"/>
    </row>
    <row r="729" spans="1:10" s="124" customFormat="1" x14ac:dyDescent="0.45">
      <c r="A729" s="134" t="s">
        <v>1137</v>
      </c>
      <c r="B729" s="135" t="s">
        <v>1134</v>
      </c>
      <c r="C729" s="136">
        <v>16.86</v>
      </c>
      <c r="D729" s="137">
        <v>4.1763000000000003</v>
      </c>
      <c r="E729" s="137">
        <v>6.4314999999999998</v>
      </c>
      <c r="F729" s="138">
        <v>1</v>
      </c>
      <c r="G729" s="151">
        <v>2</v>
      </c>
      <c r="H729" s="140" t="s">
        <v>230</v>
      </c>
      <c r="I729" s="141" t="s">
        <v>246</v>
      </c>
      <c r="J729" s="123"/>
    </row>
    <row r="730" spans="1:10" s="124" customFormat="1" x14ac:dyDescent="0.45">
      <c r="A730" s="126" t="s">
        <v>1138</v>
      </c>
      <c r="B730" s="127" t="s">
        <v>1139</v>
      </c>
      <c r="C730" s="128">
        <v>4.07</v>
      </c>
      <c r="D730" s="148">
        <v>1.0943000000000001</v>
      </c>
      <c r="E730" s="148">
        <v>1.6852</v>
      </c>
      <c r="F730" s="130">
        <v>1</v>
      </c>
      <c r="G730" s="131">
        <v>1</v>
      </c>
      <c r="H730" s="149" t="s">
        <v>230</v>
      </c>
      <c r="I730" s="150" t="s">
        <v>246</v>
      </c>
      <c r="J730" s="123"/>
    </row>
    <row r="731" spans="1:10" s="124" customFormat="1" x14ac:dyDescent="0.45">
      <c r="A731" s="126" t="s">
        <v>1140</v>
      </c>
      <c r="B731" s="127" t="s">
        <v>1139</v>
      </c>
      <c r="C731" s="128">
        <v>6.16</v>
      </c>
      <c r="D731" s="148">
        <v>1.3749</v>
      </c>
      <c r="E731" s="148">
        <v>2.1173999999999999</v>
      </c>
      <c r="F731" s="130">
        <v>1</v>
      </c>
      <c r="G731" s="131">
        <v>1.52</v>
      </c>
      <c r="H731" s="132" t="s">
        <v>230</v>
      </c>
      <c r="I731" s="133" t="s">
        <v>246</v>
      </c>
      <c r="J731" s="123"/>
    </row>
    <row r="732" spans="1:10" s="124" customFormat="1" x14ac:dyDescent="0.45">
      <c r="A732" s="126" t="s">
        <v>1141</v>
      </c>
      <c r="B732" s="127" t="s">
        <v>1139</v>
      </c>
      <c r="C732" s="128">
        <v>10.4</v>
      </c>
      <c r="D732" s="148">
        <v>2.0285000000000002</v>
      </c>
      <c r="E732" s="148">
        <v>3.1238999999999999</v>
      </c>
      <c r="F732" s="130">
        <v>1</v>
      </c>
      <c r="G732" s="131">
        <v>1.8</v>
      </c>
      <c r="H732" s="132" t="s">
        <v>230</v>
      </c>
      <c r="I732" s="133" t="s">
        <v>246</v>
      </c>
      <c r="J732" s="123"/>
    </row>
    <row r="733" spans="1:10" s="124" customFormat="1" x14ac:dyDescent="0.45">
      <c r="A733" s="134" t="s">
        <v>1142</v>
      </c>
      <c r="B733" s="135" t="s">
        <v>1139</v>
      </c>
      <c r="C733" s="136">
        <v>21.38</v>
      </c>
      <c r="D733" s="137">
        <v>4.3281999999999998</v>
      </c>
      <c r="E733" s="137">
        <v>6.6654</v>
      </c>
      <c r="F733" s="138">
        <v>1</v>
      </c>
      <c r="G733" s="151">
        <v>2</v>
      </c>
      <c r="H733" s="140" t="s">
        <v>230</v>
      </c>
      <c r="I733" s="141" t="s">
        <v>246</v>
      </c>
      <c r="J733" s="123"/>
    </row>
    <row r="734" spans="1:10" s="124" customFormat="1" x14ac:dyDescent="0.45">
      <c r="A734" s="126" t="s">
        <v>1143</v>
      </c>
      <c r="B734" s="127" t="s">
        <v>1144</v>
      </c>
      <c r="C734" s="128">
        <v>2.67</v>
      </c>
      <c r="D734" s="148">
        <v>0.35649999999999998</v>
      </c>
      <c r="E734" s="148">
        <v>0.54900000000000004</v>
      </c>
      <c r="F734" s="130">
        <v>1</v>
      </c>
      <c r="G734" s="131">
        <v>1</v>
      </c>
      <c r="H734" s="149" t="s">
        <v>230</v>
      </c>
      <c r="I734" s="150" t="s">
        <v>246</v>
      </c>
      <c r="J734" s="123"/>
    </row>
    <row r="735" spans="1:10" s="124" customFormat="1" x14ac:dyDescent="0.45">
      <c r="A735" s="126" t="s">
        <v>1145</v>
      </c>
      <c r="B735" s="127" t="s">
        <v>1144</v>
      </c>
      <c r="C735" s="128">
        <v>2.85</v>
      </c>
      <c r="D735" s="148">
        <v>0.4299</v>
      </c>
      <c r="E735" s="148">
        <v>0.66200000000000003</v>
      </c>
      <c r="F735" s="130">
        <v>1</v>
      </c>
      <c r="G735" s="131">
        <v>1.52</v>
      </c>
      <c r="H735" s="132" t="s">
        <v>230</v>
      </c>
      <c r="I735" s="133" t="s">
        <v>246</v>
      </c>
      <c r="J735" s="123"/>
    </row>
    <row r="736" spans="1:10" s="124" customFormat="1" x14ac:dyDescent="0.45">
      <c r="A736" s="126" t="s">
        <v>1146</v>
      </c>
      <c r="B736" s="127" t="s">
        <v>1144</v>
      </c>
      <c r="C736" s="128">
        <v>4.5199999999999996</v>
      </c>
      <c r="D736" s="148">
        <v>0.6512</v>
      </c>
      <c r="E736" s="148">
        <v>1.0028999999999999</v>
      </c>
      <c r="F736" s="130">
        <v>1</v>
      </c>
      <c r="G736" s="131">
        <v>1.8</v>
      </c>
      <c r="H736" s="132" t="s">
        <v>230</v>
      </c>
      <c r="I736" s="133" t="s">
        <v>246</v>
      </c>
      <c r="J736" s="123"/>
    </row>
    <row r="737" spans="1:10" s="124" customFormat="1" x14ac:dyDescent="0.45">
      <c r="A737" s="134" t="s">
        <v>1147</v>
      </c>
      <c r="B737" s="135" t="s">
        <v>1144</v>
      </c>
      <c r="C737" s="136">
        <v>8.2799999999999994</v>
      </c>
      <c r="D737" s="137">
        <v>1.4075</v>
      </c>
      <c r="E737" s="137">
        <v>2.1676000000000002</v>
      </c>
      <c r="F737" s="138">
        <v>1</v>
      </c>
      <c r="G737" s="151">
        <v>2</v>
      </c>
      <c r="H737" s="140" t="s">
        <v>230</v>
      </c>
      <c r="I737" s="141" t="s">
        <v>246</v>
      </c>
      <c r="J737" s="123"/>
    </row>
    <row r="738" spans="1:10" s="124" customFormat="1" x14ac:dyDescent="0.45">
      <c r="A738" s="126" t="s">
        <v>1148</v>
      </c>
      <c r="B738" s="127" t="s">
        <v>1149</v>
      </c>
      <c r="C738" s="128">
        <v>3.63</v>
      </c>
      <c r="D738" s="148">
        <v>0.37509999999999999</v>
      </c>
      <c r="E738" s="148">
        <v>0.57769999999999999</v>
      </c>
      <c r="F738" s="130">
        <v>1</v>
      </c>
      <c r="G738" s="131">
        <v>1</v>
      </c>
      <c r="H738" s="149" t="s">
        <v>230</v>
      </c>
      <c r="I738" s="150" t="s">
        <v>246</v>
      </c>
      <c r="J738" s="123"/>
    </row>
    <row r="739" spans="1:10" s="124" customFormat="1" x14ac:dyDescent="0.45">
      <c r="A739" s="126" t="s">
        <v>1150</v>
      </c>
      <c r="B739" s="127" t="s">
        <v>1149</v>
      </c>
      <c r="C739" s="128">
        <v>5</v>
      </c>
      <c r="D739" s="148">
        <v>0.5353</v>
      </c>
      <c r="E739" s="148">
        <v>0.82440000000000002</v>
      </c>
      <c r="F739" s="130">
        <v>1</v>
      </c>
      <c r="G739" s="131">
        <v>1.52</v>
      </c>
      <c r="H739" s="132" t="s">
        <v>230</v>
      </c>
      <c r="I739" s="133" t="s">
        <v>246</v>
      </c>
      <c r="J739" s="123"/>
    </row>
    <row r="740" spans="1:10" s="124" customFormat="1" x14ac:dyDescent="0.45">
      <c r="A740" s="126" t="s">
        <v>1151</v>
      </c>
      <c r="B740" s="127" t="s">
        <v>1149</v>
      </c>
      <c r="C740" s="128">
        <v>7.31</v>
      </c>
      <c r="D740" s="148">
        <v>0.86650000000000005</v>
      </c>
      <c r="E740" s="148">
        <v>1.3344</v>
      </c>
      <c r="F740" s="130">
        <v>1</v>
      </c>
      <c r="G740" s="131">
        <v>1.8</v>
      </c>
      <c r="H740" s="132" t="s">
        <v>230</v>
      </c>
      <c r="I740" s="133" t="s">
        <v>246</v>
      </c>
      <c r="J740" s="123"/>
    </row>
    <row r="741" spans="1:10" s="124" customFormat="1" x14ac:dyDescent="0.45">
      <c r="A741" s="134" t="s">
        <v>1152</v>
      </c>
      <c r="B741" s="135" t="s">
        <v>1149</v>
      </c>
      <c r="C741" s="136">
        <v>13.73</v>
      </c>
      <c r="D741" s="137">
        <v>1.9321999999999999</v>
      </c>
      <c r="E741" s="137">
        <v>2.9756</v>
      </c>
      <c r="F741" s="138">
        <v>1</v>
      </c>
      <c r="G741" s="151">
        <v>2</v>
      </c>
      <c r="H741" s="140" t="s">
        <v>230</v>
      </c>
      <c r="I741" s="141" t="s">
        <v>246</v>
      </c>
      <c r="J741" s="123"/>
    </row>
    <row r="742" spans="1:10" s="124" customFormat="1" x14ac:dyDescent="0.45">
      <c r="A742" s="126" t="s">
        <v>1153</v>
      </c>
      <c r="B742" s="127" t="s">
        <v>1154</v>
      </c>
      <c r="C742" s="128">
        <v>2.2000000000000002</v>
      </c>
      <c r="D742" s="148">
        <v>0.30780000000000002</v>
      </c>
      <c r="E742" s="148">
        <v>0.47399999999999998</v>
      </c>
      <c r="F742" s="130">
        <v>1</v>
      </c>
      <c r="G742" s="131">
        <v>1</v>
      </c>
      <c r="H742" s="149" t="s">
        <v>230</v>
      </c>
      <c r="I742" s="150" t="s">
        <v>246</v>
      </c>
      <c r="J742" s="123"/>
    </row>
    <row r="743" spans="1:10" s="124" customFormat="1" x14ac:dyDescent="0.45">
      <c r="A743" s="126" t="s">
        <v>1155</v>
      </c>
      <c r="B743" s="127" t="s">
        <v>1154</v>
      </c>
      <c r="C743" s="128">
        <v>3</v>
      </c>
      <c r="D743" s="148">
        <v>0.40839999999999999</v>
      </c>
      <c r="E743" s="148">
        <v>0.62890000000000001</v>
      </c>
      <c r="F743" s="130">
        <v>1</v>
      </c>
      <c r="G743" s="131">
        <v>1.52</v>
      </c>
      <c r="H743" s="132" t="s">
        <v>230</v>
      </c>
      <c r="I743" s="133" t="s">
        <v>246</v>
      </c>
      <c r="J743" s="123"/>
    </row>
    <row r="744" spans="1:10" s="124" customFormat="1" x14ac:dyDescent="0.45">
      <c r="A744" s="126" t="s">
        <v>1156</v>
      </c>
      <c r="B744" s="127" t="s">
        <v>1154</v>
      </c>
      <c r="C744" s="128">
        <v>4.6900000000000004</v>
      </c>
      <c r="D744" s="148">
        <v>0.6129</v>
      </c>
      <c r="E744" s="148">
        <v>0.94389999999999996</v>
      </c>
      <c r="F744" s="130">
        <v>1</v>
      </c>
      <c r="G744" s="131">
        <v>1.8</v>
      </c>
      <c r="H744" s="132" t="s">
        <v>230</v>
      </c>
      <c r="I744" s="133" t="s">
        <v>246</v>
      </c>
      <c r="J744" s="123"/>
    </row>
    <row r="745" spans="1:10" s="124" customFormat="1" x14ac:dyDescent="0.45">
      <c r="A745" s="134" t="s">
        <v>1157</v>
      </c>
      <c r="B745" s="135" t="s">
        <v>1154</v>
      </c>
      <c r="C745" s="136">
        <v>8.18</v>
      </c>
      <c r="D745" s="137">
        <v>1.2265999999999999</v>
      </c>
      <c r="E745" s="137">
        <v>1.889</v>
      </c>
      <c r="F745" s="138">
        <v>1</v>
      </c>
      <c r="G745" s="151">
        <v>2</v>
      </c>
      <c r="H745" s="140" t="s">
        <v>230</v>
      </c>
      <c r="I745" s="141" t="s">
        <v>246</v>
      </c>
      <c r="J745" s="123"/>
    </row>
    <row r="746" spans="1:10" s="124" customFormat="1" x14ac:dyDescent="0.45">
      <c r="A746" s="126" t="s">
        <v>1158</v>
      </c>
      <c r="B746" s="127" t="s">
        <v>1159</v>
      </c>
      <c r="C746" s="128">
        <v>2.85</v>
      </c>
      <c r="D746" s="148">
        <v>0.85650000000000004</v>
      </c>
      <c r="E746" s="148">
        <v>1.319</v>
      </c>
      <c r="F746" s="130">
        <v>1</v>
      </c>
      <c r="G746" s="131">
        <v>1</v>
      </c>
      <c r="H746" s="149" t="s">
        <v>230</v>
      </c>
      <c r="I746" s="150" t="s">
        <v>246</v>
      </c>
      <c r="J746" s="123"/>
    </row>
    <row r="747" spans="1:10" s="124" customFormat="1" x14ac:dyDescent="0.45">
      <c r="A747" s="126" t="s">
        <v>1160</v>
      </c>
      <c r="B747" s="127" t="s">
        <v>1159</v>
      </c>
      <c r="C747" s="128">
        <v>3.86</v>
      </c>
      <c r="D747" s="148">
        <v>0.98019999999999996</v>
      </c>
      <c r="E747" s="148">
        <v>1.5095000000000001</v>
      </c>
      <c r="F747" s="130">
        <v>1</v>
      </c>
      <c r="G747" s="131">
        <v>1.52</v>
      </c>
      <c r="H747" s="132" t="s">
        <v>230</v>
      </c>
      <c r="I747" s="133" t="s">
        <v>246</v>
      </c>
      <c r="J747" s="123"/>
    </row>
    <row r="748" spans="1:10" s="124" customFormat="1" x14ac:dyDescent="0.45">
      <c r="A748" s="126" t="s">
        <v>1161</v>
      </c>
      <c r="B748" s="127" t="s">
        <v>1159</v>
      </c>
      <c r="C748" s="128">
        <v>6.43</v>
      </c>
      <c r="D748" s="148">
        <v>1.4492</v>
      </c>
      <c r="E748" s="148">
        <v>2.2317999999999998</v>
      </c>
      <c r="F748" s="130">
        <v>1</v>
      </c>
      <c r="G748" s="131">
        <v>1.8</v>
      </c>
      <c r="H748" s="132" t="s">
        <v>230</v>
      </c>
      <c r="I748" s="133" t="s">
        <v>246</v>
      </c>
      <c r="J748" s="123"/>
    </row>
    <row r="749" spans="1:10" s="124" customFormat="1" x14ac:dyDescent="0.45">
      <c r="A749" s="134" t="s">
        <v>1162</v>
      </c>
      <c r="B749" s="135" t="s">
        <v>1159</v>
      </c>
      <c r="C749" s="136">
        <v>18.260000000000002</v>
      </c>
      <c r="D749" s="137">
        <v>4.9945000000000004</v>
      </c>
      <c r="E749" s="137">
        <v>7.6914999999999996</v>
      </c>
      <c r="F749" s="138">
        <v>1</v>
      </c>
      <c r="G749" s="151">
        <v>2</v>
      </c>
      <c r="H749" s="140" t="s">
        <v>230</v>
      </c>
      <c r="I749" s="141" t="s">
        <v>246</v>
      </c>
      <c r="J749" s="123"/>
    </row>
    <row r="750" spans="1:10" s="124" customFormat="1" x14ac:dyDescent="0.45">
      <c r="A750" s="126" t="s">
        <v>1163</v>
      </c>
      <c r="B750" s="127" t="s">
        <v>1164</v>
      </c>
      <c r="C750" s="128">
        <v>2.89</v>
      </c>
      <c r="D750" s="148">
        <v>0.439</v>
      </c>
      <c r="E750" s="148">
        <v>0.67610000000000003</v>
      </c>
      <c r="F750" s="130">
        <v>1</v>
      </c>
      <c r="G750" s="131">
        <v>1</v>
      </c>
      <c r="H750" s="149" t="s">
        <v>230</v>
      </c>
      <c r="I750" s="150" t="s">
        <v>246</v>
      </c>
      <c r="J750" s="123"/>
    </row>
    <row r="751" spans="1:10" s="124" customFormat="1" x14ac:dyDescent="0.45">
      <c r="A751" s="126" t="s">
        <v>1165</v>
      </c>
      <c r="B751" s="127" t="s">
        <v>1164</v>
      </c>
      <c r="C751" s="128">
        <v>3.99</v>
      </c>
      <c r="D751" s="148">
        <v>0.58689999999999998</v>
      </c>
      <c r="E751" s="148">
        <v>0.90380000000000005</v>
      </c>
      <c r="F751" s="130">
        <v>1</v>
      </c>
      <c r="G751" s="131">
        <v>1.52</v>
      </c>
      <c r="H751" s="132" t="s">
        <v>230</v>
      </c>
      <c r="I751" s="133" t="s">
        <v>246</v>
      </c>
      <c r="J751" s="123"/>
    </row>
    <row r="752" spans="1:10" s="124" customFormat="1" x14ac:dyDescent="0.45">
      <c r="A752" s="126" t="s">
        <v>1166</v>
      </c>
      <c r="B752" s="127" t="s">
        <v>1164</v>
      </c>
      <c r="C752" s="128">
        <v>6.07</v>
      </c>
      <c r="D752" s="148">
        <v>0.92720000000000002</v>
      </c>
      <c r="E752" s="148">
        <v>1.4278999999999999</v>
      </c>
      <c r="F752" s="130">
        <v>1</v>
      </c>
      <c r="G752" s="131">
        <v>1.8</v>
      </c>
      <c r="H752" s="132" t="s">
        <v>230</v>
      </c>
      <c r="I752" s="133" t="s">
        <v>246</v>
      </c>
      <c r="J752" s="123"/>
    </row>
    <row r="753" spans="1:10" s="124" customFormat="1" x14ac:dyDescent="0.45">
      <c r="A753" s="134" t="s">
        <v>1167</v>
      </c>
      <c r="B753" s="135" t="s">
        <v>1164</v>
      </c>
      <c r="C753" s="136">
        <v>10.77</v>
      </c>
      <c r="D753" s="137">
        <v>1.9804999999999999</v>
      </c>
      <c r="E753" s="137">
        <v>3.05</v>
      </c>
      <c r="F753" s="138">
        <v>1</v>
      </c>
      <c r="G753" s="151">
        <v>2</v>
      </c>
      <c r="H753" s="140" t="s">
        <v>230</v>
      </c>
      <c r="I753" s="141" t="s">
        <v>246</v>
      </c>
      <c r="J753" s="123"/>
    </row>
    <row r="754" spans="1:10" s="124" customFormat="1" x14ac:dyDescent="0.45">
      <c r="A754" s="126" t="s">
        <v>1168</v>
      </c>
      <c r="B754" s="127" t="s">
        <v>1169</v>
      </c>
      <c r="C754" s="128">
        <v>2.44</v>
      </c>
      <c r="D754" s="148">
        <v>0.3548</v>
      </c>
      <c r="E754" s="148">
        <v>0.5464</v>
      </c>
      <c r="F754" s="130">
        <v>1</v>
      </c>
      <c r="G754" s="131">
        <v>1</v>
      </c>
      <c r="H754" s="149" t="s">
        <v>230</v>
      </c>
      <c r="I754" s="150" t="s">
        <v>246</v>
      </c>
      <c r="J754" s="123"/>
    </row>
    <row r="755" spans="1:10" s="124" customFormat="1" x14ac:dyDescent="0.45">
      <c r="A755" s="126" t="s">
        <v>1170</v>
      </c>
      <c r="B755" s="127" t="s">
        <v>1169</v>
      </c>
      <c r="C755" s="128">
        <v>2.9</v>
      </c>
      <c r="D755" s="148">
        <v>0.45610000000000001</v>
      </c>
      <c r="E755" s="148">
        <v>0.70240000000000002</v>
      </c>
      <c r="F755" s="130">
        <v>1</v>
      </c>
      <c r="G755" s="131">
        <v>1.52</v>
      </c>
      <c r="H755" s="132" t="s">
        <v>230</v>
      </c>
      <c r="I755" s="133" t="s">
        <v>246</v>
      </c>
      <c r="J755" s="123"/>
    </row>
    <row r="756" spans="1:10" s="124" customFormat="1" x14ac:dyDescent="0.45">
      <c r="A756" s="126" t="s">
        <v>1171</v>
      </c>
      <c r="B756" s="127" t="s">
        <v>1169</v>
      </c>
      <c r="C756" s="128">
        <v>3.96</v>
      </c>
      <c r="D756" s="148">
        <v>0.63580000000000003</v>
      </c>
      <c r="E756" s="148">
        <v>0.97909999999999997</v>
      </c>
      <c r="F756" s="130">
        <v>1</v>
      </c>
      <c r="G756" s="131">
        <v>1.8</v>
      </c>
      <c r="H756" s="132" t="s">
        <v>230</v>
      </c>
      <c r="I756" s="133" t="s">
        <v>246</v>
      </c>
      <c r="J756" s="123"/>
    </row>
    <row r="757" spans="1:10" s="124" customFormat="1" x14ac:dyDescent="0.45">
      <c r="A757" s="134" t="s">
        <v>1172</v>
      </c>
      <c r="B757" s="135" t="s">
        <v>1169</v>
      </c>
      <c r="C757" s="136">
        <v>7.1</v>
      </c>
      <c r="D757" s="137">
        <v>1.3029999999999999</v>
      </c>
      <c r="E757" s="137">
        <v>2.0066000000000002</v>
      </c>
      <c r="F757" s="138">
        <v>1</v>
      </c>
      <c r="G757" s="151">
        <v>2</v>
      </c>
      <c r="H757" s="140" t="s">
        <v>230</v>
      </c>
      <c r="I757" s="141" t="s">
        <v>246</v>
      </c>
      <c r="J757" s="123"/>
    </row>
    <row r="758" spans="1:10" s="124" customFormat="1" x14ac:dyDescent="0.45">
      <c r="A758" s="126" t="s">
        <v>1173</v>
      </c>
      <c r="B758" s="127" t="s">
        <v>1174</v>
      </c>
      <c r="C758" s="128">
        <v>2.78</v>
      </c>
      <c r="D758" s="148">
        <v>0.38279999999999997</v>
      </c>
      <c r="E758" s="148">
        <v>0.58950000000000002</v>
      </c>
      <c r="F758" s="130">
        <v>1</v>
      </c>
      <c r="G758" s="131">
        <v>1</v>
      </c>
      <c r="H758" s="149" t="s">
        <v>230</v>
      </c>
      <c r="I758" s="150" t="s">
        <v>246</v>
      </c>
      <c r="J758" s="123"/>
    </row>
    <row r="759" spans="1:10" s="124" customFormat="1" x14ac:dyDescent="0.45">
      <c r="A759" s="126" t="s">
        <v>1175</v>
      </c>
      <c r="B759" s="127" t="s">
        <v>1174</v>
      </c>
      <c r="C759" s="128">
        <v>3.77</v>
      </c>
      <c r="D759" s="148">
        <v>0.49519999999999997</v>
      </c>
      <c r="E759" s="148">
        <v>0.76259999999999994</v>
      </c>
      <c r="F759" s="130">
        <v>1</v>
      </c>
      <c r="G759" s="131">
        <v>1.52</v>
      </c>
      <c r="H759" s="132" t="s">
        <v>230</v>
      </c>
      <c r="I759" s="133" t="s">
        <v>246</v>
      </c>
      <c r="J759" s="123"/>
    </row>
    <row r="760" spans="1:10" s="124" customFormat="1" x14ac:dyDescent="0.45">
      <c r="A760" s="126" t="s">
        <v>1176</v>
      </c>
      <c r="B760" s="127" t="s">
        <v>1174</v>
      </c>
      <c r="C760" s="128">
        <v>5.66</v>
      </c>
      <c r="D760" s="148">
        <v>0.73809999999999998</v>
      </c>
      <c r="E760" s="148">
        <v>1.1367</v>
      </c>
      <c r="F760" s="130">
        <v>1</v>
      </c>
      <c r="G760" s="131">
        <v>1.8</v>
      </c>
      <c r="H760" s="132" t="s">
        <v>230</v>
      </c>
      <c r="I760" s="133" t="s">
        <v>246</v>
      </c>
      <c r="J760" s="123"/>
    </row>
    <row r="761" spans="1:10" s="124" customFormat="1" x14ac:dyDescent="0.45">
      <c r="A761" s="134" t="s">
        <v>1177</v>
      </c>
      <c r="B761" s="135" t="s">
        <v>1174</v>
      </c>
      <c r="C761" s="136">
        <v>9.44</v>
      </c>
      <c r="D761" s="137">
        <v>1.4856</v>
      </c>
      <c r="E761" s="137">
        <v>2.2877999999999998</v>
      </c>
      <c r="F761" s="138">
        <v>1</v>
      </c>
      <c r="G761" s="151">
        <v>2</v>
      </c>
      <c r="H761" s="140" t="s">
        <v>230</v>
      </c>
      <c r="I761" s="141" t="s">
        <v>246</v>
      </c>
      <c r="J761" s="123"/>
    </row>
    <row r="762" spans="1:10" s="124" customFormat="1" x14ac:dyDescent="0.45">
      <c r="A762" s="126" t="s">
        <v>1178</v>
      </c>
      <c r="B762" s="127" t="s">
        <v>1179</v>
      </c>
      <c r="C762" s="128">
        <v>2.48</v>
      </c>
      <c r="D762" s="148">
        <v>0.37709999999999999</v>
      </c>
      <c r="E762" s="148">
        <v>0.58069999999999999</v>
      </c>
      <c r="F762" s="130">
        <v>1</v>
      </c>
      <c r="G762" s="131">
        <v>1</v>
      </c>
      <c r="H762" s="149" t="s">
        <v>230</v>
      </c>
      <c r="I762" s="150" t="s">
        <v>246</v>
      </c>
      <c r="J762" s="123"/>
    </row>
    <row r="763" spans="1:10" s="124" customFormat="1" x14ac:dyDescent="0.45">
      <c r="A763" s="126" t="s">
        <v>1180</v>
      </c>
      <c r="B763" s="127" t="s">
        <v>1179</v>
      </c>
      <c r="C763" s="128">
        <v>3.83</v>
      </c>
      <c r="D763" s="148">
        <v>0.53290000000000004</v>
      </c>
      <c r="E763" s="148">
        <v>0.82069999999999999</v>
      </c>
      <c r="F763" s="130">
        <v>1</v>
      </c>
      <c r="G763" s="131">
        <v>1.52</v>
      </c>
      <c r="H763" s="132" t="s">
        <v>230</v>
      </c>
      <c r="I763" s="133" t="s">
        <v>246</v>
      </c>
      <c r="J763" s="123"/>
    </row>
    <row r="764" spans="1:10" s="124" customFormat="1" x14ac:dyDescent="0.45">
      <c r="A764" s="126" t="s">
        <v>1181</v>
      </c>
      <c r="B764" s="127" t="s">
        <v>1179</v>
      </c>
      <c r="C764" s="128">
        <v>6.18</v>
      </c>
      <c r="D764" s="148">
        <v>0.83409999999999995</v>
      </c>
      <c r="E764" s="148">
        <v>1.2845</v>
      </c>
      <c r="F764" s="130">
        <v>1</v>
      </c>
      <c r="G764" s="131">
        <v>1.8</v>
      </c>
      <c r="H764" s="132" t="s">
        <v>230</v>
      </c>
      <c r="I764" s="133" t="s">
        <v>246</v>
      </c>
      <c r="J764" s="123"/>
    </row>
    <row r="765" spans="1:10" s="124" customFormat="1" x14ac:dyDescent="0.45">
      <c r="A765" s="134" t="s">
        <v>1182</v>
      </c>
      <c r="B765" s="135" t="s">
        <v>1179</v>
      </c>
      <c r="C765" s="136">
        <v>10.73</v>
      </c>
      <c r="D765" s="137">
        <v>1.6726000000000001</v>
      </c>
      <c r="E765" s="137">
        <v>2.5758000000000001</v>
      </c>
      <c r="F765" s="138">
        <v>1</v>
      </c>
      <c r="G765" s="151">
        <v>2</v>
      </c>
      <c r="H765" s="140" t="s">
        <v>230</v>
      </c>
      <c r="I765" s="141" t="s">
        <v>246</v>
      </c>
      <c r="J765" s="123"/>
    </row>
    <row r="766" spans="1:10" s="124" customFormat="1" x14ac:dyDescent="0.45">
      <c r="A766" s="126" t="s">
        <v>1183</v>
      </c>
      <c r="B766" s="127" t="s">
        <v>1184</v>
      </c>
      <c r="C766" s="128">
        <v>4.87</v>
      </c>
      <c r="D766" s="148">
        <v>3.9893999999999998</v>
      </c>
      <c r="E766" s="148">
        <v>6.1436999999999999</v>
      </c>
      <c r="F766" s="130">
        <v>1</v>
      </c>
      <c r="G766" s="131">
        <v>1</v>
      </c>
      <c r="H766" s="149" t="s">
        <v>234</v>
      </c>
      <c r="I766" s="150" t="s">
        <v>235</v>
      </c>
      <c r="J766" s="123"/>
    </row>
    <row r="767" spans="1:10" s="124" customFormat="1" x14ac:dyDescent="0.45">
      <c r="A767" s="126" t="s">
        <v>1185</v>
      </c>
      <c r="B767" s="127" t="s">
        <v>1184</v>
      </c>
      <c r="C767" s="128">
        <v>5.47</v>
      </c>
      <c r="D767" s="148">
        <v>4.2683</v>
      </c>
      <c r="E767" s="148">
        <v>6.5731999999999999</v>
      </c>
      <c r="F767" s="130">
        <v>1</v>
      </c>
      <c r="G767" s="131">
        <v>1.52</v>
      </c>
      <c r="H767" s="132" t="s">
        <v>234</v>
      </c>
      <c r="I767" s="133" t="s">
        <v>235</v>
      </c>
      <c r="J767" s="123"/>
    </row>
    <row r="768" spans="1:10" s="124" customFormat="1" x14ac:dyDescent="0.45">
      <c r="A768" s="126" t="s">
        <v>1186</v>
      </c>
      <c r="B768" s="127" t="s">
        <v>1184</v>
      </c>
      <c r="C768" s="128">
        <v>7.71</v>
      </c>
      <c r="D768" s="148">
        <v>4.8540000000000001</v>
      </c>
      <c r="E768" s="148">
        <v>7.4752000000000001</v>
      </c>
      <c r="F768" s="130">
        <v>1</v>
      </c>
      <c r="G768" s="131">
        <v>1.8</v>
      </c>
      <c r="H768" s="132" t="s">
        <v>234</v>
      </c>
      <c r="I768" s="133" t="s">
        <v>235</v>
      </c>
      <c r="J768" s="123"/>
    </row>
    <row r="769" spans="1:10" s="124" customFormat="1" x14ac:dyDescent="0.45">
      <c r="A769" s="134" t="s">
        <v>1187</v>
      </c>
      <c r="B769" s="135" t="s">
        <v>1184</v>
      </c>
      <c r="C769" s="136">
        <v>16.239999999999998</v>
      </c>
      <c r="D769" s="137">
        <v>7.5091000000000001</v>
      </c>
      <c r="E769" s="137">
        <v>11.564</v>
      </c>
      <c r="F769" s="138">
        <v>1</v>
      </c>
      <c r="G769" s="151">
        <v>2</v>
      </c>
      <c r="H769" s="140" t="s">
        <v>234</v>
      </c>
      <c r="I769" s="141" t="s">
        <v>235</v>
      </c>
      <c r="J769" s="123"/>
    </row>
    <row r="770" spans="1:10" s="124" customFormat="1" x14ac:dyDescent="0.45">
      <c r="A770" s="126" t="s">
        <v>1188</v>
      </c>
      <c r="B770" s="127" t="s">
        <v>1189</v>
      </c>
      <c r="C770" s="128">
        <v>4.34</v>
      </c>
      <c r="D770" s="148">
        <v>1.0843</v>
      </c>
      <c r="E770" s="148">
        <v>1.6698</v>
      </c>
      <c r="F770" s="130">
        <v>1</v>
      </c>
      <c r="G770" s="131">
        <v>1</v>
      </c>
      <c r="H770" s="149" t="s">
        <v>230</v>
      </c>
      <c r="I770" s="150" t="s">
        <v>246</v>
      </c>
      <c r="J770" s="123"/>
    </row>
    <row r="771" spans="1:10" s="124" customFormat="1" x14ac:dyDescent="0.45">
      <c r="A771" s="126" t="s">
        <v>1190</v>
      </c>
      <c r="B771" s="127" t="s">
        <v>1189</v>
      </c>
      <c r="C771" s="128">
        <v>6.56</v>
      </c>
      <c r="D771" s="148">
        <v>1.7712000000000001</v>
      </c>
      <c r="E771" s="148">
        <v>2.7277</v>
      </c>
      <c r="F771" s="130">
        <v>1</v>
      </c>
      <c r="G771" s="131">
        <v>1.52</v>
      </c>
      <c r="H771" s="132" t="s">
        <v>230</v>
      </c>
      <c r="I771" s="133" t="s">
        <v>246</v>
      </c>
      <c r="J771" s="123"/>
    </row>
    <row r="772" spans="1:10" s="124" customFormat="1" x14ac:dyDescent="0.45">
      <c r="A772" s="126" t="s">
        <v>1191</v>
      </c>
      <c r="B772" s="127" t="s">
        <v>1189</v>
      </c>
      <c r="C772" s="128">
        <v>9.67</v>
      </c>
      <c r="D772" s="148">
        <v>2.4035000000000002</v>
      </c>
      <c r="E772" s="148">
        <v>3.7014</v>
      </c>
      <c r="F772" s="130">
        <v>1</v>
      </c>
      <c r="G772" s="131">
        <v>1.8</v>
      </c>
      <c r="H772" s="132" t="s">
        <v>230</v>
      </c>
      <c r="I772" s="133" t="s">
        <v>246</v>
      </c>
      <c r="J772" s="123"/>
    </row>
    <row r="773" spans="1:10" s="124" customFormat="1" x14ac:dyDescent="0.45">
      <c r="A773" s="134" t="s">
        <v>1192</v>
      </c>
      <c r="B773" s="135" t="s">
        <v>1189</v>
      </c>
      <c r="C773" s="136">
        <v>20.59</v>
      </c>
      <c r="D773" s="137">
        <v>5.1506999999999996</v>
      </c>
      <c r="E773" s="137">
        <v>7.9321000000000002</v>
      </c>
      <c r="F773" s="138">
        <v>1</v>
      </c>
      <c r="G773" s="151">
        <v>2</v>
      </c>
      <c r="H773" s="140" t="s">
        <v>230</v>
      </c>
      <c r="I773" s="141" t="s">
        <v>246</v>
      </c>
      <c r="J773" s="123"/>
    </row>
    <row r="774" spans="1:10" s="124" customFormat="1" x14ac:dyDescent="0.45">
      <c r="A774" s="126" t="s">
        <v>1193</v>
      </c>
      <c r="B774" s="127" t="s">
        <v>1194</v>
      </c>
      <c r="C774" s="128">
        <v>3.04</v>
      </c>
      <c r="D774" s="148">
        <v>1.0729</v>
      </c>
      <c r="E774" s="148">
        <v>1.6523000000000001</v>
      </c>
      <c r="F774" s="130">
        <v>1</v>
      </c>
      <c r="G774" s="131">
        <v>1</v>
      </c>
      <c r="H774" s="149" t="s">
        <v>230</v>
      </c>
      <c r="I774" s="150" t="s">
        <v>246</v>
      </c>
      <c r="J774" s="123"/>
    </row>
    <row r="775" spans="1:10" s="124" customFormat="1" x14ac:dyDescent="0.45">
      <c r="A775" s="126" t="s">
        <v>1195</v>
      </c>
      <c r="B775" s="127" t="s">
        <v>1194</v>
      </c>
      <c r="C775" s="128">
        <v>4.05</v>
      </c>
      <c r="D775" s="148">
        <v>1.2596000000000001</v>
      </c>
      <c r="E775" s="148">
        <v>1.9398</v>
      </c>
      <c r="F775" s="130">
        <v>1</v>
      </c>
      <c r="G775" s="131">
        <v>1.52</v>
      </c>
      <c r="H775" s="132" t="s">
        <v>230</v>
      </c>
      <c r="I775" s="133" t="s">
        <v>246</v>
      </c>
      <c r="J775" s="123"/>
    </row>
    <row r="776" spans="1:10" s="124" customFormat="1" x14ac:dyDescent="0.45">
      <c r="A776" s="126" t="s">
        <v>1196</v>
      </c>
      <c r="B776" s="127" t="s">
        <v>1194</v>
      </c>
      <c r="C776" s="128">
        <v>7.39</v>
      </c>
      <c r="D776" s="148">
        <v>1.9692000000000001</v>
      </c>
      <c r="E776" s="148">
        <v>3.0326</v>
      </c>
      <c r="F776" s="130">
        <v>1</v>
      </c>
      <c r="G776" s="131">
        <v>1.8</v>
      </c>
      <c r="H776" s="132" t="s">
        <v>230</v>
      </c>
      <c r="I776" s="133" t="s">
        <v>246</v>
      </c>
      <c r="J776" s="123"/>
    </row>
    <row r="777" spans="1:10" s="124" customFormat="1" x14ac:dyDescent="0.45">
      <c r="A777" s="134" t="s">
        <v>1197</v>
      </c>
      <c r="B777" s="135" t="s">
        <v>1194</v>
      </c>
      <c r="C777" s="136">
        <v>13.4</v>
      </c>
      <c r="D777" s="137">
        <v>3.4737</v>
      </c>
      <c r="E777" s="137">
        <v>5.3494999999999999</v>
      </c>
      <c r="F777" s="138">
        <v>1</v>
      </c>
      <c r="G777" s="151">
        <v>2</v>
      </c>
      <c r="H777" s="140" t="s">
        <v>230</v>
      </c>
      <c r="I777" s="141" t="s">
        <v>246</v>
      </c>
      <c r="J777" s="123"/>
    </row>
    <row r="778" spans="1:10" s="124" customFormat="1" x14ac:dyDescent="0.45">
      <c r="A778" s="126" t="s">
        <v>1198</v>
      </c>
      <c r="B778" s="127" t="s">
        <v>1199</v>
      </c>
      <c r="C778" s="128">
        <v>2.2799999999999998</v>
      </c>
      <c r="D778" s="148">
        <v>0.87790000000000001</v>
      </c>
      <c r="E778" s="148">
        <v>1.3520000000000001</v>
      </c>
      <c r="F778" s="130">
        <v>1</v>
      </c>
      <c r="G778" s="131">
        <v>1</v>
      </c>
      <c r="H778" s="149" t="s">
        <v>230</v>
      </c>
      <c r="I778" s="150" t="s">
        <v>246</v>
      </c>
      <c r="J778" s="123"/>
    </row>
    <row r="779" spans="1:10" s="124" customFormat="1" x14ac:dyDescent="0.45">
      <c r="A779" s="126" t="s">
        <v>1200</v>
      </c>
      <c r="B779" s="127" t="s">
        <v>1199</v>
      </c>
      <c r="C779" s="128">
        <v>3.77</v>
      </c>
      <c r="D779" s="148">
        <v>1.0862000000000001</v>
      </c>
      <c r="E779" s="148">
        <v>1.6728000000000001</v>
      </c>
      <c r="F779" s="130">
        <v>1</v>
      </c>
      <c r="G779" s="131">
        <v>1.52</v>
      </c>
      <c r="H779" s="132" t="s">
        <v>230</v>
      </c>
      <c r="I779" s="133" t="s">
        <v>246</v>
      </c>
      <c r="J779" s="123"/>
    </row>
    <row r="780" spans="1:10" s="124" customFormat="1" x14ac:dyDescent="0.45">
      <c r="A780" s="126" t="s">
        <v>1201</v>
      </c>
      <c r="B780" s="127" t="s">
        <v>1199</v>
      </c>
      <c r="C780" s="128">
        <v>7.97</v>
      </c>
      <c r="D780" s="148">
        <v>1.7276</v>
      </c>
      <c r="E780" s="148">
        <v>2.6604999999999999</v>
      </c>
      <c r="F780" s="130">
        <v>1</v>
      </c>
      <c r="G780" s="131">
        <v>1.8</v>
      </c>
      <c r="H780" s="132" t="s">
        <v>230</v>
      </c>
      <c r="I780" s="133" t="s">
        <v>246</v>
      </c>
      <c r="J780" s="123"/>
    </row>
    <row r="781" spans="1:10" s="124" customFormat="1" x14ac:dyDescent="0.45">
      <c r="A781" s="134" t="s">
        <v>1202</v>
      </c>
      <c r="B781" s="135" t="s">
        <v>1199</v>
      </c>
      <c r="C781" s="136">
        <v>16.22</v>
      </c>
      <c r="D781" s="137">
        <v>3.548</v>
      </c>
      <c r="E781" s="137">
        <v>5.4638999999999998</v>
      </c>
      <c r="F781" s="138">
        <v>1</v>
      </c>
      <c r="G781" s="151">
        <v>2</v>
      </c>
      <c r="H781" s="140" t="s">
        <v>230</v>
      </c>
      <c r="I781" s="141" t="s">
        <v>246</v>
      </c>
      <c r="J781" s="123"/>
    </row>
    <row r="782" spans="1:10" s="124" customFormat="1" x14ac:dyDescent="0.45">
      <c r="A782" s="126" t="s">
        <v>1203</v>
      </c>
      <c r="B782" s="127" t="s">
        <v>1204</v>
      </c>
      <c r="C782" s="128">
        <v>2.71</v>
      </c>
      <c r="D782" s="148">
        <v>0.86850000000000005</v>
      </c>
      <c r="E782" s="148">
        <v>1.3374999999999999</v>
      </c>
      <c r="F782" s="130">
        <v>1</v>
      </c>
      <c r="G782" s="131">
        <v>1</v>
      </c>
      <c r="H782" s="149" t="s">
        <v>230</v>
      </c>
      <c r="I782" s="150" t="s">
        <v>246</v>
      </c>
      <c r="J782" s="123"/>
    </row>
    <row r="783" spans="1:10" s="124" customFormat="1" x14ac:dyDescent="0.45">
      <c r="A783" s="126" t="s">
        <v>1205</v>
      </c>
      <c r="B783" s="127" t="s">
        <v>1204</v>
      </c>
      <c r="C783" s="128">
        <v>5.16</v>
      </c>
      <c r="D783" s="148">
        <v>1.2336</v>
      </c>
      <c r="E783" s="148">
        <v>1.8996999999999999</v>
      </c>
      <c r="F783" s="130">
        <v>1</v>
      </c>
      <c r="G783" s="131">
        <v>1.52</v>
      </c>
      <c r="H783" s="132" t="s">
        <v>230</v>
      </c>
      <c r="I783" s="133" t="s">
        <v>246</v>
      </c>
      <c r="J783" s="123"/>
    </row>
    <row r="784" spans="1:10" s="124" customFormat="1" x14ac:dyDescent="0.45">
      <c r="A784" s="126" t="s">
        <v>1206</v>
      </c>
      <c r="B784" s="127" t="s">
        <v>1204</v>
      </c>
      <c r="C784" s="128">
        <v>10.07</v>
      </c>
      <c r="D784" s="148">
        <v>1.8922000000000001</v>
      </c>
      <c r="E784" s="148">
        <v>2.9140000000000001</v>
      </c>
      <c r="F784" s="130">
        <v>1</v>
      </c>
      <c r="G784" s="131">
        <v>1.8</v>
      </c>
      <c r="H784" s="132" t="s">
        <v>230</v>
      </c>
      <c r="I784" s="133" t="s">
        <v>246</v>
      </c>
      <c r="J784" s="123"/>
    </row>
    <row r="785" spans="1:10" s="124" customFormat="1" x14ac:dyDescent="0.45">
      <c r="A785" s="134" t="s">
        <v>1207</v>
      </c>
      <c r="B785" s="135" t="s">
        <v>1204</v>
      </c>
      <c r="C785" s="136">
        <v>18.52</v>
      </c>
      <c r="D785" s="137">
        <v>4.0746000000000002</v>
      </c>
      <c r="E785" s="137">
        <v>6.2748999999999997</v>
      </c>
      <c r="F785" s="138">
        <v>1</v>
      </c>
      <c r="G785" s="151">
        <v>2</v>
      </c>
      <c r="H785" s="140" t="s">
        <v>230</v>
      </c>
      <c r="I785" s="141" t="s">
        <v>246</v>
      </c>
      <c r="J785" s="123"/>
    </row>
    <row r="786" spans="1:10" s="124" customFormat="1" x14ac:dyDescent="0.45">
      <c r="A786" s="126" t="s">
        <v>1208</v>
      </c>
      <c r="B786" s="127" t="s">
        <v>1209</v>
      </c>
      <c r="C786" s="128">
        <v>2.66</v>
      </c>
      <c r="D786" s="148">
        <v>0.75619999999999998</v>
      </c>
      <c r="E786" s="148">
        <v>1.1646000000000001</v>
      </c>
      <c r="F786" s="130">
        <v>1</v>
      </c>
      <c r="G786" s="131">
        <v>1</v>
      </c>
      <c r="H786" s="149" t="s">
        <v>230</v>
      </c>
      <c r="I786" s="150" t="s">
        <v>246</v>
      </c>
      <c r="J786" s="123"/>
    </row>
    <row r="787" spans="1:10" s="124" customFormat="1" x14ac:dyDescent="0.45">
      <c r="A787" s="126" t="s">
        <v>1210</v>
      </c>
      <c r="B787" s="127" t="s">
        <v>1209</v>
      </c>
      <c r="C787" s="128">
        <v>4.41</v>
      </c>
      <c r="D787" s="148">
        <v>1.0464</v>
      </c>
      <c r="E787" s="148">
        <v>1.6114999999999999</v>
      </c>
      <c r="F787" s="130">
        <v>1</v>
      </c>
      <c r="G787" s="131">
        <v>1.52</v>
      </c>
      <c r="H787" s="132" t="s">
        <v>230</v>
      </c>
      <c r="I787" s="133" t="s">
        <v>246</v>
      </c>
      <c r="J787" s="123"/>
    </row>
    <row r="788" spans="1:10" s="124" customFormat="1" x14ac:dyDescent="0.45">
      <c r="A788" s="126" t="s">
        <v>1211</v>
      </c>
      <c r="B788" s="127" t="s">
        <v>1209</v>
      </c>
      <c r="C788" s="128">
        <v>8.39</v>
      </c>
      <c r="D788" s="148">
        <v>1.4961</v>
      </c>
      <c r="E788" s="148">
        <v>2.3039999999999998</v>
      </c>
      <c r="F788" s="130">
        <v>1</v>
      </c>
      <c r="G788" s="131">
        <v>1.8</v>
      </c>
      <c r="H788" s="132" t="s">
        <v>230</v>
      </c>
      <c r="I788" s="133" t="s">
        <v>246</v>
      </c>
      <c r="J788" s="123"/>
    </row>
    <row r="789" spans="1:10" s="124" customFormat="1" x14ac:dyDescent="0.45">
      <c r="A789" s="134" t="s">
        <v>1212</v>
      </c>
      <c r="B789" s="135" t="s">
        <v>1209</v>
      </c>
      <c r="C789" s="136">
        <v>15.42</v>
      </c>
      <c r="D789" s="137">
        <v>2.9661</v>
      </c>
      <c r="E789" s="137">
        <v>4.5678000000000001</v>
      </c>
      <c r="F789" s="138">
        <v>1</v>
      </c>
      <c r="G789" s="151">
        <v>2</v>
      </c>
      <c r="H789" s="140" t="s">
        <v>230</v>
      </c>
      <c r="I789" s="141" t="s">
        <v>246</v>
      </c>
      <c r="J789" s="123"/>
    </row>
    <row r="790" spans="1:10" s="124" customFormat="1" x14ac:dyDescent="0.45">
      <c r="A790" s="126" t="s">
        <v>1213</v>
      </c>
      <c r="B790" s="127" t="s">
        <v>1214</v>
      </c>
      <c r="C790" s="128">
        <v>2.27</v>
      </c>
      <c r="D790" s="148">
        <v>0.63400000000000001</v>
      </c>
      <c r="E790" s="148">
        <v>0.97640000000000005</v>
      </c>
      <c r="F790" s="130">
        <v>1</v>
      </c>
      <c r="G790" s="131">
        <v>1</v>
      </c>
      <c r="H790" s="149" t="s">
        <v>230</v>
      </c>
      <c r="I790" s="150" t="s">
        <v>246</v>
      </c>
      <c r="J790" s="123"/>
    </row>
    <row r="791" spans="1:10" s="124" customFormat="1" x14ac:dyDescent="0.45">
      <c r="A791" s="126" t="s">
        <v>1215</v>
      </c>
      <c r="B791" s="127" t="s">
        <v>1214</v>
      </c>
      <c r="C791" s="128">
        <v>3.81</v>
      </c>
      <c r="D791" s="148">
        <v>0.83360000000000001</v>
      </c>
      <c r="E791" s="148">
        <v>1.2837000000000001</v>
      </c>
      <c r="F791" s="130">
        <v>1</v>
      </c>
      <c r="G791" s="131">
        <v>1.52</v>
      </c>
      <c r="H791" s="132" t="s">
        <v>230</v>
      </c>
      <c r="I791" s="133" t="s">
        <v>246</v>
      </c>
      <c r="J791" s="123"/>
    </row>
    <row r="792" spans="1:10" s="124" customFormat="1" x14ac:dyDescent="0.45">
      <c r="A792" s="126" t="s">
        <v>1216</v>
      </c>
      <c r="B792" s="127" t="s">
        <v>1214</v>
      </c>
      <c r="C792" s="128">
        <v>7.44</v>
      </c>
      <c r="D792" s="148">
        <v>1.3559000000000001</v>
      </c>
      <c r="E792" s="148">
        <v>2.0880999999999998</v>
      </c>
      <c r="F792" s="130">
        <v>1</v>
      </c>
      <c r="G792" s="131">
        <v>1.8</v>
      </c>
      <c r="H792" s="132" t="s">
        <v>230</v>
      </c>
      <c r="I792" s="133" t="s">
        <v>246</v>
      </c>
      <c r="J792" s="123"/>
    </row>
    <row r="793" spans="1:10" s="124" customFormat="1" x14ac:dyDescent="0.45">
      <c r="A793" s="134" t="s">
        <v>1217</v>
      </c>
      <c r="B793" s="135" t="s">
        <v>1214</v>
      </c>
      <c r="C793" s="136">
        <v>13.06</v>
      </c>
      <c r="D793" s="137">
        <v>2.552</v>
      </c>
      <c r="E793" s="137">
        <v>3.9300999999999999</v>
      </c>
      <c r="F793" s="138">
        <v>1</v>
      </c>
      <c r="G793" s="151">
        <v>2</v>
      </c>
      <c r="H793" s="140" t="s">
        <v>230</v>
      </c>
      <c r="I793" s="141" t="s">
        <v>246</v>
      </c>
      <c r="J793" s="123"/>
    </row>
    <row r="794" spans="1:10" s="124" customFormat="1" x14ac:dyDescent="0.45">
      <c r="A794" s="126" t="s">
        <v>1218</v>
      </c>
      <c r="B794" s="127" t="s">
        <v>1219</v>
      </c>
      <c r="C794" s="128">
        <v>3.27</v>
      </c>
      <c r="D794" s="148">
        <v>1.0498000000000001</v>
      </c>
      <c r="E794" s="148">
        <v>1.6167</v>
      </c>
      <c r="F794" s="130">
        <v>1</v>
      </c>
      <c r="G794" s="131">
        <v>1</v>
      </c>
      <c r="H794" s="149" t="s">
        <v>230</v>
      </c>
      <c r="I794" s="150" t="s">
        <v>246</v>
      </c>
      <c r="J794" s="123"/>
    </row>
    <row r="795" spans="1:10" s="124" customFormat="1" x14ac:dyDescent="0.45">
      <c r="A795" s="126" t="s">
        <v>1220</v>
      </c>
      <c r="B795" s="127" t="s">
        <v>1219</v>
      </c>
      <c r="C795" s="128">
        <v>4.9000000000000004</v>
      </c>
      <c r="D795" s="148">
        <v>1.2394000000000001</v>
      </c>
      <c r="E795" s="148">
        <v>1.9087000000000001</v>
      </c>
      <c r="F795" s="130">
        <v>1</v>
      </c>
      <c r="G795" s="131">
        <v>1.52</v>
      </c>
      <c r="H795" s="132" t="s">
        <v>230</v>
      </c>
      <c r="I795" s="133" t="s">
        <v>246</v>
      </c>
      <c r="J795" s="123"/>
    </row>
    <row r="796" spans="1:10" s="124" customFormat="1" x14ac:dyDescent="0.45">
      <c r="A796" s="126" t="s">
        <v>1221</v>
      </c>
      <c r="B796" s="127" t="s">
        <v>1219</v>
      </c>
      <c r="C796" s="128">
        <v>8.3699999999999992</v>
      </c>
      <c r="D796" s="148">
        <v>1.7298</v>
      </c>
      <c r="E796" s="148">
        <v>2.6638999999999999</v>
      </c>
      <c r="F796" s="130">
        <v>1</v>
      </c>
      <c r="G796" s="131">
        <v>1.8</v>
      </c>
      <c r="H796" s="132" t="s">
        <v>230</v>
      </c>
      <c r="I796" s="133" t="s">
        <v>246</v>
      </c>
      <c r="J796" s="123"/>
    </row>
    <row r="797" spans="1:10" s="124" customFormat="1" x14ac:dyDescent="0.45">
      <c r="A797" s="134" t="s">
        <v>1222</v>
      </c>
      <c r="B797" s="135" t="s">
        <v>1219</v>
      </c>
      <c r="C797" s="136">
        <v>17.45</v>
      </c>
      <c r="D797" s="137">
        <v>4.0023</v>
      </c>
      <c r="E797" s="137">
        <v>6.1635999999999997</v>
      </c>
      <c r="F797" s="138">
        <v>1</v>
      </c>
      <c r="G797" s="151">
        <v>2</v>
      </c>
      <c r="H797" s="140" t="s">
        <v>230</v>
      </c>
      <c r="I797" s="141" t="s">
        <v>246</v>
      </c>
      <c r="J797" s="123"/>
    </row>
    <row r="798" spans="1:10" s="124" customFormat="1" x14ac:dyDescent="0.45">
      <c r="A798" s="126" t="s">
        <v>1223</v>
      </c>
      <c r="B798" s="127" t="s">
        <v>1224</v>
      </c>
      <c r="C798" s="128">
        <v>2.63</v>
      </c>
      <c r="D798" s="148">
        <v>0.6018</v>
      </c>
      <c r="E798" s="148">
        <v>0.92679999999999996</v>
      </c>
      <c r="F798" s="130">
        <v>1</v>
      </c>
      <c r="G798" s="131">
        <v>1</v>
      </c>
      <c r="H798" s="149" t="s">
        <v>230</v>
      </c>
      <c r="I798" s="150" t="s">
        <v>246</v>
      </c>
      <c r="J798" s="123"/>
    </row>
    <row r="799" spans="1:10" s="124" customFormat="1" x14ac:dyDescent="0.45">
      <c r="A799" s="126" t="s">
        <v>1225</v>
      </c>
      <c r="B799" s="127" t="s">
        <v>1224</v>
      </c>
      <c r="C799" s="128">
        <v>4</v>
      </c>
      <c r="D799" s="148">
        <v>0.69020000000000004</v>
      </c>
      <c r="E799" s="148">
        <v>1.0629</v>
      </c>
      <c r="F799" s="130">
        <v>1</v>
      </c>
      <c r="G799" s="131">
        <v>1.52</v>
      </c>
      <c r="H799" s="132" t="s">
        <v>230</v>
      </c>
      <c r="I799" s="133" t="s">
        <v>246</v>
      </c>
      <c r="J799" s="123"/>
    </row>
    <row r="800" spans="1:10" s="124" customFormat="1" x14ac:dyDescent="0.45">
      <c r="A800" s="126" t="s">
        <v>1226</v>
      </c>
      <c r="B800" s="127" t="s">
        <v>1224</v>
      </c>
      <c r="C800" s="128">
        <v>6.91</v>
      </c>
      <c r="D800" s="148">
        <v>1.0205</v>
      </c>
      <c r="E800" s="148">
        <v>1.5716000000000001</v>
      </c>
      <c r="F800" s="130">
        <v>1</v>
      </c>
      <c r="G800" s="131">
        <v>1.8</v>
      </c>
      <c r="H800" s="132" t="s">
        <v>230</v>
      </c>
      <c r="I800" s="133" t="s">
        <v>246</v>
      </c>
      <c r="J800" s="123"/>
    </row>
    <row r="801" spans="1:10" s="124" customFormat="1" x14ac:dyDescent="0.45">
      <c r="A801" s="134" t="s">
        <v>1227</v>
      </c>
      <c r="B801" s="135" t="s">
        <v>1224</v>
      </c>
      <c r="C801" s="136">
        <v>10.57</v>
      </c>
      <c r="D801" s="137">
        <v>1.7105999999999999</v>
      </c>
      <c r="E801" s="137">
        <v>2.6343000000000001</v>
      </c>
      <c r="F801" s="138">
        <v>1</v>
      </c>
      <c r="G801" s="151">
        <v>2</v>
      </c>
      <c r="H801" s="140" t="s">
        <v>230</v>
      </c>
      <c r="I801" s="141" t="s">
        <v>246</v>
      </c>
      <c r="J801" s="123"/>
    </row>
    <row r="802" spans="1:10" s="124" customFormat="1" x14ac:dyDescent="0.45">
      <c r="A802" s="126" t="s">
        <v>1228</v>
      </c>
      <c r="B802" s="127" t="s">
        <v>1229</v>
      </c>
      <c r="C802" s="128">
        <v>2.57</v>
      </c>
      <c r="D802" s="148">
        <v>0.38640000000000002</v>
      </c>
      <c r="E802" s="148">
        <v>0.59509999999999996</v>
      </c>
      <c r="F802" s="130">
        <v>1</v>
      </c>
      <c r="G802" s="131">
        <v>1</v>
      </c>
      <c r="H802" s="149" t="s">
        <v>230</v>
      </c>
      <c r="I802" s="150" t="s">
        <v>246</v>
      </c>
      <c r="J802" s="123"/>
    </row>
    <row r="803" spans="1:10" s="124" customFormat="1" x14ac:dyDescent="0.45">
      <c r="A803" s="126" t="s">
        <v>1230</v>
      </c>
      <c r="B803" s="127" t="s">
        <v>1229</v>
      </c>
      <c r="C803" s="128">
        <v>3.88</v>
      </c>
      <c r="D803" s="148">
        <v>0.53349999999999997</v>
      </c>
      <c r="E803" s="148">
        <v>0.8216</v>
      </c>
      <c r="F803" s="130">
        <v>1</v>
      </c>
      <c r="G803" s="131">
        <v>1.52</v>
      </c>
      <c r="H803" s="132" t="s">
        <v>230</v>
      </c>
      <c r="I803" s="133" t="s">
        <v>246</v>
      </c>
      <c r="J803" s="123"/>
    </row>
    <row r="804" spans="1:10" s="124" customFormat="1" x14ac:dyDescent="0.45">
      <c r="A804" s="126" t="s">
        <v>1231</v>
      </c>
      <c r="B804" s="127" t="s">
        <v>1229</v>
      </c>
      <c r="C804" s="128">
        <v>7.74</v>
      </c>
      <c r="D804" s="148">
        <v>1.0778000000000001</v>
      </c>
      <c r="E804" s="148">
        <v>1.6597999999999999</v>
      </c>
      <c r="F804" s="130">
        <v>1</v>
      </c>
      <c r="G804" s="131">
        <v>1.8</v>
      </c>
      <c r="H804" s="132" t="s">
        <v>230</v>
      </c>
      <c r="I804" s="133" t="s">
        <v>246</v>
      </c>
      <c r="J804" s="123"/>
    </row>
    <row r="805" spans="1:10" s="124" customFormat="1" x14ac:dyDescent="0.45">
      <c r="A805" s="134" t="s">
        <v>1232</v>
      </c>
      <c r="B805" s="135" t="s">
        <v>1229</v>
      </c>
      <c r="C805" s="136">
        <v>18.37</v>
      </c>
      <c r="D805" s="137">
        <v>3.3799000000000001</v>
      </c>
      <c r="E805" s="137">
        <v>5.2050999999999998</v>
      </c>
      <c r="F805" s="138">
        <v>1</v>
      </c>
      <c r="G805" s="151">
        <v>2</v>
      </c>
      <c r="H805" s="140" t="s">
        <v>230</v>
      </c>
      <c r="I805" s="141" t="s">
        <v>246</v>
      </c>
      <c r="J805" s="123"/>
    </row>
    <row r="806" spans="1:10" s="124" customFormat="1" x14ac:dyDescent="0.45">
      <c r="A806" s="126" t="s">
        <v>1233</v>
      </c>
      <c r="B806" s="127" t="s">
        <v>1234</v>
      </c>
      <c r="C806" s="128">
        <v>2.83</v>
      </c>
      <c r="D806" s="148">
        <v>0.38279999999999997</v>
      </c>
      <c r="E806" s="148">
        <v>0.58950000000000002</v>
      </c>
      <c r="F806" s="130">
        <v>1</v>
      </c>
      <c r="G806" s="131">
        <v>1</v>
      </c>
      <c r="H806" s="149" t="s">
        <v>230</v>
      </c>
      <c r="I806" s="150" t="s">
        <v>246</v>
      </c>
      <c r="J806" s="123"/>
    </row>
    <row r="807" spans="1:10" s="124" customFormat="1" x14ac:dyDescent="0.45">
      <c r="A807" s="126" t="s">
        <v>1235</v>
      </c>
      <c r="B807" s="127" t="s">
        <v>1234</v>
      </c>
      <c r="C807" s="128">
        <v>3.63</v>
      </c>
      <c r="D807" s="148">
        <v>0.46789999999999998</v>
      </c>
      <c r="E807" s="148">
        <v>0.72060000000000002</v>
      </c>
      <c r="F807" s="130">
        <v>1</v>
      </c>
      <c r="G807" s="131">
        <v>1.52</v>
      </c>
      <c r="H807" s="132" t="s">
        <v>230</v>
      </c>
      <c r="I807" s="133" t="s">
        <v>246</v>
      </c>
      <c r="J807" s="123"/>
    </row>
    <row r="808" spans="1:10" s="124" customFormat="1" x14ac:dyDescent="0.45">
      <c r="A808" s="126" t="s">
        <v>1236</v>
      </c>
      <c r="B808" s="127" t="s">
        <v>1234</v>
      </c>
      <c r="C808" s="128">
        <v>5.0999999999999996</v>
      </c>
      <c r="D808" s="148">
        <v>0.64339999999999997</v>
      </c>
      <c r="E808" s="148">
        <v>0.99080000000000001</v>
      </c>
      <c r="F808" s="130">
        <v>1</v>
      </c>
      <c r="G808" s="131">
        <v>1.8</v>
      </c>
      <c r="H808" s="132" t="s">
        <v>230</v>
      </c>
      <c r="I808" s="133" t="s">
        <v>246</v>
      </c>
      <c r="J808" s="123"/>
    </row>
    <row r="809" spans="1:10" s="124" customFormat="1" x14ac:dyDescent="0.45">
      <c r="A809" s="134" t="s">
        <v>1237</v>
      </c>
      <c r="B809" s="135" t="s">
        <v>1234</v>
      </c>
      <c r="C809" s="136">
        <v>8.36</v>
      </c>
      <c r="D809" s="137">
        <v>1.2102999999999999</v>
      </c>
      <c r="E809" s="137">
        <v>1.8638999999999999</v>
      </c>
      <c r="F809" s="138">
        <v>1</v>
      </c>
      <c r="G809" s="151">
        <v>2</v>
      </c>
      <c r="H809" s="140" t="s">
        <v>230</v>
      </c>
      <c r="I809" s="141" t="s">
        <v>246</v>
      </c>
      <c r="J809" s="123"/>
    </row>
    <row r="810" spans="1:10" s="124" customFormat="1" x14ac:dyDescent="0.45">
      <c r="A810" s="126" t="s">
        <v>1238</v>
      </c>
      <c r="B810" s="127" t="s">
        <v>1239</v>
      </c>
      <c r="C810" s="128">
        <v>1.99</v>
      </c>
      <c r="D810" s="148">
        <v>0.4274</v>
      </c>
      <c r="E810" s="148">
        <v>0.65820000000000001</v>
      </c>
      <c r="F810" s="130">
        <v>1</v>
      </c>
      <c r="G810" s="131">
        <v>1</v>
      </c>
      <c r="H810" s="149" t="s">
        <v>230</v>
      </c>
      <c r="I810" s="150" t="s">
        <v>246</v>
      </c>
      <c r="J810" s="123"/>
    </row>
    <row r="811" spans="1:10" s="124" customFormat="1" x14ac:dyDescent="0.45">
      <c r="A811" s="126" t="s">
        <v>1240</v>
      </c>
      <c r="B811" s="127" t="s">
        <v>1239</v>
      </c>
      <c r="C811" s="128">
        <v>2.4900000000000002</v>
      </c>
      <c r="D811" s="148">
        <v>0.51629999999999998</v>
      </c>
      <c r="E811" s="148">
        <v>0.79510000000000003</v>
      </c>
      <c r="F811" s="130">
        <v>1</v>
      </c>
      <c r="G811" s="131">
        <v>1.52</v>
      </c>
      <c r="H811" s="132" t="s">
        <v>230</v>
      </c>
      <c r="I811" s="133" t="s">
        <v>246</v>
      </c>
      <c r="J811" s="123"/>
    </row>
    <row r="812" spans="1:10" s="124" customFormat="1" x14ac:dyDescent="0.45">
      <c r="A812" s="126" t="s">
        <v>1241</v>
      </c>
      <c r="B812" s="127" t="s">
        <v>1239</v>
      </c>
      <c r="C812" s="128">
        <v>5.0599999999999996</v>
      </c>
      <c r="D812" s="148">
        <v>0.84430000000000005</v>
      </c>
      <c r="E812" s="148">
        <v>1.3002</v>
      </c>
      <c r="F812" s="130">
        <v>1</v>
      </c>
      <c r="G812" s="131">
        <v>1.8</v>
      </c>
      <c r="H812" s="132" t="s">
        <v>230</v>
      </c>
      <c r="I812" s="133" t="s">
        <v>246</v>
      </c>
      <c r="J812" s="123"/>
    </row>
    <row r="813" spans="1:10" s="124" customFormat="1" x14ac:dyDescent="0.45">
      <c r="A813" s="134" t="s">
        <v>1242</v>
      </c>
      <c r="B813" s="135" t="s">
        <v>1239</v>
      </c>
      <c r="C813" s="136">
        <v>8.64</v>
      </c>
      <c r="D813" s="137">
        <v>1.6045</v>
      </c>
      <c r="E813" s="137">
        <v>2.4708999999999999</v>
      </c>
      <c r="F813" s="138">
        <v>1</v>
      </c>
      <c r="G813" s="151">
        <v>2</v>
      </c>
      <c r="H813" s="140" t="s">
        <v>230</v>
      </c>
      <c r="I813" s="141" t="s">
        <v>246</v>
      </c>
      <c r="J813" s="123"/>
    </row>
    <row r="814" spans="1:10" s="124" customFormat="1" x14ac:dyDescent="0.45">
      <c r="A814" s="126" t="s">
        <v>1243</v>
      </c>
      <c r="B814" s="127" t="s">
        <v>1244</v>
      </c>
      <c r="C814" s="128">
        <v>2.5099999999999998</v>
      </c>
      <c r="D814" s="148">
        <v>0.39140000000000003</v>
      </c>
      <c r="E814" s="148">
        <v>0.6028</v>
      </c>
      <c r="F814" s="130">
        <v>1</v>
      </c>
      <c r="G814" s="131">
        <v>1</v>
      </c>
      <c r="H814" s="149" t="s">
        <v>230</v>
      </c>
      <c r="I814" s="150" t="s">
        <v>246</v>
      </c>
      <c r="J814" s="123"/>
    </row>
    <row r="815" spans="1:10" s="124" customFormat="1" x14ac:dyDescent="0.45">
      <c r="A815" s="126" t="s">
        <v>1245</v>
      </c>
      <c r="B815" s="127" t="s">
        <v>1244</v>
      </c>
      <c r="C815" s="128">
        <v>3.8</v>
      </c>
      <c r="D815" s="148">
        <v>0.51449999999999996</v>
      </c>
      <c r="E815" s="148">
        <v>0.7923</v>
      </c>
      <c r="F815" s="130">
        <v>1</v>
      </c>
      <c r="G815" s="131">
        <v>1.52</v>
      </c>
      <c r="H815" s="132" t="s">
        <v>230</v>
      </c>
      <c r="I815" s="133" t="s">
        <v>246</v>
      </c>
      <c r="J815" s="123"/>
    </row>
    <row r="816" spans="1:10" s="124" customFormat="1" x14ac:dyDescent="0.45">
      <c r="A816" s="126" t="s">
        <v>1246</v>
      </c>
      <c r="B816" s="127" t="s">
        <v>1244</v>
      </c>
      <c r="C816" s="128">
        <v>5.4</v>
      </c>
      <c r="D816" s="148">
        <v>0.79530000000000001</v>
      </c>
      <c r="E816" s="148">
        <v>1.2248000000000001</v>
      </c>
      <c r="F816" s="130">
        <v>1</v>
      </c>
      <c r="G816" s="131">
        <v>1.8</v>
      </c>
      <c r="H816" s="132" t="s">
        <v>230</v>
      </c>
      <c r="I816" s="133" t="s">
        <v>246</v>
      </c>
      <c r="J816" s="123"/>
    </row>
    <row r="817" spans="1:10" s="124" customFormat="1" x14ac:dyDescent="0.45">
      <c r="A817" s="134" t="s">
        <v>1247</v>
      </c>
      <c r="B817" s="135" t="s">
        <v>1244</v>
      </c>
      <c r="C817" s="136">
        <v>8.4600000000000009</v>
      </c>
      <c r="D817" s="137">
        <v>1.3359000000000001</v>
      </c>
      <c r="E817" s="137">
        <v>2.0573000000000001</v>
      </c>
      <c r="F817" s="138">
        <v>1</v>
      </c>
      <c r="G817" s="151">
        <v>2</v>
      </c>
      <c r="H817" s="140" t="s">
        <v>230</v>
      </c>
      <c r="I817" s="141" t="s">
        <v>246</v>
      </c>
      <c r="J817" s="123"/>
    </row>
    <row r="818" spans="1:10" s="124" customFormat="1" x14ac:dyDescent="0.45">
      <c r="A818" s="126" t="s">
        <v>1248</v>
      </c>
      <c r="B818" s="127" t="s">
        <v>1249</v>
      </c>
      <c r="C818" s="128">
        <v>2.72</v>
      </c>
      <c r="D818" s="148">
        <v>0.40960000000000002</v>
      </c>
      <c r="E818" s="148">
        <v>0.63080000000000003</v>
      </c>
      <c r="F818" s="130">
        <v>1</v>
      </c>
      <c r="G818" s="131">
        <v>1</v>
      </c>
      <c r="H818" s="149" t="s">
        <v>230</v>
      </c>
      <c r="I818" s="150" t="s">
        <v>246</v>
      </c>
      <c r="J818" s="123"/>
    </row>
    <row r="819" spans="1:10" s="124" customFormat="1" x14ac:dyDescent="0.45">
      <c r="A819" s="126" t="s">
        <v>1250</v>
      </c>
      <c r="B819" s="127" t="s">
        <v>1249</v>
      </c>
      <c r="C819" s="128">
        <v>3.62</v>
      </c>
      <c r="D819" s="148">
        <v>0.5302</v>
      </c>
      <c r="E819" s="148">
        <v>0.8165</v>
      </c>
      <c r="F819" s="130">
        <v>1</v>
      </c>
      <c r="G819" s="131">
        <v>1.52</v>
      </c>
      <c r="H819" s="132" t="s">
        <v>230</v>
      </c>
      <c r="I819" s="133" t="s">
        <v>246</v>
      </c>
      <c r="J819" s="123"/>
    </row>
    <row r="820" spans="1:10" s="124" customFormat="1" x14ac:dyDescent="0.45">
      <c r="A820" s="126" t="s">
        <v>1251</v>
      </c>
      <c r="B820" s="127" t="s">
        <v>1249</v>
      </c>
      <c r="C820" s="128">
        <v>5.49</v>
      </c>
      <c r="D820" s="148">
        <v>0.76070000000000004</v>
      </c>
      <c r="E820" s="148">
        <v>1.1715</v>
      </c>
      <c r="F820" s="130">
        <v>1</v>
      </c>
      <c r="G820" s="131">
        <v>1.8</v>
      </c>
      <c r="H820" s="132" t="s">
        <v>230</v>
      </c>
      <c r="I820" s="133" t="s">
        <v>246</v>
      </c>
      <c r="J820" s="123"/>
    </row>
    <row r="821" spans="1:10" s="124" customFormat="1" x14ac:dyDescent="0.45">
      <c r="A821" s="134" t="s">
        <v>1252</v>
      </c>
      <c r="B821" s="135" t="s">
        <v>1249</v>
      </c>
      <c r="C821" s="136">
        <v>9.6199999999999992</v>
      </c>
      <c r="D821" s="137">
        <v>1.581</v>
      </c>
      <c r="E821" s="137">
        <v>2.4346999999999999</v>
      </c>
      <c r="F821" s="138">
        <v>1</v>
      </c>
      <c r="G821" s="151">
        <v>2</v>
      </c>
      <c r="H821" s="140" t="s">
        <v>230</v>
      </c>
      <c r="I821" s="141" t="s">
        <v>246</v>
      </c>
      <c r="J821" s="123"/>
    </row>
    <row r="822" spans="1:10" s="124" customFormat="1" x14ac:dyDescent="0.45">
      <c r="A822" s="126" t="s">
        <v>1253</v>
      </c>
      <c r="B822" s="127" t="s">
        <v>1254</v>
      </c>
      <c r="C822" s="128">
        <v>2.77</v>
      </c>
      <c r="D822" s="148">
        <v>0.374</v>
      </c>
      <c r="E822" s="148">
        <v>0.57599999999999996</v>
      </c>
      <c r="F822" s="130">
        <v>1</v>
      </c>
      <c r="G822" s="131">
        <v>1</v>
      </c>
      <c r="H822" s="149" t="s">
        <v>230</v>
      </c>
      <c r="I822" s="150" t="s">
        <v>246</v>
      </c>
      <c r="J822" s="123"/>
    </row>
    <row r="823" spans="1:10" s="124" customFormat="1" x14ac:dyDescent="0.45">
      <c r="A823" s="126" t="s">
        <v>1255</v>
      </c>
      <c r="B823" s="127" t="s">
        <v>1254</v>
      </c>
      <c r="C823" s="128">
        <v>3.76</v>
      </c>
      <c r="D823" s="148">
        <v>0.49659999999999999</v>
      </c>
      <c r="E823" s="148">
        <v>0.76480000000000004</v>
      </c>
      <c r="F823" s="130">
        <v>1</v>
      </c>
      <c r="G823" s="131">
        <v>1.52</v>
      </c>
      <c r="H823" s="132" t="s">
        <v>230</v>
      </c>
      <c r="I823" s="133" t="s">
        <v>246</v>
      </c>
      <c r="J823" s="123"/>
    </row>
    <row r="824" spans="1:10" s="124" customFormat="1" x14ac:dyDescent="0.45">
      <c r="A824" s="126" t="s">
        <v>1256</v>
      </c>
      <c r="B824" s="127" t="s">
        <v>1254</v>
      </c>
      <c r="C824" s="128">
        <v>6.02</v>
      </c>
      <c r="D824" s="148">
        <v>0.78939999999999999</v>
      </c>
      <c r="E824" s="148">
        <v>1.2157</v>
      </c>
      <c r="F824" s="130">
        <v>1</v>
      </c>
      <c r="G824" s="131">
        <v>1.8</v>
      </c>
      <c r="H824" s="132" t="s">
        <v>230</v>
      </c>
      <c r="I824" s="133" t="s">
        <v>246</v>
      </c>
      <c r="J824" s="123"/>
    </row>
    <row r="825" spans="1:10" s="124" customFormat="1" x14ac:dyDescent="0.45">
      <c r="A825" s="134" t="s">
        <v>1257</v>
      </c>
      <c r="B825" s="135" t="s">
        <v>1254</v>
      </c>
      <c r="C825" s="136">
        <v>9.83</v>
      </c>
      <c r="D825" s="137">
        <v>1.5567</v>
      </c>
      <c r="E825" s="137">
        <v>2.3973</v>
      </c>
      <c r="F825" s="138">
        <v>1</v>
      </c>
      <c r="G825" s="151">
        <v>2</v>
      </c>
      <c r="H825" s="140" t="s">
        <v>230</v>
      </c>
      <c r="I825" s="141" t="s">
        <v>246</v>
      </c>
      <c r="J825" s="123"/>
    </row>
    <row r="826" spans="1:10" s="124" customFormat="1" x14ac:dyDescent="0.45">
      <c r="A826" s="126" t="s">
        <v>1258</v>
      </c>
      <c r="B826" s="127" t="s">
        <v>1259</v>
      </c>
      <c r="C826" s="128">
        <v>2.4</v>
      </c>
      <c r="D826" s="148">
        <v>0.39839999999999998</v>
      </c>
      <c r="E826" s="148">
        <v>0.61350000000000005</v>
      </c>
      <c r="F826" s="130">
        <v>1</v>
      </c>
      <c r="G826" s="131">
        <v>1</v>
      </c>
      <c r="H826" s="149" t="s">
        <v>230</v>
      </c>
      <c r="I826" s="150" t="s">
        <v>246</v>
      </c>
      <c r="J826" s="123"/>
    </row>
    <row r="827" spans="1:10" s="124" customFormat="1" x14ac:dyDescent="0.45">
      <c r="A827" s="126" t="s">
        <v>1260</v>
      </c>
      <c r="B827" s="127" t="s">
        <v>1259</v>
      </c>
      <c r="C827" s="128">
        <v>3.13</v>
      </c>
      <c r="D827" s="148">
        <v>0.51370000000000005</v>
      </c>
      <c r="E827" s="148">
        <v>0.79110000000000003</v>
      </c>
      <c r="F827" s="130">
        <v>1</v>
      </c>
      <c r="G827" s="131">
        <v>1.52</v>
      </c>
      <c r="H827" s="132" t="s">
        <v>230</v>
      </c>
      <c r="I827" s="133" t="s">
        <v>246</v>
      </c>
      <c r="J827" s="123"/>
    </row>
    <row r="828" spans="1:10" s="124" customFormat="1" x14ac:dyDescent="0.45">
      <c r="A828" s="126" t="s">
        <v>1261</v>
      </c>
      <c r="B828" s="127" t="s">
        <v>1259</v>
      </c>
      <c r="C828" s="128">
        <v>4.76</v>
      </c>
      <c r="D828" s="148">
        <v>0.73150000000000004</v>
      </c>
      <c r="E828" s="148">
        <v>1.1265000000000001</v>
      </c>
      <c r="F828" s="130">
        <v>1</v>
      </c>
      <c r="G828" s="131">
        <v>1.8</v>
      </c>
      <c r="H828" s="132" t="s">
        <v>230</v>
      </c>
      <c r="I828" s="133" t="s">
        <v>246</v>
      </c>
      <c r="J828" s="123"/>
    </row>
    <row r="829" spans="1:10" s="124" customFormat="1" x14ac:dyDescent="0.45">
      <c r="A829" s="134" t="s">
        <v>1262</v>
      </c>
      <c r="B829" s="135" t="s">
        <v>1259</v>
      </c>
      <c r="C829" s="136">
        <v>8.35</v>
      </c>
      <c r="D829" s="137">
        <v>1.3891</v>
      </c>
      <c r="E829" s="137">
        <v>2.1392000000000002</v>
      </c>
      <c r="F829" s="138">
        <v>1</v>
      </c>
      <c r="G829" s="151">
        <v>2</v>
      </c>
      <c r="H829" s="140" t="s">
        <v>230</v>
      </c>
      <c r="I829" s="141" t="s">
        <v>246</v>
      </c>
      <c r="J829" s="123"/>
    </row>
    <row r="830" spans="1:10" s="124" customFormat="1" x14ac:dyDescent="0.45">
      <c r="A830" s="126" t="s">
        <v>1263</v>
      </c>
      <c r="B830" s="127" t="s">
        <v>1264</v>
      </c>
      <c r="C830" s="128">
        <v>1.74</v>
      </c>
      <c r="D830" s="148">
        <v>0.92710000000000004</v>
      </c>
      <c r="E830" s="148">
        <v>1.4277</v>
      </c>
      <c r="F830" s="130">
        <v>1</v>
      </c>
      <c r="G830" s="131">
        <v>1</v>
      </c>
      <c r="H830" s="149" t="s">
        <v>230</v>
      </c>
      <c r="I830" s="150" t="s">
        <v>246</v>
      </c>
      <c r="J830" s="123"/>
    </row>
    <row r="831" spans="1:10" s="124" customFormat="1" x14ac:dyDescent="0.45">
      <c r="A831" s="126" t="s">
        <v>1265</v>
      </c>
      <c r="B831" s="127" t="s">
        <v>1264</v>
      </c>
      <c r="C831" s="128">
        <v>2.37</v>
      </c>
      <c r="D831" s="148">
        <v>1.0217000000000001</v>
      </c>
      <c r="E831" s="148">
        <v>1.5733999999999999</v>
      </c>
      <c r="F831" s="130">
        <v>1</v>
      </c>
      <c r="G831" s="131">
        <v>1.52</v>
      </c>
      <c r="H831" s="132" t="s">
        <v>230</v>
      </c>
      <c r="I831" s="133" t="s">
        <v>246</v>
      </c>
      <c r="J831" s="123"/>
    </row>
    <row r="832" spans="1:10" s="124" customFormat="1" x14ac:dyDescent="0.45">
      <c r="A832" s="126" t="s">
        <v>1266</v>
      </c>
      <c r="B832" s="127" t="s">
        <v>1264</v>
      </c>
      <c r="C832" s="128">
        <v>6.86</v>
      </c>
      <c r="D832" s="148">
        <v>1.7119</v>
      </c>
      <c r="E832" s="148">
        <v>2.6362999999999999</v>
      </c>
      <c r="F832" s="130">
        <v>1</v>
      </c>
      <c r="G832" s="131">
        <v>1.8</v>
      </c>
      <c r="H832" s="132" t="s">
        <v>230</v>
      </c>
      <c r="I832" s="133" t="s">
        <v>246</v>
      </c>
      <c r="J832" s="123"/>
    </row>
    <row r="833" spans="1:10" s="124" customFormat="1" x14ac:dyDescent="0.45">
      <c r="A833" s="134" t="s">
        <v>1267</v>
      </c>
      <c r="B833" s="135" t="s">
        <v>1264</v>
      </c>
      <c r="C833" s="136">
        <v>13.1</v>
      </c>
      <c r="D833" s="137">
        <v>3.5739999999999998</v>
      </c>
      <c r="E833" s="137">
        <v>5.5039999999999996</v>
      </c>
      <c r="F833" s="138">
        <v>1</v>
      </c>
      <c r="G833" s="151">
        <v>2</v>
      </c>
      <c r="H833" s="140" t="s">
        <v>230</v>
      </c>
      <c r="I833" s="141" t="s">
        <v>246</v>
      </c>
      <c r="J833" s="123"/>
    </row>
    <row r="834" spans="1:10" s="124" customFormat="1" x14ac:dyDescent="0.45">
      <c r="A834" s="126" t="s">
        <v>1268</v>
      </c>
      <c r="B834" s="127" t="s">
        <v>1269</v>
      </c>
      <c r="C834" s="128">
        <v>2.06</v>
      </c>
      <c r="D834" s="148">
        <v>0.60589999999999999</v>
      </c>
      <c r="E834" s="148">
        <v>0.93310000000000004</v>
      </c>
      <c r="F834" s="130">
        <v>1</v>
      </c>
      <c r="G834" s="131">
        <v>1</v>
      </c>
      <c r="H834" s="149" t="s">
        <v>230</v>
      </c>
      <c r="I834" s="150" t="s">
        <v>246</v>
      </c>
      <c r="J834" s="123"/>
    </row>
    <row r="835" spans="1:10" s="124" customFormat="1" x14ac:dyDescent="0.45">
      <c r="A835" s="126" t="s">
        <v>1270</v>
      </c>
      <c r="B835" s="127" t="s">
        <v>1269</v>
      </c>
      <c r="C835" s="128">
        <v>3.22</v>
      </c>
      <c r="D835" s="148">
        <v>0.73499999999999999</v>
      </c>
      <c r="E835" s="148">
        <v>1.1318999999999999</v>
      </c>
      <c r="F835" s="130">
        <v>1</v>
      </c>
      <c r="G835" s="131">
        <v>1.52</v>
      </c>
      <c r="H835" s="132" t="s">
        <v>230</v>
      </c>
      <c r="I835" s="133" t="s">
        <v>246</v>
      </c>
      <c r="J835" s="123"/>
    </row>
    <row r="836" spans="1:10" s="124" customFormat="1" x14ac:dyDescent="0.45">
      <c r="A836" s="126" t="s">
        <v>1271</v>
      </c>
      <c r="B836" s="127" t="s">
        <v>1269</v>
      </c>
      <c r="C836" s="128">
        <v>7.59</v>
      </c>
      <c r="D836" s="148">
        <v>1.3658999999999999</v>
      </c>
      <c r="E836" s="148">
        <v>2.1034999999999999</v>
      </c>
      <c r="F836" s="130">
        <v>1</v>
      </c>
      <c r="G836" s="131">
        <v>1.8</v>
      </c>
      <c r="H836" s="132" t="s">
        <v>230</v>
      </c>
      <c r="I836" s="133" t="s">
        <v>246</v>
      </c>
      <c r="J836" s="123"/>
    </row>
    <row r="837" spans="1:10" s="124" customFormat="1" x14ac:dyDescent="0.45">
      <c r="A837" s="134" t="s">
        <v>1272</v>
      </c>
      <c r="B837" s="135" t="s">
        <v>1269</v>
      </c>
      <c r="C837" s="136">
        <v>12.23</v>
      </c>
      <c r="D837" s="137">
        <v>2.3580000000000001</v>
      </c>
      <c r="E837" s="137">
        <v>3.6313</v>
      </c>
      <c r="F837" s="138">
        <v>1</v>
      </c>
      <c r="G837" s="151">
        <v>2</v>
      </c>
      <c r="H837" s="140" t="s">
        <v>230</v>
      </c>
      <c r="I837" s="141" t="s">
        <v>246</v>
      </c>
      <c r="J837" s="123"/>
    </row>
    <row r="838" spans="1:10" s="124" customFormat="1" x14ac:dyDescent="0.45">
      <c r="A838" s="126" t="s">
        <v>1273</v>
      </c>
      <c r="B838" s="127" t="s">
        <v>1274</v>
      </c>
      <c r="C838" s="128">
        <v>2.1800000000000002</v>
      </c>
      <c r="D838" s="148">
        <v>0.85329999999999995</v>
      </c>
      <c r="E838" s="148">
        <v>1.3141</v>
      </c>
      <c r="F838" s="130">
        <v>1</v>
      </c>
      <c r="G838" s="131">
        <v>1</v>
      </c>
      <c r="H838" s="149" t="s">
        <v>230</v>
      </c>
      <c r="I838" s="150" t="s">
        <v>246</v>
      </c>
      <c r="J838" s="123"/>
    </row>
    <row r="839" spans="1:10" s="124" customFormat="1" x14ac:dyDescent="0.45">
      <c r="A839" s="126" t="s">
        <v>1275</v>
      </c>
      <c r="B839" s="127" t="s">
        <v>1274</v>
      </c>
      <c r="C839" s="128">
        <v>4.49</v>
      </c>
      <c r="D839" s="148">
        <v>1.0229999999999999</v>
      </c>
      <c r="E839" s="148">
        <v>1.5753999999999999</v>
      </c>
      <c r="F839" s="130">
        <v>1</v>
      </c>
      <c r="G839" s="131">
        <v>1.52</v>
      </c>
      <c r="H839" s="132" t="s">
        <v>230</v>
      </c>
      <c r="I839" s="133" t="s">
        <v>246</v>
      </c>
      <c r="J839" s="123"/>
    </row>
    <row r="840" spans="1:10" s="124" customFormat="1" x14ac:dyDescent="0.45">
      <c r="A840" s="126" t="s">
        <v>1276</v>
      </c>
      <c r="B840" s="127" t="s">
        <v>1274</v>
      </c>
      <c r="C840" s="128">
        <v>7.52</v>
      </c>
      <c r="D840" s="148">
        <v>1.3633</v>
      </c>
      <c r="E840" s="148">
        <v>2.0994999999999999</v>
      </c>
      <c r="F840" s="130">
        <v>1</v>
      </c>
      <c r="G840" s="131">
        <v>1.8</v>
      </c>
      <c r="H840" s="132" t="s">
        <v>230</v>
      </c>
      <c r="I840" s="133" t="s">
        <v>246</v>
      </c>
      <c r="J840" s="123"/>
    </row>
    <row r="841" spans="1:10" s="124" customFormat="1" x14ac:dyDescent="0.45">
      <c r="A841" s="134" t="s">
        <v>1277</v>
      </c>
      <c r="B841" s="135" t="s">
        <v>1274</v>
      </c>
      <c r="C841" s="136">
        <v>15.06</v>
      </c>
      <c r="D841" s="137">
        <v>2.9914000000000001</v>
      </c>
      <c r="E841" s="137">
        <v>4.6067999999999998</v>
      </c>
      <c r="F841" s="138">
        <v>1</v>
      </c>
      <c r="G841" s="151">
        <v>2</v>
      </c>
      <c r="H841" s="140" t="s">
        <v>230</v>
      </c>
      <c r="I841" s="141" t="s">
        <v>246</v>
      </c>
      <c r="J841" s="123"/>
    </row>
    <row r="842" spans="1:10" s="124" customFormat="1" x14ac:dyDescent="0.45">
      <c r="A842" s="126" t="s">
        <v>1278</v>
      </c>
      <c r="B842" s="127" t="s">
        <v>1279</v>
      </c>
      <c r="C842" s="128">
        <v>1.5</v>
      </c>
      <c r="D842" s="148">
        <v>0.94610000000000005</v>
      </c>
      <c r="E842" s="148">
        <v>1.4570000000000001</v>
      </c>
      <c r="F842" s="130">
        <v>1</v>
      </c>
      <c r="G842" s="131">
        <v>1</v>
      </c>
      <c r="H842" s="149" t="s">
        <v>230</v>
      </c>
      <c r="I842" s="150" t="s">
        <v>246</v>
      </c>
      <c r="J842" s="123"/>
    </row>
    <row r="843" spans="1:10" s="124" customFormat="1" x14ac:dyDescent="0.45">
      <c r="A843" s="126" t="s">
        <v>1280</v>
      </c>
      <c r="B843" s="127" t="s">
        <v>1279</v>
      </c>
      <c r="C843" s="128">
        <v>1.67</v>
      </c>
      <c r="D843" s="148">
        <v>1.0383</v>
      </c>
      <c r="E843" s="148">
        <v>1.599</v>
      </c>
      <c r="F843" s="130">
        <v>1</v>
      </c>
      <c r="G843" s="131">
        <v>1.52</v>
      </c>
      <c r="H843" s="132" t="s">
        <v>230</v>
      </c>
      <c r="I843" s="133" t="s">
        <v>246</v>
      </c>
      <c r="J843" s="123"/>
    </row>
    <row r="844" spans="1:10" s="124" customFormat="1" x14ac:dyDescent="0.45">
      <c r="A844" s="126" t="s">
        <v>1281</v>
      </c>
      <c r="B844" s="127" t="s">
        <v>1279</v>
      </c>
      <c r="C844" s="128">
        <v>3.53</v>
      </c>
      <c r="D844" s="148">
        <v>1.3090999999999999</v>
      </c>
      <c r="E844" s="148">
        <v>2.016</v>
      </c>
      <c r="F844" s="130">
        <v>1</v>
      </c>
      <c r="G844" s="131">
        <v>1.8</v>
      </c>
      <c r="H844" s="132" t="s">
        <v>230</v>
      </c>
      <c r="I844" s="133" t="s">
        <v>246</v>
      </c>
      <c r="J844" s="123"/>
    </row>
    <row r="845" spans="1:10" s="124" customFormat="1" x14ac:dyDescent="0.45">
      <c r="A845" s="134" t="s">
        <v>1282</v>
      </c>
      <c r="B845" s="135" t="s">
        <v>1279</v>
      </c>
      <c r="C845" s="136">
        <v>14.42</v>
      </c>
      <c r="D845" s="137">
        <v>3.6495000000000002</v>
      </c>
      <c r="E845" s="137">
        <v>5.6201999999999996</v>
      </c>
      <c r="F845" s="138">
        <v>1</v>
      </c>
      <c r="G845" s="151">
        <v>2</v>
      </c>
      <c r="H845" s="140" t="s">
        <v>230</v>
      </c>
      <c r="I845" s="141" t="s">
        <v>246</v>
      </c>
      <c r="J845" s="123"/>
    </row>
    <row r="846" spans="1:10" s="124" customFormat="1" x14ac:dyDescent="0.45">
      <c r="A846" s="126" t="s">
        <v>1283</v>
      </c>
      <c r="B846" s="127" t="s">
        <v>1284</v>
      </c>
      <c r="C846" s="128">
        <v>2.56</v>
      </c>
      <c r="D846" s="148">
        <v>0.52049999999999996</v>
      </c>
      <c r="E846" s="148">
        <v>0.80159999999999998</v>
      </c>
      <c r="F846" s="130">
        <v>1</v>
      </c>
      <c r="G846" s="131">
        <v>1</v>
      </c>
      <c r="H846" s="149" t="s">
        <v>230</v>
      </c>
      <c r="I846" s="150" t="s">
        <v>246</v>
      </c>
      <c r="J846" s="123"/>
    </row>
    <row r="847" spans="1:10" s="124" customFormat="1" x14ac:dyDescent="0.45">
      <c r="A847" s="126" t="s">
        <v>1285</v>
      </c>
      <c r="B847" s="127" t="s">
        <v>1284</v>
      </c>
      <c r="C847" s="128">
        <v>4.0599999999999996</v>
      </c>
      <c r="D847" s="148">
        <v>0.62780000000000002</v>
      </c>
      <c r="E847" s="148">
        <v>0.96679999999999999</v>
      </c>
      <c r="F847" s="130">
        <v>1</v>
      </c>
      <c r="G847" s="131">
        <v>1.52</v>
      </c>
      <c r="H847" s="132" t="s">
        <v>230</v>
      </c>
      <c r="I847" s="133" t="s">
        <v>246</v>
      </c>
      <c r="J847" s="123"/>
    </row>
    <row r="848" spans="1:10" s="124" customFormat="1" x14ac:dyDescent="0.45">
      <c r="A848" s="126" t="s">
        <v>1286</v>
      </c>
      <c r="B848" s="127" t="s">
        <v>1284</v>
      </c>
      <c r="C848" s="128">
        <v>6.33</v>
      </c>
      <c r="D848" s="148">
        <v>0.8911</v>
      </c>
      <c r="E848" s="148">
        <v>1.3723000000000001</v>
      </c>
      <c r="F848" s="130">
        <v>1</v>
      </c>
      <c r="G848" s="131">
        <v>1.8</v>
      </c>
      <c r="H848" s="132" t="s">
        <v>230</v>
      </c>
      <c r="I848" s="133" t="s">
        <v>246</v>
      </c>
      <c r="J848" s="123"/>
    </row>
    <row r="849" spans="1:10" s="124" customFormat="1" x14ac:dyDescent="0.45">
      <c r="A849" s="134" t="s">
        <v>1287</v>
      </c>
      <c r="B849" s="135" t="s">
        <v>1284</v>
      </c>
      <c r="C849" s="136">
        <v>10.220000000000001</v>
      </c>
      <c r="D849" s="137">
        <v>1.5669</v>
      </c>
      <c r="E849" s="137">
        <v>2.4129999999999998</v>
      </c>
      <c r="F849" s="138">
        <v>1</v>
      </c>
      <c r="G849" s="151">
        <v>2</v>
      </c>
      <c r="H849" s="140" t="s">
        <v>230</v>
      </c>
      <c r="I849" s="141" t="s">
        <v>246</v>
      </c>
      <c r="J849" s="123"/>
    </row>
    <row r="850" spans="1:10" s="124" customFormat="1" x14ac:dyDescent="0.45">
      <c r="A850" s="126" t="s">
        <v>1288</v>
      </c>
      <c r="B850" s="127" t="s">
        <v>1289</v>
      </c>
      <c r="C850" s="128">
        <v>2.72</v>
      </c>
      <c r="D850" s="148">
        <v>0.36730000000000002</v>
      </c>
      <c r="E850" s="148">
        <v>0.56559999999999999</v>
      </c>
      <c r="F850" s="130">
        <v>1</v>
      </c>
      <c r="G850" s="131">
        <v>1</v>
      </c>
      <c r="H850" s="149" t="s">
        <v>230</v>
      </c>
      <c r="I850" s="150" t="s">
        <v>246</v>
      </c>
      <c r="J850" s="123"/>
    </row>
    <row r="851" spans="1:10" s="124" customFormat="1" x14ac:dyDescent="0.45">
      <c r="A851" s="126" t="s">
        <v>1290</v>
      </c>
      <c r="B851" s="127" t="s">
        <v>1289</v>
      </c>
      <c r="C851" s="128">
        <v>3.55</v>
      </c>
      <c r="D851" s="148">
        <v>0.48199999999999998</v>
      </c>
      <c r="E851" s="148">
        <v>0.74229999999999996</v>
      </c>
      <c r="F851" s="130">
        <v>1</v>
      </c>
      <c r="G851" s="131">
        <v>1.52</v>
      </c>
      <c r="H851" s="132" t="s">
        <v>230</v>
      </c>
      <c r="I851" s="133" t="s">
        <v>246</v>
      </c>
      <c r="J851" s="123"/>
    </row>
    <row r="852" spans="1:10" s="124" customFormat="1" x14ac:dyDescent="0.45">
      <c r="A852" s="126" t="s">
        <v>1291</v>
      </c>
      <c r="B852" s="127" t="s">
        <v>1289</v>
      </c>
      <c r="C852" s="128">
        <v>5.58</v>
      </c>
      <c r="D852" s="148">
        <v>0.74770000000000003</v>
      </c>
      <c r="E852" s="148">
        <v>1.1515</v>
      </c>
      <c r="F852" s="130">
        <v>1</v>
      </c>
      <c r="G852" s="131">
        <v>1.8</v>
      </c>
      <c r="H852" s="132" t="s">
        <v>230</v>
      </c>
      <c r="I852" s="133" t="s">
        <v>246</v>
      </c>
      <c r="J852" s="123"/>
    </row>
    <row r="853" spans="1:10" s="124" customFormat="1" x14ac:dyDescent="0.45">
      <c r="A853" s="134" t="s">
        <v>1292</v>
      </c>
      <c r="B853" s="135" t="s">
        <v>1289</v>
      </c>
      <c r="C853" s="136">
        <v>10.51</v>
      </c>
      <c r="D853" s="137">
        <v>1.5787</v>
      </c>
      <c r="E853" s="137">
        <v>2.4312</v>
      </c>
      <c r="F853" s="138">
        <v>1</v>
      </c>
      <c r="G853" s="151">
        <v>2</v>
      </c>
      <c r="H853" s="140" t="s">
        <v>230</v>
      </c>
      <c r="I853" s="141" t="s">
        <v>246</v>
      </c>
      <c r="J853" s="123"/>
    </row>
    <row r="854" spans="1:10" s="124" customFormat="1" x14ac:dyDescent="0.45">
      <c r="A854" s="126" t="s">
        <v>1293</v>
      </c>
      <c r="B854" s="127" t="s">
        <v>1294</v>
      </c>
      <c r="C854" s="128">
        <v>2.41</v>
      </c>
      <c r="D854" s="148">
        <v>0.99719999999999998</v>
      </c>
      <c r="E854" s="148">
        <v>1.5357000000000001</v>
      </c>
      <c r="F854" s="130">
        <v>1</v>
      </c>
      <c r="G854" s="131">
        <v>1</v>
      </c>
      <c r="H854" s="149" t="s">
        <v>230</v>
      </c>
      <c r="I854" s="150" t="s">
        <v>246</v>
      </c>
      <c r="J854" s="123"/>
    </row>
    <row r="855" spans="1:10" s="124" customFormat="1" x14ac:dyDescent="0.45">
      <c r="A855" s="126" t="s">
        <v>1295</v>
      </c>
      <c r="B855" s="127" t="s">
        <v>1294</v>
      </c>
      <c r="C855" s="128">
        <v>3.94</v>
      </c>
      <c r="D855" s="148">
        <v>1.24</v>
      </c>
      <c r="E855" s="148">
        <v>1.9096</v>
      </c>
      <c r="F855" s="130">
        <v>1</v>
      </c>
      <c r="G855" s="131">
        <v>1.52</v>
      </c>
      <c r="H855" s="132" t="s">
        <v>230</v>
      </c>
      <c r="I855" s="133" t="s">
        <v>246</v>
      </c>
      <c r="J855" s="123"/>
    </row>
    <row r="856" spans="1:10" s="124" customFormat="1" x14ac:dyDescent="0.45">
      <c r="A856" s="126" t="s">
        <v>1296</v>
      </c>
      <c r="B856" s="127" t="s">
        <v>1294</v>
      </c>
      <c r="C856" s="128">
        <v>8.16</v>
      </c>
      <c r="D856" s="148">
        <v>2.0710999999999999</v>
      </c>
      <c r="E856" s="148">
        <v>3.1894999999999998</v>
      </c>
      <c r="F856" s="130">
        <v>1</v>
      </c>
      <c r="G856" s="131">
        <v>1.8</v>
      </c>
      <c r="H856" s="132" t="s">
        <v>230</v>
      </c>
      <c r="I856" s="133" t="s">
        <v>246</v>
      </c>
      <c r="J856" s="123"/>
    </row>
    <row r="857" spans="1:10" s="124" customFormat="1" x14ac:dyDescent="0.45">
      <c r="A857" s="134" t="s">
        <v>1297</v>
      </c>
      <c r="B857" s="135" t="s">
        <v>1294</v>
      </c>
      <c r="C857" s="136">
        <v>14.27</v>
      </c>
      <c r="D857" s="137">
        <v>3.5053000000000001</v>
      </c>
      <c r="E857" s="137">
        <v>5.3982000000000001</v>
      </c>
      <c r="F857" s="138">
        <v>1</v>
      </c>
      <c r="G857" s="151">
        <v>2</v>
      </c>
      <c r="H857" s="140" t="s">
        <v>230</v>
      </c>
      <c r="I857" s="141" t="s">
        <v>246</v>
      </c>
      <c r="J857" s="123"/>
    </row>
    <row r="858" spans="1:10" s="124" customFormat="1" x14ac:dyDescent="0.45">
      <c r="A858" s="126" t="s">
        <v>1298</v>
      </c>
      <c r="B858" s="127" t="s">
        <v>1299</v>
      </c>
      <c r="C858" s="128">
        <v>3.61</v>
      </c>
      <c r="D858" s="148">
        <v>1.0355000000000001</v>
      </c>
      <c r="E858" s="148">
        <v>1.5947</v>
      </c>
      <c r="F858" s="130">
        <v>1</v>
      </c>
      <c r="G858" s="131">
        <v>1</v>
      </c>
      <c r="H858" s="149" t="s">
        <v>230</v>
      </c>
      <c r="I858" s="150" t="s">
        <v>246</v>
      </c>
      <c r="J858" s="123"/>
    </row>
    <row r="859" spans="1:10" s="124" customFormat="1" x14ac:dyDescent="0.45">
      <c r="A859" s="126" t="s">
        <v>1300</v>
      </c>
      <c r="B859" s="127" t="s">
        <v>1299</v>
      </c>
      <c r="C859" s="128">
        <v>5.15</v>
      </c>
      <c r="D859" s="148">
        <v>1.2525999999999999</v>
      </c>
      <c r="E859" s="148">
        <v>1.929</v>
      </c>
      <c r="F859" s="130">
        <v>1</v>
      </c>
      <c r="G859" s="131">
        <v>1.52</v>
      </c>
      <c r="H859" s="132" t="s">
        <v>230</v>
      </c>
      <c r="I859" s="133" t="s">
        <v>246</v>
      </c>
      <c r="J859" s="123"/>
    </row>
    <row r="860" spans="1:10" s="124" customFormat="1" x14ac:dyDescent="0.45">
      <c r="A860" s="126" t="s">
        <v>1301</v>
      </c>
      <c r="B860" s="127" t="s">
        <v>1299</v>
      </c>
      <c r="C860" s="128">
        <v>8.77</v>
      </c>
      <c r="D860" s="148">
        <v>1.8673</v>
      </c>
      <c r="E860" s="148">
        <v>2.8755999999999999</v>
      </c>
      <c r="F860" s="130">
        <v>1</v>
      </c>
      <c r="G860" s="131">
        <v>1.8</v>
      </c>
      <c r="H860" s="132" t="s">
        <v>230</v>
      </c>
      <c r="I860" s="133" t="s">
        <v>246</v>
      </c>
      <c r="J860" s="123"/>
    </row>
    <row r="861" spans="1:10" s="124" customFormat="1" x14ac:dyDescent="0.45">
      <c r="A861" s="134" t="s">
        <v>1302</v>
      </c>
      <c r="B861" s="135" t="s">
        <v>1299</v>
      </c>
      <c r="C861" s="136">
        <v>16.97</v>
      </c>
      <c r="D861" s="137">
        <v>3.7799</v>
      </c>
      <c r="E861" s="137">
        <v>5.8211000000000004</v>
      </c>
      <c r="F861" s="138">
        <v>1</v>
      </c>
      <c r="G861" s="151">
        <v>2</v>
      </c>
      <c r="H861" s="140" t="s">
        <v>230</v>
      </c>
      <c r="I861" s="141" t="s">
        <v>246</v>
      </c>
      <c r="J861" s="123"/>
    </row>
    <row r="862" spans="1:10" s="124" customFormat="1" x14ac:dyDescent="0.45">
      <c r="A862" s="126" t="s">
        <v>1303</v>
      </c>
      <c r="B862" s="127" t="s">
        <v>1304</v>
      </c>
      <c r="C862" s="128">
        <v>2.3199999999999998</v>
      </c>
      <c r="D862" s="148">
        <v>0.95740000000000003</v>
      </c>
      <c r="E862" s="148">
        <v>1.4743999999999999</v>
      </c>
      <c r="F862" s="130">
        <v>1</v>
      </c>
      <c r="G862" s="131">
        <v>1</v>
      </c>
      <c r="H862" s="149" t="s">
        <v>230</v>
      </c>
      <c r="I862" s="150" t="s">
        <v>246</v>
      </c>
      <c r="J862" s="123"/>
    </row>
    <row r="863" spans="1:10" s="124" customFormat="1" x14ac:dyDescent="0.45">
      <c r="A863" s="126" t="s">
        <v>1305</v>
      </c>
      <c r="B863" s="127" t="s">
        <v>1304</v>
      </c>
      <c r="C863" s="128">
        <v>3.43</v>
      </c>
      <c r="D863" s="148">
        <v>1.1031</v>
      </c>
      <c r="E863" s="148">
        <v>1.6988000000000001</v>
      </c>
      <c r="F863" s="130">
        <v>1</v>
      </c>
      <c r="G863" s="131">
        <v>1.52</v>
      </c>
      <c r="H863" s="132" t="s">
        <v>230</v>
      </c>
      <c r="I863" s="133" t="s">
        <v>246</v>
      </c>
      <c r="J863" s="123"/>
    </row>
    <row r="864" spans="1:10" s="124" customFormat="1" x14ac:dyDescent="0.45">
      <c r="A864" s="126" t="s">
        <v>1306</v>
      </c>
      <c r="B864" s="127" t="s">
        <v>1304</v>
      </c>
      <c r="C864" s="128">
        <v>7.32</v>
      </c>
      <c r="D864" s="148">
        <v>1.6915</v>
      </c>
      <c r="E864" s="148">
        <v>2.6049000000000002</v>
      </c>
      <c r="F864" s="130">
        <v>1</v>
      </c>
      <c r="G864" s="131">
        <v>1.8</v>
      </c>
      <c r="H864" s="132" t="s">
        <v>230</v>
      </c>
      <c r="I864" s="133" t="s">
        <v>246</v>
      </c>
      <c r="J864" s="123"/>
    </row>
    <row r="865" spans="1:10" s="124" customFormat="1" x14ac:dyDescent="0.45">
      <c r="A865" s="134" t="s">
        <v>1307</v>
      </c>
      <c r="B865" s="135" t="s">
        <v>1304</v>
      </c>
      <c r="C865" s="136">
        <v>13.84</v>
      </c>
      <c r="D865" s="137">
        <v>3.2166000000000001</v>
      </c>
      <c r="E865" s="137">
        <v>4.9535999999999998</v>
      </c>
      <c r="F865" s="138">
        <v>1</v>
      </c>
      <c r="G865" s="151">
        <v>2</v>
      </c>
      <c r="H865" s="140" t="s">
        <v>230</v>
      </c>
      <c r="I865" s="141" t="s">
        <v>246</v>
      </c>
      <c r="J865" s="123"/>
    </row>
    <row r="866" spans="1:10" s="124" customFormat="1" x14ac:dyDescent="0.45">
      <c r="A866" s="126" t="s">
        <v>1308</v>
      </c>
      <c r="B866" s="127" t="s">
        <v>1309</v>
      </c>
      <c r="C866" s="128">
        <v>2.0099999999999998</v>
      </c>
      <c r="D866" s="148">
        <v>0.68049999999999999</v>
      </c>
      <c r="E866" s="148">
        <v>1.048</v>
      </c>
      <c r="F866" s="130">
        <v>1</v>
      </c>
      <c r="G866" s="131">
        <v>1</v>
      </c>
      <c r="H866" s="149" t="s">
        <v>230</v>
      </c>
      <c r="I866" s="150" t="s">
        <v>246</v>
      </c>
      <c r="J866" s="123"/>
    </row>
    <row r="867" spans="1:10" s="124" customFormat="1" x14ac:dyDescent="0.45">
      <c r="A867" s="126" t="s">
        <v>1310</v>
      </c>
      <c r="B867" s="127" t="s">
        <v>1309</v>
      </c>
      <c r="C867" s="128">
        <v>2.94</v>
      </c>
      <c r="D867" s="148">
        <v>0.80100000000000005</v>
      </c>
      <c r="E867" s="148">
        <v>1.2335</v>
      </c>
      <c r="F867" s="130">
        <v>1</v>
      </c>
      <c r="G867" s="131">
        <v>1.52</v>
      </c>
      <c r="H867" s="132" t="s">
        <v>230</v>
      </c>
      <c r="I867" s="133" t="s">
        <v>246</v>
      </c>
      <c r="J867" s="123"/>
    </row>
    <row r="868" spans="1:10" s="124" customFormat="1" x14ac:dyDescent="0.45">
      <c r="A868" s="126" t="s">
        <v>1311</v>
      </c>
      <c r="B868" s="127" t="s">
        <v>1309</v>
      </c>
      <c r="C868" s="128">
        <v>6.01</v>
      </c>
      <c r="D868" s="148">
        <v>1.3917999999999999</v>
      </c>
      <c r="E868" s="148">
        <v>2.1434000000000002</v>
      </c>
      <c r="F868" s="130">
        <v>1</v>
      </c>
      <c r="G868" s="131">
        <v>1.8</v>
      </c>
      <c r="H868" s="132" t="s">
        <v>230</v>
      </c>
      <c r="I868" s="133" t="s">
        <v>246</v>
      </c>
      <c r="J868" s="123"/>
    </row>
    <row r="869" spans="1:10" s="124" customFormat="1" x14ac:dyDescent="0.45">
      <c r="A869" s="134" t="s">
        <v>1312</v>
      </c>
      <c r="B869" s="135" t="s">
        <v>1309</v>
      </c>
      <c r="C869" s="136">
        <v>12.53</v>
      </c>
      <c r="D869" s="137">
        <v>2.6549999999999998</v>
      </c>
      <c r="E869" s="137">
        <v>4.0887000000000002</v>
      </c>
      <c r="F869" s="138">
        <v>1</v>
      </c>
      <c r="G869" s="151">
        <v>2</v>
      </c>
      <c r="H869" s="140" t="s">
        <v>230</v>
      </c>
      <c r="I869" s="141" t="s">
        <v>246</v>
      </c>
      <c r="J869" s="123"/>
    </row>
    <row r="870" spans="1:10" s="124" customFormat="1" x14ac:dyDescent="0.45">
      <c r="A870" s="126" t="s">
        <v>1313</v>
      </c>
      <c r="B870" s="127" t="s">
        <v>1314</v>
      </c>
      <c r="C870" s="128">
        <v>1.6</v>
      </c>
      <c r="D870" s="148">
        <v>0.59950000000000003</v>
      </c>
      <c r="E870" s="148">
        <v>0.92320000000000002</v>
      </c>
      <c r="F870" s="130">
        <v>1</v>
      </c>
      <c r="G870" s="131">
        <v>1</v>
      </c>
      <c r="H870" s="149" t="s">
        <v>230</v>
      </c>
      <c r="I870" s="150" t="s">
        <v>246</v>
      </c>
      <c r="J870" s="123"/>
    </row>
    <row r="871" spans="1:10" s="124" customFormat="1" x14ac:dyDescent="0.45">
      <c r="A871" s="126" t="s">
        <v>1315</v>
      </c>
      <c r="B871" s="127" t="s">
        <v>1314</v>
      </c>
      <c r="C871" s="128">
        <v>2.16</v>
      </c>
      <c r="D871" s="148">
        <v>0.91190000000000004</v>
      </c>
      <c r="E871" s="148">
        <v>1.4043000000000001</v>
      </c>
      <c r="F871" s="130">
        <v>1</v>
      </c>
      <c r="G871" s="131">
        <v>1.52</v>
      </c>
      <c r="H871" s="132" t="s">
        <v>230</v>
      </c>
      <c r="I871" s="133" t="s">
        <v>246</v>
      </c>
      <c r="J871" s="123"/>
    </row>
    <row r="872" spans="1:10" s="124" customFormat="1" x14ac:dyDescent="0.45">
      <c r="A872" s="126" t="s">
        <v>1316</v>
      </c>
      <c r="B872" s="127" t="s">
        <v>1314</v>
      </c>
      <c r="C872" s="128">
        <v>7.3</v>
      </c>
      <c r="D872" s="148">
        <v>1.8853</v>
      </c>
      <c r="E872" s="148">
        <v>2.9034</v>
      </c>
      <c r="F872" s="130">
        <v>1</v>
      </c>
      <c r="G872" s="131">
        <v>1.8</v>
      </c>
      <c r="H872" s="132" t="s">
        <v>230</v>
      </c>
      <c r="I872" s="133" t="s">
        <v>246</v>
      </c>
      <c r="J872" s="123"/>
    </row>
    <row r="873" spans="1:10" s="124" customFormat="1" x14ac:dyDescent="0.45">
      <c r="A873" s="134" t="s">
        <v>1317</v>
      </c>
      <c r="B873" s="135" t="s">
        <v>1314</v>
      </c>
      <c r="C873" s="136">
        <v>13.71</v>
      </c>
      <c r="D873" s="137">
        <v>3.4192</v>
      </c>
      <c r="E873" s="137">
        <v>5.2656000000000001</v>
      </c>
      <c r="F873" s="138">
        <v>1</v>
      </c>
      <c r="G873" s="151">
        <v>2</v>
      </c>
      <c r="H873" s="140" t="s">
        <v>230</v>
      </c>
      <c r="I873" s="141" t="s">
        <v>246</v>
      </c>
      <c r="J873" s="123"/>
    </row>
    <row r="874" spans="1:10" s="124" customFormat="1" x14ac:dyDescent="0.45">
      <c r="A874" s="126" t="s">
        <v>1318</v>
      </c>
      <c r="B874" s="127" t="s">
        <v>1319</v>
      </c>
      <c r="C874" s="128">
        <v>2.61</v>
      </c>
      <c r="D874" s="148">
        <v>0.53310000000000002</v>
      </c>
      <c r="E874" s="148">
        <v>0.82099999999999995</v>
      </c>
      <c r="F874" s="130">
        <v>1</v>
      </c>
      <c r="G874" s="131">
        <v>1</v>
      </c>
      <c r="H874" s="149" t="s">
        <v>230</v>
      </c>
      <c r="I874" s="150" t="s">
        <v>246</v>
      </c>
      <c r="J874" s="123"/>
    </row>
    <row r="875" spans="1:10" s="124" customFormat="1" x14ac:dyDescent="0.45">
      <c r="A875" s="126" t="s">
        <v>1320</v>
      </c>
      <c r="B875" s="127" t="s">
        <v>1319</v>
      </c>
      <c r="C875" s="128">
        <v>4.0199999999999996</v>
      </c>
      <c r="D875" s="148">
        <v>0.7369</v>
      </c>
      <c r="E875" s="148">
        <v>1.1348</v>
      </c>
      <c r="F875" s="130">
        <v>1</v>
      </c>
      <c r="G875" s="131">
        <v>1.52</v>
      </c>
      <c r="H875" s="132" t="s">
        <v>230</v>
      </c>
      <c r="I875" s="133" t="s">
        <v>246</v>
      </c>
      <c r="J875" s="123"/>
    </row>
    <row r="876" spans="1:10" s="124" customFormat="1" x14ac:dyDescent="0.45">
      <c r="A876" s="126" t="s">
        <v>1321</v>
      </c>
      <c r="B876" s="127" t="s">
        <v>1319</v>
      </c>
      <c r="C876" s="128">
        <v>6.85</v>
      </c>
      <c r="D876" s="148">
        <v>1.196</v>
      </c>
      <c r="E876" s="148">
        <v>1.8418000000000001</v>
      </c>
      <c r="F876" s="130">
        <v>1</v>
      </c>
      <c r="G876" s="131">
        <v>1.8</v>
      </c>
      <c r="H876" s="132" t="s">
        <v>230</v>
      </c>
      <c r="I876" s="133" t="s">
        <v>246</v>
      </c>
      <c r="J876" s="123"/>
    </row>
    <row r="877" spans="1:10" s="124" customFormat="1" x14ac:dyDescent="0.45">
      <c r="A877" s="134" t="s">
        <v>1322</v>
      </c>
      <c r="B877" s="135" t="s">
        <v>1319</v>
      </c>
      <c r="C877" s="136">
        <v>14.74</v>
      </c>
      <c r="D877" s="137">
        <v>2.5244</v>
      </c>
      <c r="E877" s="137">
        <v>3.8875999999999999</v>
      </c>
      <c r="F877" s="138">
        <v>1</v>
      </c>
      <c r="G877" s="151">
        <v>2</v>
      </c>
      <c r="H877" s="140" t="s">
        <v>230</v>
      </c>
      <c r="I877" s="141" t="s">
        <v>246</v>
      </c>
      <c r="J877" s="123"/>
    </row>
    <row r="878" spans="1:10" s="124" customFormat="1" x14ac:dyDescent="0.45">
      <c r="A878" s="126" t="s">
        <v>1323</v>
      </c>
      <c r="B878" s="127" t="s">
        <v>1324</v>
      </c>
      <c r="C878" s="128">
        <v>2.25</v>
      </c>
      <c r="D878" s="148">
        <v>0.6169</v>
      </c>
      <c r="E878" s="148">
        <v>0.95</v>
      </c>
      <c r="F878" s="130">
        <v>1</v>
      </c>
      <c r="G878" s="131">
        <v>1</v>
      </c>
      <c r="H878" s="149" t="s">
        <v>230</v>
      </c>
      <c r="I878" s="150" t="s">
        <v>246</v>
      </c>
      <c r="J878" s="123"/>
    </row>
    <row r="879" spans="1:10" s="124" customFormat="1" x14ac:dyDescent="0.45">
      <c r="A879" s="126" t="s">
        <v>1325</v>
      </c>
      <c r="B879" s="127" t="s">
        <v>1324</v>
      </c>
      <c r="C879" s="128">
        <v>4.26</v>
      </c>
      <c r="D879" s="148">
        <v>0.92179999999999995</v>
      </c>
      <c r="E879" s="148">
        <v>1.4196</v>
      </c>
      <c r="F879" s="130">
        <v>1</v>
      </c>
      <c r="G879" s="131">
        <v>1.52</v>
      </c>
      <c r="H879" s="132" t="s">
        <v>230</v>
      </c>
      <c r="I879" s="133" t="s">
        <v>246</v>
      </c>
      <c r="J879" s="123"/>
    </row>
    <row r="880" spans="1:10" s="124" customFormat="1" x14ac:dyDescent="0.45">
      <c r="A880" s="126" t="s">
        <v>1326</v>
      </c>
      <c r="B880" s="127" t="s">
        <v>1324</v>
      </c>
      <c r="C880" s="128">
        <v>8.52</v>
      </c>
      <c r="D880" s="148">
        <v>1.7445999999999999</v>
      </c>
      <c r="E880" s="148">
        <v>2.6867000000000001</v>
      </c>
      <c r="F880" s="130">
        <v>1</v>
      </c>
      <c r="G880" s="131">
        <v>1.8</v>
      </c>
      <c r="H880" s="132" t="s">
        <v>230</v>
      </c>
      <c r="I880" s="133" t="s">
        <v>246</v>
      </c>
      <c r="J880" s="123"/>
    </row>
    <row r="881" spans="1:10" s="124" customFormat="1" x14ac:dyDescent="0.45">
      <c r="A881" s="134" t="s">
        <v>1327</v>
      </c>
      <c r="B881" s="135" t="s">
        <v>1324</v>
      </c>
      <c r="C881" s="136">
        <v>15.56</v>
      </c>
      <c r="D881" s="137">
        <v>3.1473</v>
      </c>
      <c r="E881" s="137">
        <v>4.8468999999999998</v>
      </c>
      <c r="F881" s="138">
        <v>1</v>
      </c>
      <c r="G881" s="151">
        <v>2</v>
      </c>
      <c r="H881" s="140" t="s">
        <v>230</v>
      </c>
      <c r="I881" s="141" t="s">
        <v>246</v>
      </c>
      <c r="J881" s="123"/>
    </row>
    <row r="882" spans="1:10" s="124" customFormat="1" x14ac:dyDescent="0.45">
      <c r="A882" s="126" t="s">
        <v>1328</v>
      </c>
      <c r="B882" s="127" t="s">
        <v>1329</v>
      </c>
      <c r="C882" s="128">
        <v>2.13</v>
      </c>
      <c r="D882" s="148">
        <v>0.4677</v>
      </c>
      <c r="E882" s="148">
        <v>0.72030000000000005</v>
      </c>
      <c r="F882" s="130">
        <v>1</v>
      </c>
      <c r="G882" s="131">
        <v>1</v>
      </c>
      <c r="H882" s="149" t="s">
        <v>230</v>
      </c>
      <c r="I882" s="150" t="s">
        <v>246</v>
      </c>
      <c r="J882" s="123"/>
    </row>
    <row r="883" spans="1:10" s="124" customFormat="1" x14ac:dyDescent="0.45">
      <c r="A883" s="126" t="s">
        <v>1330</v>
      </c>
      <c r="B883" s="127" t="s">
        <v>1329</v>
      </c>
      <c r="C883" s="128">
        <v>2.99</v>
      </c>
      <c r="D883" s="148">
        <v>0.60289999999999999</v>
      </c>
      <c r="E883" s="148">
        <v>0.92849999999999999</v>
      </c>
      <c r="F883" s="130">
        <v>1</v>
      </c>
      <c r="G883" s="131">
        <v>1.52</v>
      </c>
      <c r="H883" s="132" t="s">
        <v>230</v>
      </c>
      <c r="I883" s="133" t="s">
        <v>246</v>
      </c>
      <c r="J883" s="123"/>
    </row>
    <row r="884" spans="1:10" s="124" customFormat="1" x14ac:dyDescent="0.45">
      <c r="A884" s="126" t="s">
        <v>1331</v>
      </c>
      <c r="B884" s="127" t="s">
        <v>1329</v>
      </c>
      <c r="C884" s="128">
        <v>5.89</v>
      </c>
      <c r="D884" s="148">
        <v>1.3063</v>
      </c>
      <c r="E884" s="148">
        <v>2.0116999999999998</v>
      </c>
      <c r="F884" s="130">
        <v>1</v>
      </c>
      <c r="G884" s="131">
        <v>1.8</v>
      </c>
      <c r="H884" s="132" t="s">
        <v>230</v>
      </c>
      <c r="I884" s="133" t="s">
        <v>246</v>
      </c>
      <c r="J884" s="123"/>
    </row>
    <row r="885" spans="1:10" s="124" customFormat="1" x14ac:dyDescent="0.45">
      <c r="A885" s="134" t="s">
        <v>1332</v>
      </c>
      <c r="B885" s="135" t="s">
        <v>1329</v>
      </c>
      <c r="C885" s="136">
        <v>11.81</v>
      </c>
      <c r="D885" s="137">
        <v>2.5261</v>
      </c>
      <c r="E885" s="137">
        <v>3.8902000000000001</v>
      </c>
      <c r="F885" s="138">
        <v>1</v>
      </c>
      <c r="G885" s="151">
        <v>2</v>
      </c>
      <c r="H885" s="140" t="s">
        <v>230</v>
      </c>
      <c r="I885" s="141" t="s">
        <v>246</v>
      </c>
      <c r="J885" s="123"/>
    </row>
    <row r="886" spans="1:10" s="124" customFormat="1" x14ac:dyDescent="0.45">
      <c r="A886" s="126" t="s">
        <v>1333</v>
      </c>
      <c r="B886" s="127" t="s">
        <v>1334</v>
      </c>
      <c r="C886" s="128">
        <v>3.14</v>
      </c>
      <c r="D886" s="148">
        <v>0.52259999999999995</v>
      </c>
      <c r="E886" s="148">
        <v>0.80479999999999996</v>
      </c>
      <c r="F886" s="130">
        <v>1</v>
      </c>
      <c r="G886" s="131">
        <v>1</v>
      </c>
      <c r="H886" s="149" t="s">
        <v>230</v>
      </c>
      <c r="I886" s="150" t="s">
        <v>246</v>
      </c>
      <c r="J886" s="123"/>
    </row>
    <row r="887" spans="1:10" s="124" customFormat="1" x14ac:dyDescent="0.45">
      <c r="A887" s="126" t="s">
        <v>1335</v>
      </c>
      <c r="B887" s="127" t="s">
        <v>1334</v>
      </c>
      <c r="C887" s="128">
        <v>4.0999999999999996</v>
      </c>
      <c r="D887" s="148">
        <v>0.61939999999999995</v>
      </c>
      <c r="E887" s="148">
        <v>0.95389999999999997</v>
      </c>
      <c r="F887" s="130">
        <v>1</v>
      </c>
      <c r="G887" s="131">
        <v>1.52</v>
      </c>
      <c r="H887" s="132" t="s">
        <v>230</v>
      </c>
      <c r="I887" s="133" t="s">
        <v>246</v>
      </c>
      <c r="J887" s="123"/>
    </row>
    <row r="888" spans="1:10" s="124" customFormat="1" x14ac:dyDescent="0.45">
      <c r="A888" s="126" t="s">
        <v>1336</v>
      </c>
      <c r="B888" s="127" t="s">
        <v>1334</v>
      </c>
      <c r="C888" s="128">
        <v>6.28</v>
      </c>
      <c r="D888" s="148">
        <v>0.90720000000000001</v>
      </c>
      <c r="E888" s="148">
        <v>1.3971</v>
      </c>
      <c r="F888" s="130">
        <v>1</v>
      </c>
      <c r="G888" s="131">
        <v>1.8</v>
      </c>
      <c r="H888" s="132" t="s">
        <v>230</v>
      </c>
      <c r="I888" s="133" t="s">
        <v>246</v>
      </c>
      <c r="J888" s="123"/>
    </row>
    <row r="889" spans="1:10" s="124" customFormat="1" x14ac:dyDescent="0.45">
      <c r="A889" s="134" t="s">
        <v>1337</v>
      </c>
      <c r="B889" s="135" t="s">
        <v>1334</v>
      </c>
      <c r="C889" s="136">
        <v>9.61</v>
      </c>
      <c r="D889" s="137">
        <v>1.5518000000000001</v>
      </c>
      <c r="E889" s="137">
        <v>2.3898000000000001</v>
      </c>
      <c r="F889" s="138">
        <v>1</v>
      </c>
      <c r="G889" s="151">
        <v>2</v>
      </c>
      <c r="H889" s="140" t="s">
        <v>230</v>
      </c>
      <c r="I889" s="141" t="s">
        <v>246</v>
      </c>
      <c r="J889" s="123"/>
    </row>
    <row r="890" spans="1:10" s="124" customFormat="1" x14ac:dyDescent="0.45">
      <c r="A890" s="126" t="s">
        <v>1338</v>
      </c>
      <c r="B890" s="127" t="s">
        <v>1339</v>
      </c>
      <c r="C890" s="128">
        <v>2.63</v>
      </c>
      <c r="D890" s="148">
        <v>0.3352</v>
      </c>
      <c r="E890" s="148">
        <v>0.51619999999999999</v>
      </c>
      <c r="F890" s="130">
        <v>1</v>
      </c>
      <c r="G890" s="131">
        <v>1</v>
      </c>
      <c r="H890" s="149" t="s">
        <v>230</v>
      </c>
      <c r="I890" s="150" t="s">
        <v>246</v>
      </c>
      <c r="J890" s="123"/>
    </row>
    <row r="891" spans="1:10" s="124" customFormat="1" x14ac:dyDescent="0.45">
      <c r="A891" s="126" t="s">
        <v>1340</v>
      </c>
      <c r="B891" s="127" t="s">
        <v>1339</v>
      </c>
      <c r="C891" s="128">
        <v>3.72</v>
      </c>
      <c r="D891" s="148">
        <v>0.46410000000000001</v>
      </c>
      <c r="E891" s="148">
        <v>0.7147</v>
      </c>
      <c r="F891" s="130">
        <v>1</v>
      </c>
      <c r="G891" s="131">
        <v>1.52</v>
      </c>
      <c r="H891" s="132" t="s">
        <v>230</v>
      </c>
      <c r="I891" s="133" t="s">
        <v>246</v>
      </c>
      <c r="J891" s="123"/>
    </row>
    <row r="892" spans="1:10" s="124" customFormat="1" x14ac:dyDescent="0.45">
      <c r="A892" s="126" t="s">
        <v>1341</v>
      </c>
      <c r="B892" s="127" t="s">
        <v>1339</v>
      </c>
      <c r="C892" s="128">
        <v>6.33</v>
      </c>
      <c r="D892" s="148">
        <v>0.83230000000000004</v>
      </c>
      <c r="E892" s="148">
        <v>1.2817000000000001</v>
      </c>
      <c r="F892" s="130">
        <v>1</v>
      </c>
      <c r="G892" s="131">
        <v>1.8</v>
      </c>
      <c r="H892" s="132" t="s">
        <v>230</v>
      </c>
      <c r="I892" s="133" t="s">
        <v>246</v>
      </c>
      <c r="J892" s="123"/>
    </row>
    <row r="893" spans="1:10" s="124" customFormat="1" x14ac:dyDescent="0.45">
      <c r="A893" s="134" t="s">
        <v>1342</v>
      </c>
      <c r="B893" s="135" t="s">
        <v>1339</v>
      </c>
      <c r="C893" s="136">
        <v>9.09</v>
      </c>
      <c r="D893" s="137">
        <v>1.2483</v>
      </c>
      <c r="E893" s="137">
        <v>1.9224000000000001</v>
      </c>
      <c r="F893" s="138">
        <v>1</v>
      </c>
      <c r="G893" s="151">
        <v>2</v>
      </c>
      <c r="H893" s="140" t="s">
        <v>230</v>
      </c>
      <c r="I893" s="141" t="s">
        <v>246</v>
      </c>
      <c r="J893" s="123"/>
    </row>
    <row r="894" spans="1:10" s="124" customFormat="1" x14ac:dyDescent="0.45">
      <c r="A894" s="126" t="s">
        <v>1343</v>
      </c>
      <c r="B894" s="127" t="s">
        <v>1344</v>
      </c>
      <c r="C894" s="128">
        <v>2.0299999999999998</v>
      </c>
      <c r="D894" s="148">
        <v>0.36620000000000003</v>
      </c>
      <c r="E894" s="148">
        <v>0.56389999999999996</v>
      </c>
      <c r="F894" s="130">
        <v>1</v>
      </c>
      <c r="G894" s="131">
        <v>1</v>
      </c>
      <c r="H894" s="149" t="s">
        <v>230</v>
      </c>
      <c r="I894" s="150" t="s">
        <v>246</v>
      </c>
      <c r="J894" s="123"/>
    </row>
    <row r="895" spans="1:10" s="124" customFormat="1" x14ac:dyDescent="0.45">
      <c r="A895" s="126" t="s">
        <v>1345</v>
      </c>
      <c r="B895" s="127" t="s">
        <v>1344</v>
      </c>
      <c r="C895" s="128">
        <v>2.71</v>
      </c>
      <c r="D895" s="148">
        <v>0.42359999999999998</v>
      </c>
      <c r="E895" s="148">
        <v>0.65229999999999999</v>
      </c>
      <c r="F895" s="130">
        <v>1</v>
      </c>
      <c r="G895" s="131">
        <v>1.52</v>
      </c>
      <c r="H895" s="132" t="s">
        <v>230</v>
      </c>
      <c r="I895" s="133" t="s">
        <v>246</v>
      </c>
      <c r="J895" s="123"/>
    </row>
    <row r="896" spans="1:10" s="124" customFormat="1" x14ac:dyDescent="0.45">
      <c r="A896" s="126" t="s">
        <v>1346</v>
      </c>
      <c r="B896" s="127" t="s">
        <v>1344</v>
      </c>
      <c r="C896" s="128">
        <v>4.5</v>
      </c>
      <c r="D896" s="148">
        <v>0.70979999999999999</v>
      </c>
      <c r="E896" s="148">
        <v>1.0931</v>
      </c>
      <c r="F896" s="130">
        <v>1</v>
      </c>
      <c r="G896" s="131">
        <v>1.8</v>
      </c>
      <c r="H896" s="132" t="s">
        <v>230</v>
      </c>
      <c r="I896" s="133" t="s">
        <v>246</v>
      </c>
      <c r="J896" s="123"/>
    </row>
    <row r="897" spans="1:10" s="124" customFormat="1" x14ac:dyDescent="0.45">
      <c r="A897" s="134" t="s">
        <v>1347</v>
      </c>
      <c r="B897" s="135" t="s">
        <v>1344</v>
      </c>
      <c r="C897" s="136">
        <v>8.5299999999999994</v>
      </c>
      <c r="D897" s="137">
        <v>1.6312</v>
      </c>
      <c r="E897" s="137">
        <v>2.5121000000000002</v>
      </c>
      <c r="F897" s="138">
        <v>1</v>
      </c>
      <c r="G897" s="151">
        <v>2</v>
      </c>
      <c r="H897" s="140" t="s">
        <v>230</v>
      </c>
      <c r="I897" s="141" t="s">
        <v>246</v>
      </c>
      <c r="J897" s="123"/>
    </row>
    <row r="898" spans="1:10" s="124" customFormat="1" x14ac:dyDescent="0.45">
      <c r="A898" s="126" t="s">
        <v>1348</v>
      </c>
      <c r="B898" s="127" t="s">
        <v>1349</v>
      </c>
      <c r="C898" s="128">
        <v>2.82</v>
      </c>
      <c r="D898" s="148">
        <v>0.38190000000000002</v>
      </c>
      <c r="E898" s="148">
        <v>0.58809999999999996</v>
      </c>
      <c r="F898" s="130">
        <v>1</v>
      </c>
      <c r="G898" s="131">
        <v>1</v>
      </c>
      <c r="H898" s="149" t="s">
        <v>1350</v>
      </c>
      <c r="I898" s="150" t="s">
        <v>1350</v>
      </c>
      <c r="J898" s="123"/>
    </row>
    <row r="899" spans="1:10" s="124" customFormat="1" x14ac:dyDescent="0.45">
      <c r="A899" s="126" t="s">
        <v>1351</v>
      </c>
      <c r="B899" s="127" t="s">
        <v>1349</v>
      </c>
      <c r="C899" s="128">
        <v>3.65</v>
      </c>
      <c r="D899" s="148">
        <v>0.43880000000000002</v>
      </c>
      <c r="E899" s="148">
        <v>0.67579999999999996</v>
      </c>
      <c r="F899" s="130">
        <v>1</v>
      </c>
      <c r="G899" s="131">
        <v>1</v>
      </c>
      <c r="H899" s="132" t="s">
        <v>1350</v>
      </c>
      <c r="I899" s="133" t="s">
        <v>1350</v>
      </c>
      <c r="J899" s="123"/>
    </row>
    <row r="900" spans="1:10" s="124" customFormat="1" x14ac:dyDescent="0.45">
      <c r="A900" s="126" t="s">
        <v>1352</v>
      </c>
      <c r="B900" s="127" t="s">
        <v>1349</v>
      </c>
      <c r="C900" s="128">
        <v>6.35</v>
      </c>
      <c r="D900" s="148">
        <v>0.76170000000000004</v>
      </c>
      <c r="E900" s="148">
        <v>1.173</v>
      </c>
      <c r="F900" s="130">
        <v>1</v>
      </c>
      <c r="G900" s="131">
        <v>1</v>
      </c>
      <c r="H900" s="132" t="s">
        <v>1350</v>
      </c>
      <c r="I900" s="133" t="s">
        <v>1350</v>
      </c>
      <c r="J900" s="123"/>
    </row>
    <row r="901" spans="1:10" s="124" customFormat="1" x14ac:dyDescent="0.45">
      <c r="A901" s="134" t="s">
        <v>1353</v>
      </c>
      <c r="B901" s="135" t="s">
        <v>1349</v>
      </c>
      <c r="C901" s="136">
        <v>9.2799999999999994</v>
      </c>
      <c r="D901" s="137">
        <v>1.6996</v>
      </c>
      <c r="E901" s="137">
        <v>2.6173999999999999</v>
      </c>
      <c r="F901" s="138">
        <v>1</v>
      </c>
      <c r="G901" s="151">
        <v>1</v>
      </c>
      <c r="H901" s="140" t="s">
        <v>1350</v>
      </c>
      <c r="I901" s="141" t="s">
        <v>1350</v>
      </c>
      <c r="J901" s="123"/>
    </row>
    <row r="902" spans="1:10" s="124" customFormat="1" x14ac:dyDescent="0.45">
      <c r="A902" s="126" t="s">
        <v>1354</v>
      </c>
      <c r="B902" s="127" t="s">
        <v>1355</v>
      </c>
      <c r="C902" s="128">
        <v>2.99</v>
      </c>
      <c r="D902" s="148">
        <v>0.36420000000000002</v>
      </c>
      <c r="E902" s="148">
        <v>0.56089999999999995</v>
      </c>
      <c r="F902" s="130">
        <v>1</v>
      </c>
      <c r="G902" s="131">
        <v>1</v>
      </c>
      <c r="H902" s="149" t="s">
        <v>1350</v>
      </c>
      <c r="I902" s="150" t="s">
        <v>1350</v>
      </c>
      <c r="J902" s="123"/>
    </row>
    <row r="903" spans="1:10" s="124" customFormat="1" x14ac:dyDescent="0.45">
      <c r="A903" s="126" t="s">
        <v>1356</v>
      </c>
      <c r="B903" s="127" t="s">
        <v>1355</v>
      </c>
      <c r="C903" s="128">
        <v>3.81</v>
      </c>
      <c r="D903" s="148">
        <v>0.43020000000000003</v>
      </c>
      <c r="E903" s="148">
        <v>0.66249999999999998</v>
      </c>
      <c r="F903" s="130">
        <v>1</v>
      </c>
      <c r="G903" s="131">
        <v>1</v>
      </c>
      <c r="H903" s="132" t="s">
        <v>1350</v>
      </c>
      <c r="I903" s="133" t="s">
        <v>1350</v>
      </c>
      <c r="J903" s="123"/>
    </row>
    <row r="904" spans="1:10" s="124" customFormat="1" x14ac:dyDescent="0.45">
      <c r="A904" s="126" t="s">
        <v>1357</v>
      </c>
      <c r="B904" s="127" t="s">
        <v>1355</v>
      </c>
      <c r="C904" s="128">
        <v>5.6</v>
      </c>
      <c r="D904" s="148">
        <v>0.62980000000000003</v>
      </c>
      <c r="E904" s="148">
        <v>0.96989999999999998</v>
      </c>
      <c r="F904" s="130">
        <v>1</v>
      </c>
      <c r="G904" s="131">
        <v>1</v>
      </c>
      <c r="H904" s="132" t="s">
        <v>1350</v>
      </c>
      <c r="I904" s="133" t="s">
        <v>1350</v>
      </c>
      <c r="J904" s="123"/>
    </row>
    <row r="905" spans="1:10" s="124" customFormat="1" x14ac:dyDescent="0.45">
      <c r="A905" s="134" t="s">
        <v>1358</v>
      </c>
      <c r="B905" s="135" t="s">
        <v>1355</v>
      </c>
      <c r="C905" s="136">
        <v>8.07</v>
      </c>
      <c r="D905" s="137">
        <v>1.2345999999999999</v>
      </c>
      <c r="E905" s="137">
        <v>1.9013</v>
      </c>
      <c r="F905" s="138">
        <v>1</v>
      </c>
      <c r="G905" s="151">
        <v>1</v>
      </c>
      <c r="H905" s="140" t="s">
        <v>1350</v>
      </c>
      <c r="I905" s="141" t="s">
        <v>1350</v>
      </c>
      <c r="J905" s="123"/>
    </row>
    <row r="906" spans="1:10" s="124" customFormat="1" x14ac:dyDescent="0.45">
      <c r="A906" s="126" t="s">
        <v>1359</v>
      </c>
      <c r="B906" s="127" t="s">
        <v>1360</v>
      </c>
      <c r="C906" s="128">
        <v>2.12</v>
      </c>
      <c r="D906" s="148">
        <v>0.40720000000000001</v>
      </c>
      <c r="E906" s="148">
        <v>0.62709999999999999</v>
      </c>
      <c r="F906" s="130">
        <v>1</v>
      </c>
      <c r="G906" s="131">
        <v>1</v>
      </c>
      <c r="H906" s="149" t="s">
        <v>1350</v>
      </c>
      <c r="I906" s="150" t="s">
        <v>1350</v>
      </c>
      <c r="J906" s="123"/>
    </row>
    <row r="907" spans="1:10" s="124" customFormat="1" x14ac:dyDescent="0.45">
      <c r="A907" s="126" t="s">
        <v>1361</v>
      </c>
      <c r="B907" s="127" t="s">
        <v>1360</v>
      </c>
      <c r="C907" s="128">
        <v>2.4</v>
      </c>
      <c r="D907" s="148">
        <v>0.40889999999999999</v>
      </c>
      <c r="E907" s="148">
        <v>0.62970000000000004</v>
      </c>
      <c r="F907" s="130">
        <v>1</v>
      </c>
      <c r="G907" s="131">
        <v>1</v>
      </c>
      <c r="H907" s="132" t="s">
        <v>1350</v>
      </c>
      <c r="I907" s="133" t="s">
        <v>1350</v>
      </c>
      <c r="J907" s="123"/>
    </row>
    <row r="908" spans="1:10" s="124" customFormat="1" x14ac:dyDescent="0.45">
      <c r="A908" s="126" t="s">
        <v>1362</v>
      </c>
      <c r="B908" s="127" t="s">
        <v>1360</v>
      </c>
      <c r="C908" s="128">
        <v>4.03</v>
      </c>
      <c r="D908" s="148">
        <v>0.53259999999999996</v>
      </c>
      <c r="E908" s="148">
        <v>0.82020000000000004</v>
      </c>
      <c r="F908" s="130">
        <v>1</v>
      </c>
      <c r="G908" s="131">
        <v>1</v>
      </c>
      <c r="H908" s="132" t="s">
        <v>1350</v>
      </c>
      <c r="I908" s="133" t="s">
        <v>1350</v>
      </c>
      <c r="J908" s="123"/>
    </row>
    <row r="909" spans="1:10" s="124" customFormat="1" x14ac:dyDescent="0.45">
      <c r="A909" s="134" t="s">
        <v>1363</v>
      </c>
      <c r="B909" s="135" t="s">
        <v>1360</v>
      </c>
      <c r="C909" s="136">
        <v>6.33</v>
      </c>
      <c r="D909" s="137">
        <v>1.3109999999999999</v>
      </c>
      <c r="E909" s="137">
        <v>2.0188999999999999</v>
      </c>
      <c r="F909" s="138">
        <v>1</v>
      </c>
      <c r="G909" s="151">
        <v>1</v>
      </c>
      <c r="H909" s="140" t="s">
        <v>1350</v>
      </c>
      <c r="I909" s="141" t="s">
        <v>1350</v>
      </c>
      <c r="J909" s="123"/>
    </row>
    <row r="910" spans="1:10" s="124" customFormat="1" x14ac:dyDescent="0.45">
      <c r="A910" s="126" t="s">
        <v>1364</v>
      </c>
      <c r="B910" s="127" t="s">
        <v>1365</v>
      </c>
      <c r="C910" s="128">
        <v>2.19</v>
      </c>
      <c r="D910" s="148">
        <v>0.26440000000000002</v>
      </c>
      <c r="E910" s="148">
        <v>0.40720000000000001</v>
      </c>
      <c r="F910" s="130">
        <v>1</v>
      </c>
      <c r="G910" s="131">
        <v>1</v>
      </c>
      <c r="H910" s="149" t="s">
        <v>1350</v>
      </c>
      <c r="I910" s="150" t="s">
        <v>1350</v>
      </c>
      <c r="J910" s="123"/>
    </row>
    <row r="911" spans="1:10" s="124" customFormat="1" x14ac:dyDescent="0.45">
      <c r="A911" s="126" t="s">
        <v>1366</v>
      </c>
      <c r="B911" s="127" t="s">
        <v>1365</v>
      </c>
      <c r="C911" s="128">
        <v>2.48</v>
      </c>
      <c r="D911" s="148">
        <v>0.30909999999999999</v>
      </c>
      <c r="E911" s="148">
        <v>0.47599999999999998</v>
      </c>
      <c r="F911" s="130">
        <v>1</v>
      </c>
      <c r="G911" s="131">
        <v>1</v>
      </c>
      <c r="H911" s="132" t="s">
        <v>1350</v>
      </c>
      <c r="I911" s="133" t="s">
        <v>1350</v>
      </c>
      <c r="J911" s="123"/>
    </row>
    <row r="912" spans="1:10" s="124" customFormat="1" x14ac:dyDescent="0.45">
      <c r="A912" s="126" t="s">
        <v>1367</v>
      </c>
      <c r="B912" s="127" t="s">
        <v>1365</v>
      </c>
      <c r="C912" s="128">
        <v>3.73</v>
      </c>
      <c r="D912" s="148">
        <v>0.50519999999999998</v>
      </c>
      <c r="E912" s="148">
        <v>0.77800000000000002</v>
      </c>
      <c r="F912" s="130">
        <v>1</v>
      </c>
      <c r="G912" s="131">
        <v>1</v>
      </c>
      <c r="H912" s="132" t="s">
        <v>1350</v>
      </c>
      <c r="I912" s="133" t="s">
        <v>1350</v>
      </c>
      <c r="J912" s="123"/>
    </row>
    <row r="913" spans="1:10" s="124" customFormat="1" x14ac:dyDescent="0.45">
      <c r="A913" s="134" t="s">
        <v>1368</v>
      </c>
      <c r="B913" s="135" t="s">
        <v>1365</v>
      </c>
      <c r="C913" s="136">
        <v>7.23</v>
      </c>
      <c r="D913" s="137">
        <v>1.3812</v>
      </c>
      <c r="E913" s="137">
        <v>2.1271</v>
      </c>
      <c r="F913" s="138">
        <v>1</v>
      </c>
      <c r="G913" s="151">
        <v>1</v>
      </c>
      <c r="H913" s="140" t="s">
        <v>1350</v>
      </c>
      <c r="I913" s="141" t="s">
        <v>1350</v>
      </c>
      <c r="J913" s="123"/>
    </row>
    <row r="914" spans="1:10" s="124" customFormat="1" x14ac:dyDescent="0.45">
      <c r="A914" s="126" t="s">
        <v>1369</v>
      </c>
      <c r="B914" s="127" t="s">
        <v>1370</v>
      </c>
      <c r="C914" s="128">
        <v>1.36</v>
      </c>
      <c r="D914" s="148">
        <v>0.31369999999999998</v>
      </c>
      <c r="E914" s="148">
        <v>0.48309999999999997</v>
      </c>
      <c r="F914" s="130">
        <v>1</v>
      </c>
      <c r="G914" s="131">
        <v>1</v>
      </c>
      <c r="H914" s="149" t="s">
        <v>1350</v>
      </c>
      <c r="I914" s="150" t="s">
        <v>1350</v>
      </c>
      <c r="J914" s="123"/>
    </row>
    <row r="915" spans="1:10" s="124" customFormat="1" x14ac:dyDescent="0.45">
      <c r="A915" s="126" t="s">
        <v>1371</v>
      </c>
      <c r="B915" s="127" t="s">
        <v>1370</v>
      </c>
      <c r="C915" s="128">
        <v>1.76</v>
      </c>
      <c r="D915" s="148">
        <v>0.36980000000000002</v>
      </c>
      <c r="E915" s="148">
        <v>0.56950000000000001</v>
      </c>
      <c r="F915" s="130">
        <v>1</v>
      </c>
      <c r="G915" s="131">
        <v>1</v>
      </c>
      <c r="H915" s="132" t="s">
        <v>1350</v>
      </c>
      <c r="I915" s="133" t="s">
        <v>1350</v>
      </c>
      <c r="J915" s="123"/>
    </row>
    <row r="916" spans="1:10" s="124" customFormat="1" x14ac:dyDescent="0.45">
      <c r="A916" s="126" t="s">
        <v>1372</v>
      </c>
      <c r="B916" s="127" t="s">
        <v>1370</v>
      </c>
      <c r="C916" s="128">
        <v>3.15</v>
      </c>
      <c r="D916" s="148">
        <v>0.52569999999999995</v>
      </c>
      <c r="E916" s="148">
        <v>0.80959999999999999</v>
      </c>
      <c r="F916" s="130">
        <v>1</v>
      </c>
      <c r="G916" s="131">
        <v>1</v>
      </c>
      <c r="H916" s="132" t="s">
        <v>1350</v>
      </c>
      <c r="I916" s="133" t="s">
        <v>1350</v>
      </c>
      <c r="J916" s="123"/>
    </row>
    <row r="917" spans="1:10" s="124" customFormat="1" x14ac:dyDescent="0.45">
      <c r="A917" s="134" t="s">
        <v>1373</v>
      </c>
      <c r="B917" s="135" t="s">
        <v>1370</v>
      </c>
      <c r="C917" s="136">
        <v>8.67</v>
      </c>
      <c r="D917" s="137">
        <v>2.0943000000000001</v>
      </c>
      <c r="E917" s="137">
        <v>3.2252000000000001</v>
      </c>
      <c r="F917" s="138">
        <v>1</v>
      </c>
      <c r="G917" s="151">
        <v>1</v>
      </c>
      <c r="H917" s="140" t="s">
        <v>1350</v>
      </c>
      <c r="I917" s="141" t="s">
        <v>1350</v>
      </c>
      <c r="J917" s="123"/>
    </row>
    <row r="918" spans="1:10" s="124" customFormat="1" x14ac:dyDescent="0.45">
      <c r="A918" s="126" t="s">
        <v>1374</v>
      </c>
      <c r="B918" s="127" t="s">
        <v>1375</v>
      </c>
      <c r="C918" s="128">
        <v>2.44</v>
      </c>
      <c r="D918" s="148">
        <v>0.40510000000000002</v>
      </c>
      <c r="E918" s="148">
        <v>0.62390000000000001</v>
      </c>
      <c r="F918" s="130">
        <v>1</v>
      </c>
      <c r="G918" s="131">
        <v>1</v>
      </c>
      <c r="H918" s="149" t="s">
        <v>1350</v>
      </c>
      <c r="I918" s="150" t="s">
        <v>1350</v>
      </c>
      <c r="J918" s="123"/>
    </row>
    <row r="919" spans="1:10" s="124" customFormat="1" x14ac:dyDescent="0.45">
      <c r="A919" s="126" t="s">
        <v>1376</v>
      </c>
      <c r="B919" s="127" t="s">
        <v>1375</v>
      </c>
      <c r="C919" s="128">
        <v>2.9</v>
      </c>
      <c r="D919" s="148">
        <v>0.49759999999999999</v>
      </c>
      <c r="E919" s="148">
        <v>0.76629999999999998</v>
      </c>
      <c r="F919" s="130">
        <v>1</v>
      </c>
      <c r="G919" s="131">
        <v>1</v>
      </c>
      <c r="H919" s="132" t="s">
        <v>1350</v>
      </c>
      <c r="I919" s="133" t="s">
        <v>1350</v>
      </c>
      <c r="J919" s="123"/>
    </row>
    <row r="920" spans="1:10" s="124" customFormat="1" x14ac:dyDescent="0.45">
      <c r="A920" s="126" t="s">
        <v>1377</v>
      </c>
      <c r="B920" s="127" t="s">
        <v>1375</v>
      </c>
      <c r="C920" s="128">
        <v>5.28</v>
      </c>
      <c r="D920" s="148">
        <v>0.73709999999999998</v>
      </c>
      <c r="E920" s="148">
        <v>1.1351</v>
      </c>
      <c r="F920" s="130">
        <v>1</v>
      </c>
      <c r="G920" s="131">
        <v>1</v>
      </c>
      <c r="H920" s="132" t="s">
        <v>1350</v>
      </c>
      <c r="I920" s="133" t="s">
        <v>1350</v>
      </c>
      <c r="J920" s="123"/>
    </row>
    <row r="921" spans="1:10" s="124" customFormat="1" x14ac:dyDescent="0.45">
      <c r="A921" s="134" t="s">
        <v>1378</v>
      </c>
      <c r="B921" s="135" t="s">
        <v>1375</v>
      </c>
      <c r="C921" s="136">
        <v>11.03</v>
      </c>
      <c r="D921" s="137">
        <v>2.3614000000000002</v>
      </c>
      <c r="E921" s="137">
        <v>3.6366000000000001</v>
      </c>
      <c r="F921" s="138">
        <v>1</v>
      </c>
      <c r="G921" s="151">
        <v>1</v>
      </c>
      <c r="H921" s="140" t="s">
        <v>1350</v>
      </c>
      <c r="I921" s="141" t="s">
        <v>1350</v>
      </c>
      <c r="J921" s="123"/>
    </row>
    <row r="922" spans="1:10" s="124" customFormat="1" x14ac:dyDescent="0.45">
      <c r="A922" s="126" t="s">
        <v>1379</v>
      </c>
      <c r="B922" s="127" t="s">
        <v>1380</v>
      </c>
      <c r="C922" s="128">
        <v>2.1</v>
      </c>
      <c r="D922" s="148">
        <v>0.27300000000000002</v>
      </c>
      <c r="E922" s="148">
        <v>0.4204</v>
      </c>
      <c r="F922" s="130">
        <v>1</v>
      </c>
      <c r="G922" s="131">
        <v>1</v>
      </c>
      <c r="H922" s="149" t="s">
        <v>1350</v>
      </c>
      <c r="I922" s="150" t="s">
        <v>1350</v>
      </c>
      <c r="J922" s="123"/>
    </row>
    <row r="923" spans="1:10" s="124" customFormat="1" x14ac:dyDescent="0.45">
      <c r="A923" s="126" t="s">
        <v>1381</v>
      </c>
      <c r="B923" s="127" t="s">
        <v>1380</v>
      </c>
      <c r="C923" s="128">
        <v>2.72</v>
      </c>
      <c r="D923" s="148">
        <v>0.46310000000000001</v>
      </c>
      <c r="E923" s="148">
        <v>0.71319999999999995</v>
      </c>
      <c r="F923" s="130">
        <v>1</v>
      </c>
      <c r="G923" s="131">
        <v>1</v>
      </c>
      <c r="H923" s="132" t="s">
        <v>1350</v>
      </c>
      <c r="I923" s="133" t="s">
        <v>1350</v>
      </c>
      <c r="J923" s="123"/>
    </row>
    <row r="924" spans="1:10" s="124" customFormat="1" x14ac:dyDescent="0.45">
      <c r="A924" s="126" t="s">
        <v>1382</v>
      </c>
      <c r="B924" s="127" t="s">
        <v>1380</v>
      </c>
      <c r="C924" s="128">
        <v>5.29</v>
      </c>
      <c r="D924" s="148">
        <v>0.88690000000000002</v>
      </c>
      <c r="E924" s="148">
        <v>1.3657999999999999</v>
      </c>
      <c r="F924" s="130">
        <v>1</v>
      </c>
      <c r="G924" s="131">
        <v>1</v>
      </c>
      <c r="H924" s="132" t="s">
        <v>1350</v>
      </c>
      <c r="I924" s="133" t="s">
        <v>1350</v>
      </c>
      <c r="J924" s="123"/>
    </row>
    <row r="925" spans="1:10" s="124" customFormat="1" x14ac:dyDescent="0.45">
      <c r="A925" s="134" t="s">
        <v>1383</v>
      </c>
      <c r="B925" s="135" t="s">
        <v>1380</v>
      </c>
      <c r="C925" s="136">
        <v>10.68</v>
      </c>
      <c r="D925" s="137">
        <v>2.2105000000000001</v>
      </c>
      <c r="E925" s="137">
        <v>3.4041999999999999</v>
      </c>
      <c r="F925" s="138">
        <v>1</v>
      </c>
      <c r="G925" s="151">
        <v>1</v>
      </c>
      <c r="H925" s="140" t="s">
        <v>1350</v>
      </c>
      <c r="I925" s="141" t="s">
        <v>1350</v>
      </c>
      <c r="J925" s="123"/>
    </row>
    <row r="926" spans="1:10" s="124" customFormat="1" x14ac:dyDescent="0.45">
      <c r="A926" s="126" t="s">
        <v>1384</v>
      </c>
      <c r="B926" s="127" t="s">
        <v>1385</v>
      </c>
      <c r="C926" s="128">
        <v>2.0299999999999998</v>
      </c>
      <c r="D926" s="148">
        <v>0.2288</v>
      </c>
      <c r="E926" s="148">
        <v>0.35239999999999999</v>
      </c>
      <c r="F926" s="130">
        <v>1</v>
      </c>
      <c r="G926" s="131">
        <v>1</v>
      </c>
      <c r="H926" s="149" t="s">
        <v>1350</v>
      </c>
      <c r="I926" s="150" t="s">
        <v>1350</v>
      </c>
      <c r="J926" s="123"/>
    </row>
    <row r="927" spans="1:10" s="124" customFormat="1" x14ac:dyDescent="0.45">
      <c r="A927" s="126" t="s">
        <v>1386</v>
      </c>
      <c r="B927" s="127" t="s">
        <v>1385</v>
      </c>
      <c r="C927" s="128">
        <v>2.27</v>
      </c>
      <c r="D927" s="148">
        <v>0.24579999999999999</v>
      </c>
      <c r="E927" s="148">
        <v>0.3785</v>
      </c>
      <c r="F927" s="130">
        <v>1</v>
      </c>
      <c r="G927" s="131">
        <v>1</v>
      </c>
      <c r="H927" s="132" t="s">
        <v>1350</v>
      </c>
      <c r="I927" s="133" t="s">
        <v>1350</v>
      </c>
      <c r="J927" s="123"/>
    </row>
    <row r="928" spans="1:10" s="124" customFormat="1" x14ac:dyDescent="0.45">
      <c r="A928" s="126" t="s">
        <v>1387</v>
      </c>
      <c r="B928" s="127" t="s">
        <v>1385</v>
      </c>
      <c r="C928" s="128">
        <v>3.22</v>
      </c>
      <c r="D928" s="148">
        <v>0.3478</v>
      </c>
      <c r="E928" s="148">
        <v>0.53559999999999997</v>
      </c>
      <c r="F928" s="130">
        <v>1</v>
      </c>
      <c r="G928" s="131">
        <v>1</v>
      </c>
      <c r="H928" s="132" t="s">
        <v>1350</v>
      </c>
      <c r="I928" s="133" t="s">
        <v>1350</v>
      </c>
      <c r="J928" s="123"/>
    </row>
    <row r="929" spans="1:10" s="124" customFormat="1" x14ac:dyDescent="0.45">
      <c r="A929" s="134" t="s">
        <v>1388</v>
      </c>
      <c r="B929" s="135" t="s">
        <v>1385</v>
      </c>
      <c r="C929" s="136">
        <v>4.53</v>
      </c>
      <c r="D929" s="137">
        <v>0.53400000000000003</v>
      </c>
      <c r="E929" s="137">
        <v>0.82240000000000002</v>
      </c>
      <c r="F929" s="138">
        <v>1</v>
      </c>
      <c r="G929" s="151">
        <v>1</v>
      </c>
      <c r="H929" s="140" t="s">
        <v>1350</v>
      </c>
      <c r="I929" s="141" t="s">
        <v>1350</v>
      </c>
      <c r="J929" s="123"/>
    </row>
    <row r="930" spans="1:10" s="124" customFormat="1" x14ac:dyDescent="0.45">
      <c r="A930" s="126" t="s">
        <v>1389</v>
      </c>
      <c r="B930" s="127" t="s">
        <v>1390</v>
      </c>
      <c r="C930" s="128">
        <v>2.02</v>
      </c>
      <c r="D930" s="148">
        <v>0.21340000000000001</v>
      </c>
      <c r="E930" s="148">
        <v>0.3286</v>
      </c>
      <c r="F930" s="130">
        <v>1</v>
      </c>
      <c r="G930" s="131">
        <v>1</v>
      </c>
      <c r="H930" s="149" t="s">
        <v>1350</v>
      </c>
      <c r="I930" s="150" t="s">
        <v>1350</v>
      </c>
      <c r="J930" s="123"/>
    </row>
    <row r="931" spans="1:10" s="124" customFormat="1" x14ac:dyDescent="0.45">
      <c r="A931" s="126" t="s">
        <v>1391</v>
      </c>
      <c r="B931" s="127" t="s">
        <v>1390</v>
      </c>
      <c r="C931" s="128">
        <v>2.48</v>
      </c>
      <c r="D931" s="148">
        <v>0.27160000000000001</v>
      </c>
      <c r="E931" s="148">
        <v>0.41830000000000001</v>
      </c>
      <c r="F931" s="130">
        <v>1</v>
      </c>
      <c r="G931" s="131">
        <v>1</v>
      </c>
      <c r="H931" s="132" t="s">
        <v>1350</v>
      </c>
      <c r="I931" s="133" t="s">
        <v>1350</v>
      </c>
      <c r="J931" s="123"/>
    </row>
    <row r="932" spans="1:10" s="124" customFormat="1" x14ac:dyDescent="0.45">
      <c r="A932" s="126" t="s">
        <v>1392</v>
      </c>
      <c r="B932" s="127" t="s">
        <v>1390</v>
      </c>
      <c r="C932" s="128">
        <v>3.66</v>
      </c>
      <c r="D932" s="148">
        <v>0.43380000000000002</v>
      </c>
      <c r="E932" s="148">
        <v>0.66810000000000003</v>
      </c>
      <c r="F932" s="130">
        <v>1</v>
      </c>
      <c r="G932" s="131">
        <v>1</v>
      </c>
      <c r="H932" s="132" t="s">
        <v>1350</v>
      </c>
      <c r="I932" s="133" t="s">
        <v>1350</v>
      </c>
      <c r="J932" s="123"/>
    </row>
    <row r="933" spans="1:10" s="124" customFormat="1" x14ac:dyDescent="0.45">
      <c r="A933" s="134" t="s">
        <v>1393</v>
      </c>
      <c r="B933" s="135" t="s">
        <v>1390</v>
      </c>
      <c r="C933" s="136">
        <v>6.58</v>
      </c>
      <c r="D933" s="137">
        <v>0.94499999999999995</v>
      </c>
      <c r="E933" s="137">
        <v>1.4553</v>
      </c>
      <c r="F933" s="138">
        <v>1</v>
      </c>
      <c r="G933" s="151">
        <v>1</v>
      </c>
      <c r="H933" s="140" t="s">
        <v>1350</v>
      </c>
      <c r="I933" s="141" t="s">
        <v>1350</v>
      </c>
      <c r="J933" s="123"/>
    </row>
    <row r="934" spans="1:10" s="124" customFormat="1" x14ac:dyDescent="0.45">
      <c r="A934" s="126" t="s">
        <v>1394</v>
      </c>
      <c r="B934" s="127" t="s">
        <v>1395</v>
      </c>
      <c r="C934" s="128">
        <v>1.29</v>
      </c>
      <c r="D934" s="148">
        <v>0.24010000000000001</v>
      </c>
      <c r="E934" s="148">
        <v>0.36980000000000002</v>
      </c>
      <c r="F934" s="130">
        <v>1</v>
      </c>
      <c r="G934" s="131">
        <v>1</v>
      </c>
      <c r="H934" s="149" t="s">
        <v>1350</v>
      </c>
      <c r="I934" s="150" t="s">
        <v>1350</v>
      </c>
      <c r="J934" s="123"/>
    </row>
    <row r="935" spans="1:10" s="124" customFormat="1" x14ac:dyDescent="0.45">
      <c r="A935" s="126" t="s">
        <v>1396</v>
      </c>
      <c r="B935" s="127" t="s">
        <v>1395</v>
      </c>
      <c r="C935" s="128">
        <v>1.7</v>
      </c>
      <c r="D935" s="148">
        <v>0.2472</v>
      </c>
      <c r="E935" s="148">
        <v>0.38069999999999998</v>
      </c>
      <c r="F935" s="130">
        <v>1</v>
      </c>
      <c r="G935" s="131">
        <v>1</v>
      </c>
      <c r="H935" s="132" t="s">
        <v>1350</v>
      </c>
      <c r="I935" s="133" t="s">
        <v>1350</v>
      </c>
      <c r="J935" s="123"/>
    </row>
    <row r="936" spans="1:10" s="124" customFormat="1" x14ac:dyDescent="0.45">
      <c r="A936" s="126" t="s">
        <v>1397</v>
      </c>
      <c r="B936" s="127" t="s">
        <v>1395</v>
      </c>
      <c r="C936" s="128">
        <v>2.78</v>
      </c>
      <c r="D936" s="148">
        <v>0.35959999999999998</v>
      </c>
      <c r="E936" s="148">
        <v>0.55379999999999996</v>
      </c>
      <c r="F936" s="130">
        <v>1</v>
      </c>
      <c r="G936" s="131">
        <v>1</v>
      </c>
      <c r="H936" s="132" t="s">
        <v>1350</v>
      </c>
      <c r="I936" s="133" t="s">
        <v>1350</v>
      </c>
      <c r="J936" s="123"/>
    </row>
    <row r="937" spans="1:10" s="124" customFormat="1" x14ac:dyDescent="0.45">
      <c r="A937" s="134" t="s">
        <v>1398</v>
      </c>
      <c r="B937" s="135" t="s">
        <v>1395</v>
      </c>
      <c r="C937" s="136">
        <v>4.5999999999999996</v>
      </c>
      <c r="D937" s="137">
        <v>0.54979999999999996</v>
      </c>
      <c r="E937" s="137">
        <v>0.84670000000000001</v>
      </c>
      <c r="F937" s="138">
        <v>1</v>
      </c>
      <c r="G937" s="151">
        <v>1</v>
      </c>
      <c r="H937" s="140" t="s">
        <v>1350</v>
      </c>
      <c r="I937" s="141" t="s">
        <v>1350</v>
      </c>
      <c r="J937" s="123"/>
    </row>
    <row r="938" spans="1:10" s="124" customFormat="1" x14ac:dyDescent="0.45">
      <c r="A938" s="126" t="s">
        <v>1399</v>
      </c>
      <c r="B938" s="127" t="s">
        <v>1400</v>
      </c>
      <c r="C938" s="128">
        <v>2.19</v>
      </c>
      <c r="D938" s="148">
        <v>0.2225</v>
      </c>
      <c r="E938" s="148">
        <v>0.3427</v>
      </c>
      <c r="F938" s="130">
        <v>1</v>
      </c>
      <c r="G938" s="131">
        <v>1</v>
      </c>
      <c r="H938" s="149" t="s">
        <v>1350</v>
      </c>
      <c r="I938" s="150" t="s">
        <v>1350</v>
      </c>
      <c r="J938" s="123"/>
    </row>
    <row r="939" spans="1:10" s="124" customFormat="1" x14ac:dyDescent="0.45">
      <c r="A939" s="126" t="s">
        <v>1401</v>
      </c>
      <c r="B939" s="127" t="s">
        <v>1400</v>
      </c>
      <c r="C939" s="128">
        <v>2.86</v>
      </c>
      <c r="D939" s="148">
        <v>0.28149999999999997</v>
      </c>
      <c r="E939" s="148">
        <v>0.4335</v>
      </c>
      <c r="F939" s="130">
        <v>1</v>
      </c>
      <c r="G939" s="131">
        <v>1</v>
      </c>
      <c r="H939" s="132" t="s">
        <v>1350</v>
      </c>
      <c r="I939" s="133" t="s">
        <v>1350</v>
      </c>
      <c r="J939" s="123"/>
    </row>
    <row r="940" spans="1:10" s="124" customFormat="1" x14ac:dyDescent="0.45">
      <c r="A940" s="126" t="s">
        <v>1402</v>
      </c>
      <c r="B940" s="127" t="s">
        <v>1400</v>
      </c>
      <c r="C940" s="128">
        <v>4.9800000000000004</v>
      </c>
      <c r="D940" s="148">
        <v>0.42099999999999999</v>
      </c>
      <c r="E940" s="148">
        <v>0.64829999999999999</v>
      </c>
      <c r="F940" s="130">
        <v>1</v>
      </c>
      <c r="G940" s="131">
        <v>1</v>
      </c>
      <c r="H940" s="132" t="s">
        <v>1350</v>
      </c>
      <c r="I940" s="133" t="s">
        <v>1350</v>
      </c>
      <c r="J940" s="123"/>
    </row>
    <row r="941" spans="1:10" s="124" customFormat="1" x14ac:dyDescent="0.45">
      <c r="A941" s="134" t="s">
        <v>1403</v>
      </c>
      <c r="B941" s="135" t="s">
        <v>1400</v>
      </c>
      <c r="C941" s="136">
        <v>6.37</v>
      </c>
      <c r="D941" s="137">
        <v>0.84909999999999997</v>
      </c>
      <c r="E941" s="137">
        <v>1.3076000000000001</v>
      </c>
      <c r="F941" s="138">
        <v>1</v>
      </c>
      <c r="G941" s="151">
        <v>1</v>
      </c>
      <c r="H941" s="140" t="s">
        <v>1350</v>
      </c>
      <c r="I941" s="141" t="s">
        <v>1350</v>
      </c>
      <c r="J941" s="123"/>
    </row>
    <row r="942" spans="1:10" s="124" customFormat="1" x14ac:dyDescent="0.45">
      <c r="A942" s="126" t="s">
        <v>1404</v>
      </c>
      <c r="B942" s="127" t="s">
        <v>1405</v>
      </c>
      <c r="C942" s="128">
        <v>1.44</v>
      </c>
      <c r="D942" s="148">
        <v>0.2366</v>
      </c>
      <c r="E942" s="148">
        <v>0.3644</v>
      </c>
      <c r="F942" s="130">
        <v>1</v>
      </c>
      <c r="G942" s="131">
        <v>1</v>
      </c>
      <c r="H942" s="149" t="s">
        <v>1406</v>
      </c>
      <c r="I942" s="150" t="s">
        <v>1406</v>
      </c>
      <c r="J942" s="123"/>
    </row>
    <row r="943" spans="1:10" s="124" customFormat="1" x14ac:dyDescent="0.45">
      <c r="A943" s="126" t="s">
        <v>1407</v>
      </c>
      <c r="B943" s="127" t="s">
        <v>1405</v>
      </c>
      <c r="C943" s="128">
        <v>1.71</v>
      </c>
      <c r="D943" s="148">
        <v>0.3594</v>
      </c>
      <c r="E943" s="148">
        <v>0.55349999999999999</v>
      </c>
      <c r="F943" s="130">
        <v>1</v>
      </c>
      <c r="G943" s="131">
        <v>1.52</v>
      </c>
      <c r="H943" s="132" t="s">
        <v>1406</v>
      </c>
      <c r="I943" s="133" t="s">
        <v>1406</v>
      </c>
      <c r="J943" s="123"/>
    </row>
    <row r="944" spans="1:10" s="124" customFormat="1" x14ac:dyDescent="0.45">
      <c r="A944" s="126" t="s">
        <v>1408</v>
      </c>
      <c r="B944" s="127" t="s">
        <v>1405</v>
      </c>
      <c r="C944" s="128">
        <v>1.88</v>
      </c>
      <c r="D944" s="148">
        <v>0.55840000000000001</v>
      </c>
      <c r="E944" s="148">
        <v>0.8599</v>
      </c>
      <c r="F944" s="130">
        <v>1</v>
      </c>
      <c r="G944" s="131">
        <v>1.8</v>
      </c>
      <c r="H944" s="132" t="s">
        <v>1406</v>
      </c>
      <c r="I944" s="133" t="s">
        <v>1406</v>
      </c>
      <c r="J944" s="123"/>
    </row>
    <row r="945" spans="1:10" s="124" customFormat="1" x14ac:dyDescent="0.45">
      <c r="A945" s="134" t="s">
        <v>1409</v>
      </c>
      <c r="B945" s="135" t="s">
        <v>1405</v>
      </c>
      <c r="C945" s="136">
        <v>1.94</v>
      </c>
      <c r="D945" s="137">
        <v>1.0223</v>
      </c>
      <c r="E945" s="137">
        <v>1.5743</v>
      </c>
      <c r="F945" s="138">
        <v>1</v>
      </c>
      <c r="G945" s="151">
        <v>2</v>
      </c>
      <c r="H945" s="140" t="s">
        <v>1406</v>
      </c>
      <c r="I945" s="141" t="s">
        <v>1406</v>
      </c>
      <c r="J945" s="123"/>
    </row>
    <row r="946" spans="1:10" s="124" customFormat="1" x14ac:dyDescent="0.45">
      <c r="A946" s="126" t="s">
        <v>1410</v>
      </c>
      <c r="B946" s="127" t="s">
        <v>1411</v>
      </c>
      <c r="C946" s="128">
        <v>1.39</v>
      </c>
      <c r="D946" s="148">
        <v>0.10299999999999999</v>
      </c>
      <c r="E946" s="148">
        <v>0.15859999999999999</v>
      </c>
      <c r="F946" s="130">
        <v>1</v>
      </c>
      <c r="G946" s="131">
        <v>1</v>
      </c>
      <c r="H946" s="149" t="s">
        <v>1406</v>
      </c>
      <c r="I946" s="150" t="s">
        <v>1406</v>
      </c>
      <c r="J946" s="123"/>
    </row>
    <row r="947" spans="1:10" s="124" customFormat="1" x14ac:dyDescent="0.45">
      <c r="A947" s="126" t="s">
        <v>1412</v>
      </c>
      <c r="B947" s="127" t="s">
        <v>1411</v>
      </c>
      <c r="C947" s="128">
        <v>1.4</v>
      </c>
      <c r="D947" s="148">
        <v>0.1197</v>
      </c>
      <c r="E947" s="148">
        <v>0.18429999999999999</v>
      </c>
      <c r="F947" s="130">
        <v>1</v>
      </c>
      <c r="G947" s="131">
        <v>1.52</v>
      </c>
      <c r="H947" s="132" t="s">
        <v>1406</v>
      </c>
      <c r="I947" s="133" t="s">
        <v>1406</v>
      </c>
      <c r="J947" s="123"/>
    </row>
    <row r="948" spans="1:10" s="124" customFormat="1" x14ac:dyDescent="0.45">
      <c r="A948" s="126" t="s">
        <v>1413</v>
      </c>
      <c r="B948" s="127" t="s">
        <v>1411</v>
      </c>
      <c r="C948" s="128">
        <v>1.4</v>
      </c>
      <c r="D948" s="148">
        <v>0.21540000000000001</v>
      </c>
      <c r="E948" s="148">
        <v>0.33169999999999999</v>
      </c>
      <c r="F948" s="130">
        <v>1</v>
      </c>
      <c r="G948" s="131">
        <v>1.8</v>
      </c>
      <c r="H948" s="132" t="s">
        <v>1406</v>
      </c>
      <c r="I948" s="133" t="s">
        <v>1406</v>
      </c>
      <c r="J948" s="123"/>
    </row>
    <row r="949" spans="1:10" s="124" customFormat="1" x14ac:dyDescent="0.45">
      <c r="A949" s="134" t="s">
        <v>1414</v>
      </c>
      <c r="B949" s="135" t="s">
        <v>1411</v>
      </c>
      <c r="C949" s="136">
        <v>1.4</v>
      </c>
      <c r="D949" s="137">
        <v>0.3372</v>
      </c>
      <c r="E949" s="137">
        <v>0.51929999999999998</v>
      </c>
      <c r="F949" s="138">
        <v>1</v>
      </c>
      <c r="G949" s="151">
        <v>2</v>
      </c>
      <c r="H949" s="140" t="s">
        <v>1406</v>
      </c>
      <c r="I949" s="141" t="s">
        <v>1406</v>
      </c>
      <c r="J949" s="123"/>
    </row>
    <row r="950" spans="1:10" s="124" customFormat="1" x14ac:dyDescent="0.45">
      <c r="A950" s="126" t="s">
        <v>1415</v>
      </c>
      <c r="B950" s="127" t="s">
        <v>1416</v>
      </c>
      <c r="C950" s="128">
        <v>30.53</v>
      </c>
      <c r="D950" s="148">
        <v>13.0343</v>
      </c>
      <c r="E950" s="148">
        <v>20.072900000000001</v>
      </c>
      <c r="F950" s="130">
        <v>1</v>
      </c>
      <c r="G950" s="131">
        <v>1</v>
      </c>
      <c r="H950" s="149" t="s">
        <v>1406</v>
      </c>
      <c r="I950" s="150" t="s">
        <v>1406</v>
      </c>
      <c r="J950" s="123"/>
    </row>
    <row r="951" spans="1:10" s="124" customFormat="1" x14ac:dyDescent="0.45">
      <c r="A951" s="126" t="s">
        <v>1417</v>
      </c>
      <c r="B951" s="127" t="s">
        <v>1416</v>
      </c>
      <c r="C951" s="128">
        <v>30.53</v>
      </c>
      <c r="D951" s="148">
        <v>13.0624</v>
      </c>
      <c r="E951" s="148">
        <v>20.116099999999999</v>
      </c>
      <c r="F951" s="130">
        <v>1</v>
      </c>
      <c r="G951" s="131">
        <v>1.52</v>
      </c>
      <c r="H951" s="132" t="s">
        <v>1406</v>
      </c>
      <c r="I951" s="133" t="s">
        <v>1406</v>
      </c>
      <c r="J951" s="123"/>
    </row>
    <row r="952" spans="1:10" s="124" customFormat="1" x14ac:dyDescent="0.45">
      <c r="A952" s="126" t="s">
        <v>1418</v>
      </c>
      <c r="B952" s="127" t="s">
        <v>1416</v>
      </c>
      <c r="C952" s="128">
        <v>54.95</v>
      </c>
      <c r="D952" s="148">
        <v>22.107800000000001</v>
      </c>
      <c r="E952" s="148">
        <v>34.046100000000003</v>
      </c>
      <c r="F952" s="130">
        <v>1</v>
      </c>
      <c r="G952" s="131">
        <v>1.8</v>
      </c>
      <c r="H952" s="132" t="s">
        <v>1406</v>
      </c>
      <c r="I952" s="133" t="s">
        <v>1406</v>
      </c>
      <c r="J952" s="123"/>
    </row>
    <row r="953" spans="1:10" s="124" customFormat="1" x14ac:dyDescent="0.45">
      <c r="A953" s="134" t="s">
        <v>1419</v>
      </c>
      <c r="B953" s="135" t="s">
        <v>1416</v>
      </c>
      <c r="C953" s="136">
        <v>60.45</v>
      </c>
      <c r="D953" s="137">
        <v>24.3186</v>
      </c>
      <c r="E953" s="137">
        <v>37.450699999999998</v>
      </c>
      <c r="F953" s="138">
        <v>1</v>
      </c>
      <c r="G953" s="151">
        <v>2</v>
      </c>
      <c r="H953" s="140" t="s">
        <v>1406</v>
      </c>
      <c r="I953" s="141" t="s">
        <v>1406</v>
      </c>
      <c r="J953" s="123"/>
    </row>
    <row r="954" spans="1:10" s="124" customFormat="1" x14ac:dyDescent="0.45">
      <c r="A954" s="126" t="s">
        <v>1420</v>
      </c>
      <c r="B954" s="127" t="s">
        <v>1421</v>
      </c>
      <c r="C954" s="128">
        <v>53.51</v>
      </c>
      <c r="D954" s="148">
        <v>10.795</v>
      </c>
      <c r="E954" s="148">
        <v>16.624300000000002</v>
      </c>
      <c r="F954" s="130">
        <v>1</v>
      </c>
      <c r="G954" s="131">
        <v>1</v>
      </c>
      <c r="H954" s="149" t="s">
        <v>1406</v>
      </c>
      <c r="I954" s="150" t="s">
        <v>1406</v>
      </c>
      <c r="J954" s="123"/>
    </row>
    <row r="955" spans="1:10" s="124" customFormat="1" x14ac:dyDescent="0.45">
      <c r="A955" s="126" t="s">
        <v>1422</v>
      </c>
      <c r="B955" s="127" t="s">
        <v>1421</v>
      </c>
      <c r="C955" s="128">
        <v>59.45</v>
      </c>
      <c r="D955" s="148">
        <v>11.994400000000001</v>
      </c>
      <c r="E955" s="148">
        <v>18.471399999999999</v>
      </c>
      <c r="F955" s="130">
        <v>1</v>
      </c>
      <c r="G955" s="131">
        <v>1.52</v>
      </c>
      <c r="H955" s="132" t="s">
        <v>1406</v>
      </c>
      <c r="I955" s="133" t="s">
        <v>1406</v>
      </c>
      <c r="J955" s="123"/>
    </row>
    <row r="956" spans="1:10" s="124" customFormat="1" x14ac:dyDescent="0.45">
      <c r="A956" s="126" t="s">
        <v>1423</v>
      </c>
      <c r="B956" s="127" t="s">
        <v>1421</v>
      </c>
      <c r="C956" s="128">
        <v>77</v>
      </c>
      <c r="D956" s="148">
        <v>13.306100000000001</v>
      </c>
      <c r="E956" s="148">
        <v>20.491399999999999</v>
      </c>
      <c r="F956" s="130">
        <v>1</v>
      </c>
      <c r="G956" s="131">
        <v>1.8</v>
      </c>
      <c r="H956" s="132" t="s">
        <v>1406</v>
      </c>
      <c r="I956" s="133" t="s">
        <v>1406</v>
      </c>
      <c r="J956" s="123"/>
    </row>
    <row r="957" spans="1:10" s="124" customFormat="1" x14ac:dyDescent="0.45">
      <c r="A957" s="134" t="s">
        <v>1424</v>
      </c>
      <c r="B957" s="135" t="s">
        <v>1421</v>
      </c>
      <c r="C957" s="136">
        <v>104.29</v>
      </c>
      <c r="D957" s="137">
        <v>19.395099999999999</v>
      </c>
      <c r="E957" s="137">
        <v>29.868500000000001</v>
      </c>
      <c r="F957" s="138">
        <v>1</v>
      </c>
      <c r="G957" s="151">
        <v>2</v>
      </c>
      <c r="H957" s="140" t="s">
        <v>1406</v>
      </c>
      <c r="I957" s="141" t="s">
        <v>1406</v>
      </c>
      <c r="J957" s="123"/>
    </row>
    <row r="958" spans="1:10" s="124" customFormat="1" x14ac:dyDescent="0.45">
      <c r="A958" s="126" t="s">
        <v>1425</v>
      </c>
      <c r="B958" s="127" t="s">
        <v>1426</v>
      </c>
      <c r="C958" s="128">
        <v>62.7</v>
      </c>
      <c r="D958" s="148">
        <v>14.685600000000001</v>
      </c>
      <c r="E958" s="148">
        <v>22.6159</v>
      </c>
      <c r="F958" s="130">
        <v>1</v>
      </c>
      <c r="G958" s="131">
        <v>1</v>
      </c>
      <c r="H958" s="149" t="s">
        <v>1406</v>
      </c>
      <c r="I958" s="150" t="s">
        <v>1406</v>
      </c>
      <c r="J958" s="123"/>
    </row>
    <row r="959" spans="1:10" s="124" customFormat="1" x14ac:dyDescent="0.45">
      <c r="A959" s="126" t="s">
        <v>1427</v>
      </c>
      <c r="B959" s="127" t="s">
        <v>1426</v>
      </c>
      <c r="C959" s="128">
        <v>59.75</v>
      </c>
      <c r="D959" s="148">
        <v>10.3012</v>
      </c>
      <c r="E959" s="148">
        <v>15.863899999999999</v>
      </c>
      <c r="F959" s="130">
        <v>1</v>
      </c>
      <c r="G959" s="131">
        <v>1.52</v>
      </c>
      <c r="H959" s="132" t="s">
        <v>1406</v>
      </c>
      <c r="I959" s="133" t="s">
        <v>1406</v>
      </c>
      <c r="J959" s="123"/>
    </row>
    <row r="960" spans="1:10" s="124" customFormat="1" x14ac:dyDescent="0.45">
      <c r="A960" s="126" t="s">
        <v>1428</v>
      </c>
      <c r="B960" s="127" t="s">
        <v>1426</v>
      </c>
      <c r="C960" s="128">
        <v>54.32</v>
      </c>
      <c r="D960" s="148">
        <v>9.3646999999999991</v>
      </c>
      <c r="E960" s="148">
        <v>14.4217</v>
      </c>
      <c r="F960" s="130">
        <v>1</v>
      </c>
      <c r="G960" s="131">
        <v>1.8</v>
      </c>
      <c r="H960" s="132" t="s">
        <v>1406</v>
      </c>
      <c r="I960" s="133" t="s">
        <v>1406</v>
      </c>
      <c r="J960" s="123"/>
    </row>
    <row r="961" spans="1:10" s="124" customFormat="1" x14ac:dyDescent="0.45">
      <c r="A961" s="134" t="s">
        <v>1429</v>
      </c>
      <c r="B961" s="135" t="s">
        <v>1426</v>
      </c>
      <c r="C961" s="136">
        <v>10.8</v>
      </c>
      <c r="D961" s="137">
        <v>1.7744</v>
      </c>
      <c r="E961" s="137">
        <v>2.7326000000000001</v>
      </c>
      <c r="F961" s="138">
        <v>1</v>
      </c>
      <c r="G961" s="151">
        <v>2</v>
      </c>
      <c r="H961" s="140" t="s">
        <v>1406</v>
      </c>
      <c r="I961" s="141" t="s">
        <v>1406</v>
      </c>
      <c r="J961" s="123"/>
    </row>
    <row r="962" spans="1:10" s="124" customFormat="1" x14ac:dyDescent="0.45">
      <c r="A962" s="126" t="s">
        <v>1430</v>
      </c>
      <c r="B962" s="127" t="s">
        <v>1431</v>
      </c>
      <c r="C962" s="128">
        <v>8.2200000000000006</v>
      </c>
      <c r="D962" s="148">
        <v>9.3126999999999995</v>
      </c>
      <c r="E962" s="148">
        <v>14.3416</v>
      </c>
      <c r="F962" s="130">
        <v>1</v>
      </c>
      <c r="G962" s="131">
        <v>1</v>
      </c>
      <c r="H962" s="149" t="s">
        <v>1406</v>
      </c>
      <c r="I962" s="150" t="s">
        <v>1406</v>
      </c>
      <c r="J962" s="123"/>
    </row>
    <row r="963" spans="1:10" s="124" customFormat="1" x14ac:dyDescent="0.45">
      <c r="A963" s="126" t="s">
        <v>1432</v>
      </c>
      <c r="B963" s="127" t="s">
        <v>1431</v>
      </c>
      <c r="C963" s="128">
        <v>52.7</v>
      </c>
      <c r="D963" s="148">
        <v>12.916399999999999</v>
      </c>
      <c r="E963" s="148">
        <v>19.891300000000001</v>
      </c>
      <c r="F963" s="130">
        <v>1</v>
      </c>
      <c r="G963" s="131">
        <v>1.52</v>
      </c>
      <c r="H963" s="132" t="s">
        <v>1406</v>
      </c>
      <c r="I963" s="133" t="s">
        <v>1406</v>
      </c>
      <c r="J963" s="123"/>
    </row>
    <row r="964" spans="1:10" s="124" customFormat="1" x14ac:dyDescent="0.45">
      <c r="A964" s="126" t="s">
        <v>1433</v>
      </c>
      <c r="B964" s="127" t="s">
        <v>1431</v>
      </c>
      <c r="C964" s="128">
        <v>63.32</v>
      </c>
      <c r="D964" s="148">
        <v>13.3314</v>
      </c>
      <c r="E964" s="148">
        <v>20.5304</v>
      </c>
      <c r="F964" s="130">
        <v>1</v>
      </c>
      <c r="G964" s="131">
        <v>1.8</v>
      </c>
      <c r="H964" s="132" t="s">
        <v>1406</v>
      </c>
      <c r="I964" s="133" t="s">
        <v>1406</v>
      </c>
      <c r="J964" s="123"/>
    </row>
    <row r="965" spans="1:10" s="124" customFormat="1" x14ac:dyDescent="0.45">
      <c r="A965" s="134" t="s">
        <v>1434</v>
      </c>
      <c r="B965" s="135" t="s">
        <v>1431</v>
      </c>
      <c r="C965" s="136">
        <v>86</v>
      </c>
      <c r="D965" s="137">
        <v>16.654900000000001</v>
      </c>
      <c r="E965" s="137">
        <v>25.648599999999998</v>
      </c>
      <c r="F965" s="138">
        <v>1</v>
      </c>
      <c r="G965" s="151">
        <v>2</v>
      </c>
      <c r="H965" s="140" t="s">
        <v>1406</v>
      </c>
      <c r="I965" s="141" t="s">
        <v>1406</v>
      </c>
      <c r="J965" s="123"/>
    </row>
    <row r="966" spans="1:10" s="124" customFormat="1" x14ac:dyDescent="0.45">
      <c r="A966" s="126" t="s">
        <v>1435</v>
      </c>
      <c r="B966" s="127" t="s">
        <v>1436</v>
      </c>
      <c r="C966" s="128">
        <v>15.07</v>
      </c>
      <c r="D966" s="148">
        <v>2.4996999999999998</v>
      </c>
      <c r="E966" s="148">
        <v>3.8494999999999999</v>
      </c>
      <c r="F966" s="130">
        <v>1</v>
      </c>
      <c r="G966" s="131">
        <v>1</v>
      </c>
      <c r="H966" s="149" t="s">
        <v>1406</v>
      </c>
      <c r="I966" s="150" t="s">
        <v>1406</v>
      </c>
      <c r="J966" s="123"/>
    </row>
    <row r="967" spans="1:10" s="124" customFormat="1" x14ac:dyDescent="0.45">
      <c r="A967" s="126" t="s">
        <v>1437</v>
      </c>
      <c r="B967" s="127" t="s">
        <v>1436</v>
      </c>
      <c r="C967" s="128">
        <v>62.59</v>
      </c>
      <c r="D967" s="148">
        <v>9.5733999999999995</v>
      </c>
      <c r="E967" s="148">
        <v>14.7431</v>
      </c>
      <c r="F967" s="130">
        <v>1</v>
      </c>
      <c r="G967" s="131">
        <v>1.52</v>
      </c>
      <c r="H967" s="132" t="s">
        <v>1406</v>
      </c>
      <c r="I967" s="133" t="s">
        <v>1406</v>
      </c>
      <c r="J967" s="123"/>
    </row>
    <row r="968" spans="1:10" s="124" customFormat="1" x14ac:dyDescent="0.45">
      <c r="A968" s="126" t="s">
        <v>1438</v>
      </c>
      <c r="B968" s="127" t="s">
        <v>1436</v>
      </c>
      <c r="C968" s="128">
        <v>68.63</v>
      </c>
      <c r="D968" s="148">
        <v>11.165699999999999</v>
      </c>
      <c r="E968" s="148">
        <v>17.1952</v>
      </c>
      <c r="F968" s="130">
        <v>1</v>
      </c>
      <c r="G968" s="131">
        <v>1.8</v>
      </c>
      <c r="H968" s="132" t="s">
        <v>1406</v>
      </c>
      <c r="I968" s="133" t="s">
        <v>1406</v>
      </c>
      <c r="J968" s="123"/>
    </row>
    <row r="969" spans="1:10" s="124" customFormat="1" x14ac:dyDescent="0.45">
      <c r="A969" s="134" t="s">
        <v>1439</v>
      </c>
      <c r="B969" s="135" t="s">
        <v>1436</v>
      </c>
      <c r="C969" s="136">
        <v>81.25</v>
      </c>
      <c r="D969" s="137">
        <v>14.5777</v>
      </c>
      <c r="E969" s="137">
        <v>22.4497</v>
      </c>
      <c r="F969" s="138">
        <v>1</v>
      </c>
      <c r="G969" s="151">
        <v>2</v>
      </c>
      <c r="H969" s="140" t="s">
        <v>1406</v>
      </c>
      <c r="I969" s="141" t="s">
        <v>1406</v>
      </c>
      <c r="J969" s="123"/>
    </row>
    <row r="970" spans="1:10" s="124" customFormat="1" x14ac:dyDescent="0.45">
      <c r="A970" s="126" t="s">
        <v>1440</v>
      </c>
      <c r="B970" s="127" t="s">
        <v>1441</v>
      </c>
      <c r="C970" s="128">
        <v>26.27</v>
      </c>
      <c r="D970" s="148">
        <v>4.5362999999999998</v>
      </c>
      <c r="E970" s="148">
        <v>6.9859</v>
      </c>
      <c r="F970" s="130">
        <v>1</v>
      </c>
      <c r="G970" s="131">
        <v>1</v>
      </c>
      <c r="H970" s="149" t="s">
        <v>1406</v>
      </c>
      <c r="I970" s="150" t="s">
        <v>1406</v>
      </c>
      <c r="J970" s="123"/>
    </row>
    <row r="971" spans="1:10" s="124" customFormat="1" x14ac:dyDescent="0.45">
      <c r="A971" s="126" t="s">
        <v>1442</v>
      </c>
      <c r="B971" s="127" t="s">
        <v>1441</v>
      </c>
      <c r="C971" s="128">
        <v>49.18</v>
      </c>
      <c r="D971" s="148">
        <v>6.9187000000000003</v>
      </c>
      <c r="E971" s="148">
        <v>10.6548</v>
      </c>
      <c r="F971" s="130">
        <v>1</v>
      </c>
      <c r="G971" s="131">
        <v>1.52</v>
      </c>
      <c r="H971" s="132" t="s">
        <v>1406</v>
      </c>
      <c r="I971" s="133" t="s">
        <v>1406</v>
      </c>
      <c r="J971" s="123"/>
    </row>
    <row r="972" spans="1:10" s="124" customFormat="1" x14ac:dyDescent="0.45">
      <c r="A972" s="126" t="s">
        <v>1443</v>
      </c>
      <c r="B972" s="127" t="s">
        <v>1441</v>
      </c>
      <c r="C972" s="128">
        <v>58.55</v>
      </c>
      <c r="D972" s="148">
        <v>8.6715999999999998</v>
      </c>
      <c r="E972" s="148">
        <v>13.3543</v>
      </c>
      <c r="F972" s="130">
        <v>1</v>
      </c>
      <c r="G972" s="131">
        <v>1.8</v>
      </c>
      <c r="H972" s="132" t="s">
        <v>1406</v>
      </c>
      <c r="I972" s="133" t="s">
        <v>1406</v>
      </c>
      <c r="J972" s="123"/>
    </row>
    <row r="973" spans="1:10" s="124" customFormat="1" x14ac:dyDescent="0.45">
      <c r="A973" s="134" t="s">
        <v>1444</v>
      </c>
      <c r="B973" s="135" t="s">
        <v>1441</v>
      </c>
      <c r="C973" s="136">
        <v>68.39</v>
      </c>
      <c r="D973" s="137">
        <v>12.307</v>
      </c>
      <c r="E973" s="137">
        <v>18.9528</v>
      </c>
      <c r="F973" s="138">
        <v>1</v>
      </c>
      <c r="G973" s="151">
        <v>2</v>
      </c>
      <c r="H973" s="140" t="s">
        <v>1406</v>
      </c>
      <c r="I973" s="141" t="s">
        <v>1406</v>
      </c>
      <c r="J973" s="123"/>
    </row>
    <row r="974" spans="1:10" s="124" customFormat="1" x14ac:dyDescent="0.45">
      <c r="A974" s="126" t="s">
        <v>1445</v>
      </c>
      <c r="B974" s="127" t="s">
        <v>1446</v>
      </c>
      <c r="C974" s="128">
        <v>22.62</v>
      </c>
      <c r="D974" s="148">
        <v>2.5629</v>
      </c>
      <c r="E974" s="148">
        <v>3.9468999999999999</v>
      </c>
      <c r="F974" s="130">
        <v>1</v>
      </c>
      <c r="G974" s="131">
        <v>1</v>
      </c>
      <c r="H974" s="149" t="s">
        <v>1406</v>
      </c>
      <c r="I974" s="150" t="s">
        <v>1406</v>
      </c>
      <c r="J974" s="123"/>
    </row>
    <row r="975" spans="1:10" s="124" customFormat="1" x14ac:dyDescent="0.45">
      <c r="A975" s="126" t="s">
        <v>1447</v>
      </c>
      <c r="B975" s="127" t="s">
        <v>1446</v>
      </c>
      <c r="C975" s="128">
        <v>39.79</v>
      </c>
      <c r="D975" s="148">
        <v>4.8623000000000003</v>
      </c>
      <c r="E975" s="148">
        <v>7.4880000000000004</v>
      </c>
      <c r="F975" s="130">
        <v>1</v>
      </c>
      <c r="G975" s="131">
        <v>1.52</v>
      </c>
      <c r="H975" s="132" t="s">
        <v>1406</v>
      </c>
      <c r="I975" s="133" t="s">
        <v>1406</v>
      </c>
      <c r="J975" s="123"/>
    </row>
    <row r="976" spans="1:10" s="124" customFormat="1" x14ac:dyDescent="0.45">
      <c r="A976" s="126" t="s">
        <v>1448</v>
      </c>
      <c r="B976" s="127" t="s">
        <v>1446</v>
      </c>
      <c r="C976" s="128">
        <v>51.93</v>
      </c>
      <c r="D976" s="148">
        <v>7.4798</v>
      </c>
      <c r="E976" s="148">
        <v>11.5189</v>
      </c>
      <c r="F976" s="130">
        <v>1</v>
      </c>
      <c r="G976" s="131">
        <v>1.8</v>
      </c>
      <c r="H976" s="132" t="s">
        <v>1406</v>
      </c>
      <c r="I976" s="133" t="s">
        <v>1406</v>
      </c>
      <c r="J976" s="123"/>
    </row>
    <row r="977" spans="1:10" s="124" customFormat="1" x14ac:dyDescent="0.45">
      <c r="A977" s="134" t="s">
        <v>1449</v>
      </c>
      <c r="B977" s="135" t="s">
        <v>1446</v>
      </c>
      <c r="C977" s="136">
        <v>57.7</v>
      </c>
      <c r="D977" s="137">
        <v>9.6301000000000005</v>
      </c>
      <c r="E977" s="137">
        <v>14.830399999999999</v>
      </c>
      <c r="F977" s="138">
        <v>1</v>
      </c>
      <c r="G977" s="151">
        <v>2</v>
      </c>
      <c r="H977" s="140" t="s">
        <v>1406</v>
      </c>
      <c r="I977" s="141" t="s">
        <v>1406</v>
      </c>
      <c r="J977" s="123"/>
    </row>
    <row r="978" spans="1:10" s="124" customFormat="1" x14ac:dyDescent="0.45">
      <c r="A978" s="126" t="s">
        <v>1450</v>
      </c>
      <c r="B978" s="127" t="s">
        <v>1451</v>
      </c>
      <c r="C978" s="128">
        <v>25.91</v>
      </c>
      <c r="D978" s="148">
        <v>3.7437</v>
      </c>
      <c r="E978" s="148">
        <v>5.7652999999999999</v>
      </c>
      <c r="F978" s="130">
        <v>1</v>
      </c>
      <c r="G978" s="131">
        <v>1</v>
      </c>
      <c r="H978" s="149" t="s">
        <v>1406</v>
      </c>
      <c r="I978" s="150" t="s">
        <v>1406</v>
      </c>
      <c r="J978" s="123"/>
    </row>
    <row r="979" spans="1:10" s="124" customFormat="1" x14ac:dyDescent="0.45">
      <c r="A979" s="126" t="s">
        <v>1452</v>
      </c>
      <c r="B979" s="127" t="s">
        <v>1451</v>
      </c>
      <c r="C979" s="128">
        <v>37.81</v>
      </c>
      <c r="D979" s="148">
        <v>4.8693999999999997</v>
      </c>
      <c r="E979" s="148">
        <v>7.4988999999999999</v>
      </c>
      <c r="F979" s="130">
        <v>1</v>
      </c>
      <c r="G979" s="131">
        <v>1.52</v>
      </c>
      <c r="H979" s="132" t="s">
        <v>1406</v>
      </c>
      <c r="I979" s="133" t="s">
        <v>1406</v>
      </c>
      <c r="J979" s="123"/>
    </row>
    <row r="980" spans="1:10" s="124" customFormat="1" x14ac:dyDescent="0.45">
      <c r="A980" s="126" t="s">
        <v>1453</v>
      </c>
      <c r="B980" s="127" t="s">
        <v>1451</v>
      </c>
      <c r="C980" s="128">
        <v>46.6</v>
      </c>
      <c r="D980" s="148">
        <v>6.3474000000000004</v>
      </c>
      <c r="E980" s="148">
        <v>9.7750000000000004</v>
      </c>
      <c r="F980" s="130">
        <v>1</v>
      </c>
      <c r="G980" s="131">
        <v>1.8</v>
      </c>
      <c r="H980" s="132" t="s">
        <v>1406</v>
      </c>
      <c r="I980" s="133" t="s">
        <v>1406</v>
      </c>
      <c r="J980" s="123"/>
    </row>
    <row r="981" spans="1:10" s="124" customFormat="1" x14ac:dyDescent="0.45">
      <c r="A981" s="134" t="s">
        <v>1454</v>
      </c>
      <c r="B981" s="135" t="s">
        <v>1451</v>
      </c>
      <c r="C981" s="136">
        <v>53.97</v>
      </c>
      <c r="D981" s="137">
        <v>9.9443999999999999</v>
      </c>
      <c r="E981" s="137">
        <v>15.314399999999999</v>
      </c>
      <c r="F981" s="138">
        <v>1</v>
      </c>
      <c r="G981" s="151">
        <v>2</v>
      </c>
      <c r="H981" s="140" t="s">
        <v>1406</v>
      </c>
      <c r="I981" s="141" t="s">
        <v>1406</v>
      </c>
      <c r="J981" s="123"/>
    </row>
    <row r="982" spans="1:10" s="124" customFormat="1" x14ac:dyDescent="0.45">
      <c r="A982" s="126" t="s">
        <v>1455</v>
      </c>
      <c r="B982" s="127" t="s">
        <v>1456</v>
      </c>
      <c r="C982" s="128">
        <v>19.510000000000002</v>
      </c>
      <c r="D982" s="148">
        <v>2.4182999999999999</v>
      </c>
      <c r="E982" s="148">
        <v>3.7242000000000002</v>
      </c>
      <c r="F982" s="130">
        <v>1</v>
      </c>
      <c r="G982" s="131">
        <v>1</v>
      </c>
      <c r="H982" s="149" t="s">
        <v>1406</v>
      </c>
      <c r="I982" s="150" t="s">
        <v>1406</v>
      </c>
      <c r="J982" s="123"/>
    </row>
    <row r="983" spans="1:10" s="124" customFormat="1" x14ac:dyDescent="0.45">
      <c r="A983" s="126" t="s">
        <v>1457</v>
      </c>
      <c r="B983" s="127" t="s">
        <v>1456</v>
      </c>
      <c r="C983" s="128">
        <v>29.58</v>
      </c>
      <c r="D983" s="148">
        <v>3.6484999999999999</v>
      </c>
      <c r="E983" s="148">
        <v>5.6186999999999996</v>
      </c>
      <c r="F983" s="130">
        <v>1</v>
      </c>
      <c r="G983" s="131">
        <v>1.52</v>
      </c>
      <c r="H983" s="132" t="s">
        <v>1406</v>
      </c>
      <c r="I983" s="133" t="s">
        <v>1406</v>
      </c>
      <c r="J983" s="123"/>
    </row>
    <row r="984" spans="1:10" s="124" customFormat="1" x14ac:dyDescent="0.45">
      <c r="A984" s="126" t="s">
        <v>1458</v>
      </c>
      <c r="B984" s="127" t="s">
        <v>1456</v>
      </c>
      <c r="C984" s="128">
        <v>40.119999999999997</v>
      </c>
      <c r="D984" s="148">
        <v>5.2020999999999997</v>
      </c>
      <c r="E984" s="148">
        <v>8.0113000000000003</v>
      </c>
      <c r="F984" s="130">
        <v>1</v>
      </c>
      <c r="G984" s="131">
        <v>1.8</v>
      </c>
      <c r="H984" s="132" t="s">
        <v>1406</v>
      </c>
      <c r="I984" s="133" t="s">
        <v>1406</v>
      </c>
      <c r="J984" s="123"/>
    </row>
    <row r="985" spans="1:10" s="124" customFormat="1" x14ac:dyDescent="0.45">
      <c r="A985" s="134" t="s">
        <v>1459</v>
      </c>
      <c r="B985" s="135" t="s">
        <v>1456</v>
      </c>
      <c r="C985" s="136">
        <v>52.81</v>
      </c>
      <c r="D985" s="137">
        <v>9.3818999999999999</v>
      </c>
      <c r="E985" s="137">
        <v>14.4482</v>
      </c>
      <c r="F985" s="138">
        <v>1</v>
      </c>
      <c r="G985" s="151">
        <v>2</v>
      </c>
      <c r="H985" s="140" t="s">
        <v>1406</v>
      </c>
      <c r="I985" s="141" t="s">
        <v>1406</v>
      </c>
      <c r="J985" s="123"/>
    </row>
    <row r="986" spans="1:10" s="124" customFormat="1" x14ac:dyDescent="0.45">
      <c r="A986" s="126" t="s">
        <v>1460</v>
      </c>
      <c r="B986" s="127" t="s">
        <v>1461</v>
      </c>
      <c r="C986" s="128">
        <v>9</v>
      </c>
      <c r="D986" s="148">
        <v>4.0820999999999996</v>
      </c>
      <c r="E986" s="148">
        <v>6.2864000000000004</v>
      </c>
      <c r="F986" s="130">
        <v>1</v>
      </c>
      <c r="G986" s="131">
        <v>1</v>
      </c>
      <c r="H986" s="149" t="s">
        <v>1406</v>
      </c>
      <c r="I986" s="150" t="s">
        <v>1406</v>
      </c>
      <c r="J986" s="123"/>
    </row>
    <row r="987" spans="1:10" s="124" customFormat="1" x14ac:dyDescent="0.45">
      <c r="A987" s="126" t="s">
        <v>1462</v>
      </c>
      <c r="B987" s="127" t="s">
        <v>1461</v>
      </c>
      <c r="C987" s="128">
        <v>21.26</v>
      </c>
      <c r="D987" s="148">
        <v>4.3914999999999997</v>
      </c>
      <c r="E987" s="148">
        <v>6.7629000000000001</v>
      </c>
      <c r="F987" s="130">
        <v>1</v>
      </c>
      <c r="G987" s="131">
        <v>1.52</v>
      </c>
      <c r="H987" s="132" t="s">
        <v>1406</v>
      </c>
      <c r="I987" s="133" t="s">
        <v>1406</v>
      </c>
      <c r="J987" s="123"/>
    </row>
    <row r="988" spans="1:10" s="124" customFormat="1" x14ac:dyDescent="0.45">
      <c r="A988" s="126" t="s">
        <v>1463</v>
      </c>
      <c r="B988" s="127" t="s">
        <v>1461</v>
      </c>
      <c r="C988" s="128">
        <v>37.97</v>
      </c>
      <c r="D988" s="148">
        <v>7.5701999999999998</v>
      </c>
      <c r="E988" s="148">
        <v>11.658099999999999</v>
      </c>
      <c r="F988" s="130">
        <v>1</v>
      </c>
      <c r="G988" s="131">
        <v>1.8</v>
      </c>
      <c r="H988" s="132" t="s">
        <v>1406</v>
      </c>
      <c r="I988" s="133" t="s">
        <v>1406</v>
      </c>
      <c r="J988" s="123"/>
    </row>
    <row r="989" spans="1:10" s="124" customFormat="1" x14ac:dyDescent="0.45">
      <c r="A989" s="134" t="s">
        <v>1464</v>
      </c>
      <c r="B989" s="135" t="s">
        <v>1461</v>
      </c>
      <c r="C989" s="136">
        <v>69.22</v>
      </c>
      <c r="D989" s="137">
        <v>15.3432</v>
      </c>
      <c r="E989" s="137">
        <v>23.628599999999999</v>
      </c>
      <c r="F989" s="138">
        <v>1</v>
      </c>
      <c r="G989" s="151">
        <v>2</v>
      </c>
      <c r="H989" s="140" t="s">
        <v>1406</v>
      </c>
      <c r="I989" s="141" t="s">
        <v>1406</v>
      </c>
      <c r="J989" s="123"/>
    </row>
    <row r="990" spans="1:10" s="124" customFormat="1" x14ac:dyDescent="0.45">
      <c r="A990" s="126" t="s">
        <v>1465</v>
      </c>
      <c r="B990" s="127" t="s">
        <v>1466</v>
      </c>
      <c r="C990" s="128">
        <v>14.21</v>
      </c>
      <c r="D990" s="148">
        <v>1.7806999999999999</v>
      </c>
      <c r="E990" s="148">
        <v>2.7423000000000002</v>
      </c>
      <c r="F990" s="130">
        <v>1</v>
      </c>
      <c r="G990" s="131">
        <v>1</v>
      </c>
      <c r="H990" s="149" t="s">
        <v>1406</v>
      </c>
      <c r="I990" s="150" t="s">
        <v>1406</v>
      </c>
      <c r="J990" s="123"/>
    </row>
    <row r="991" spans="1:10" s="124" customFormat="1" x14ac:dyDescent="0.45">
      <c r="A991" s="126" t="s">
        <v>1467</v>
      </c>
      <c r="B991" s="127" t="s">
        <v>1466</v>
      </c>
      <c r="C991" s="128">
        <v>22.11</v>
      </c>
      <c r="D991" s="148">
        <v>2.9855</v>
      </c>
      <c r="E991" s="148">
        <v>4.5976999999999997</v>
      </c>
      <c r="F991" s="130">
        <v>1</v>
      </c>
      <c r="G991" s="131">
        <v>1.52</v>
      </c>
      <c r="H991" s="132" t="s">
        <v>1406</v>
      </c>
      <c r="I991" s="133" t="s">
        <v>1406</v>
      </c>
      <c r="J991" s="123"/>
    </row>
    <row r="992" spans="1:10" s="124" customFormat="1" x14ac:dyDescent="0.45">
      <c r="A992" s="126" t="s">
        <v>1468</v>
      </c>
      <c r="B992" s="127" t="s">
        <v>1466</v>
      </c>
      <c r="C992" s="128">
        <v>33.76</v>
      </c>
      <c r="D992" s="148">
        <v>4.9660000000000002</v>
      </c>
      <c r="E992" s="148">
        <v>7.6477000000000004</v>
      </c>
      <c r="F992" s="130">
        <v>1</v>
      </c>
      <c r="G992" s="131">
        <v>1.8</v>
      </c>
      <c r="H992" s="132" t="s">
        <v>1406</v>
      </c>
      <c r="I992" s="133" t="s">
        <v>1406</v>
      </c>
      <c r="J992" s="123"/>
    </row>
    <row r="993" spans="1:10" s="124" customFormat="1" x14ac:dyDescent="0.45">
      <c r="A993" s="134" t="s">
        <v>1469</v>
      </c>
      <c r="B993" s="135" t="s">
        <v>1466</v>
      </c>
      <c r="C993" s="136">
        <v>40.909999999999997</v>
      </c>
      <c r="D993" s="137">
        <v>8.6959</v>
      </c>
      <c r="E993" s="137">
        <v>13.3917</v>
      </c>
      <c r="F993" s="138">
        <v>1</v>
      </c>
      <c r="G993" s="151">
        <v>2</v>
      </c>
      <c r="H993" s="140" t="s">
        <v>1406</v>
      </c>
      <c r="I993" s="141" t="s">
        <v>1406</v>
      </c>
      <c r="J993" s="123"/>
    </row>
    <row r="994" spans="1:10" s="124" customFormat="1" x14ac:dyDescent="0.45">
      <c r="A994" s="126" t="s">
        <v>1470</v>
      </c>
      <c r="B994" s="127" t="s">
        <v>1471</v>
      </c>
      <c r="C994" s="128">
        <v>18.989999999999998</v>
      </c>
      <c r="D994" s="148">
        <v>2.4241999999999999</v>
      </c>
      <c r="E994" s="148">
        <v>3.7332999999999998</v>
      </c>
      <c r="F994" s="130">
        <v>1</v>
      </c>
      <c r="G994" s="131">
        <v>1</v>
      </c>
      <c r="H994" s="149" t="s">
        <v>1406</v>
      </c>
      <c r="I994" s="150" t="s">
        <v>1406</v>
      </c>
      <c r="J994" s="123"/>
    </row>
    <row r="995" spans="1:10" s="124" customFormat="1" x14ac:dyDescent="0.45">
      <c r="A995" s="126" t="s">
        <v>1472</v>
      </c>
      <c r="B995" s="127" t="s">
        <v>1471</v>
      </c>
      <c r="C995" s="128">
        <v>26.38</v>
      </c>
      <c r="D995" s="148">
        <v>3.2949000000000002</v>
      </c>
      <c r="E995" s="148">
        <v>5.0742000000000003</v>
      </c>
      <c r="F995" s="130">
        <v>1</v>
      </c>
      <c r="G995" s="131">
        <v>1.52</v>
      </c>
      <c r="H995" s="132" t="s">
        <v>1406</v>
      </c>
      <c r="I995" s="133" t="s">
        <v>1406</v>
      </c>
      <c r="J995" s="123"/>
    </row>
    <row r="996" spans="1:10" s="124" customFormat="1" x14ac:dyDescent="0.45">
      <c r="A996" s="126" t="s">
        <v>1473</v>
      </c>
      <c r="B996" s="127" t="s">
        <v>1471</v>
      </c>
      <c r="C996" s="128">
        <v>33.56</v>
      </c>
      <c r="D996" s="148">
        <v>4.4044999999999996</v>
      </c>
      <c r="E996" s="148">
        <v>6.7828999999999997</v>
      </c>
      <c r="F996" s="130">
        <v>1</v>
      </c>
      <c r="G996" s="131">
        <v>1.8</v>
      </c>
      <c r="H996" s="132" t="s">
        <v>1406</v>
      </c>
      <c r="I996" s="133" t="s">
        <v>1406</v>
      </c>
      <c r="J996" s="123"/>
    </row>
    <row r="997" spans="1:10" s="124" customFormat="1" x14ac:dyDescent="0.45">
      <c r="A997" s="134" t="s">
        <v>1474</v>
      </c>
      <c r="B997" s="135" t="s">
        <v>1471</v>
      </c>
      <c r="C997" s="136">
        <v>37.69</v>
      </c>
      <c r="D997" s="137">
        <v>6.3815</v>
      </c>
      <c r="E997" s="137">
        <v>9.8275000000000006</v>
      </c>
      <c r="F997" s="138">
        <v>1</v>
      </c>
      <c r="G997" s="151">
        <v>2</v>
      </c>
      <c r="H997" s="140" t="s">
        <v>1406</v>
      </c>
      <c r="I997" s="141" t="s">
        <v>1406</v>
      </c>
      <c r="J997" s="123"/>
    </row>
    <row r="998" spans="1:10" s="124" customFormat="1" x14ac:dyDescent="0.45">
      <c r="A998" s="126" t="s">
        <v>1475</v>
      </c>
      <c r="B998" s="127" t="s">
        <v>1476</v>
      </c>
      <c r="C998" s="128">
        <v>15.11</v>
      </c>
      <c r="D998" s="148">
        <v>1.9762999999999999</v>
      </c>
      <c r="E998" s="148">
        <v>3.0434999999999999</v>
      </c>
      <c r="F998" s="130">
        <v>1</v>
      </c>
      <c r="G998" s="131">
        <v>1</v>
      </c>
      <c r="H998" s="149" t="s">
        <v>1406</v>
      </c>
      <c r="I998" s="150" t="s">
        <v>1406</v>
      </c>
      <c r="J998" s="123"/>
    </row>
    <row r="999" spans="1:10" s="124" customFormat="1" x14ac:dyDescent="0.45">
      <c r="A999" s="126" t="s">
        <v>1477</v>
      </c>
      <c r="B999" s="127" t="s">
        <v>1476</v>
      </c>
      <c r="C999" s="128">
        <v>22.46</v>
      </c>
      <c r="D999" s="148">
        <v>3.0935999999999999</v>
      </c>
      <c r="E999" s="148">
        <v>4.7641999999999998</v>
      </c>
      <c r="F999" s="130">
        <v>1</v>
      </c>
      <c r="G999" s="131">
        <v>1.52</v>
      </c>
      <c r="H999" s="132" t="s">
        <v>1406</v>
      </c>
      <c r="I999" s="133" t="s">
        <v>1406</v>
      </c>
      <c r="J999" s="123"/>
    </row>
    <row r="1000" spans="1:10" s="124" customFormat="1" x14ac:dyDescent="0.45">
      <c r="A1000" s="126" t="s">
        <v>1478</v>
      </c>
      <c r="B1000" s="127" t="s">
        <v>1476</v>
      </c>
      <c r="C1000" s="128">
        <v>32.700000000000003</v>
      </c>
      <c r="D1000" s="148">
        <v>4.3311000000000002</v>
      </c>
      <c r="E1000" s="148">
        <v>6.6699000000000002</v>
      </c>
      <c r="F1000" s="130">
        <v>1</v>
      </c>
      <c r="G1000" s="131">
        <v>1.8</v>
      </c>
      <c r="H1000" s="132" t="s">
        <v>1406</v>
      </c>
      <c r="I1000" s="133" t="s">
        <v>1406</v>
      </c>
      <c r="J1000" s="123"/>
    </row>
    <row r="1001" spans="1:10" s="124" customFormat="1" x14ac:dyDescent="0.45">
      <c r="A1001" s="134" t="s">
        <v>1479</v>
      </c>
      <c r="B1001" s="135" t="s">
        <v>1476</v>
      </c>
      <c r="C1001" s="136">
        <v>32.700000000000003</v>
      </c>
      <c r="D1001" s="137">
        <v>7.4996</v>
      </c>
      <c r="E1001" s="137">
        <v>11.5494</v>
      </c>
      <c r="F1001" s="138">
        <v>1</v>
      </c>
      <c r="G1001" s="151">
        <v>2</v>
      </c>
      <c r="H1001" s="140" t="s">
        <v>1406</v>
      </c>
      <c r="I1001" s="141" t="s">
        <v>1406</v>
      </c>
      <c r="J1001" s="123"/>
    </row>
    <row r="1002" spans="1:10" s="124" customFormat="1" x14ac:dyDescent="0.45">
      <c r="A1002" s="126" t="s">
        <v>1480</v>
      </c>
      <c r="B1002" s="127" t="s">
        <v>1481</v>
      </c>
      <c r="C1002" s="128">
        <v>12.2</v>
      </c>
      <c r="D1002" s="148">
        <v>1.3413999999999999</v>
      </c>
      <c r="E1002" s="148">
        <v>2.0657999999999999</v>
      </c>
      <c r="F1002" s="130">
        <v>1</v>
      </c>
      <c r="G1002" s="131">
        <v>1</v>
      </c>
      <c r="H1002" s="149" t="s">
        <v>1406</v>
      </c>
      <c r="I1002" s="150" t="s">
        <v>1406</v>
      </c>
      <c r="J1002" s="123"/>
    </row>
    <row r="1003" spans="1:10" s="124" customFormat="1" x14ac:dyDescent="0.45">
      <c r="A1003" s="126" t="s">
        <v>1482</v>
      </c>
      <c r="B1003" s="127" t="s">
        <v>1481</v>
      </c>
      <c r="C1003" s="128">
        <v>19.41</v>
      </c>
      <c r="D1003" s="148">
        <v>2.2667999999999999</v>
      </c>
      <c r="E1003" s="148">
        <v>3.4908999999999999</v>
      </c>
      <c r="F1003" s="130">
        <v>1</v>
      </c>
      <c r="G1003" s="131">
        <v>1.52</v>
      </c>
      <c r="H1003" s="132" t="s">
        <v>1406</v>
      </c>
      <c r="I1003" s="133" t="s">
        <v>1406</v>
      </c>
      <c r="J1003" s="123"/>
    </row>
    <row r="1004" spans="1:10" s="124" customFormat="1" x14ac:dyDescent="0.45">
      <c r="A1004" s="126" t="s">
        <v>1483</v>
      </c>
      <c r="B1004" s="127" t="s">
        <v>1481</v>
      </c>
      <c r="C1004" s="128">
        <v>30.36</v>
      </c>
      <c r="D1004" s="148">
        <v>3.8696000000000002</v>
      </c>
      <c r="E1004" s="148">
        <v>5.9592000000000001</v>
      </c>
      <c r="F1004" s="130">
        <v>1</v>
      </c>
      <c r="G1004" s="131">
        <v>1.8</v>
      </c>
      <c r="H1004" s="132" t="s">
        <v>1406</v>
      </c>
      <c r="I1004" s="133" t="s">
        <v>1406</v>
      </c>
      <c r="J1004" s="123"/>
    </row>
    <row r="1005" spans="1:10" s="124" customFormat="1" x14ac:dyDescent="0.45">
      <c r="A1005" s="134" t="s">
        <v>1484</v>
      </c>
      <c r="B1005" s="135" t="s">
        <v>1481</v>
      </c>
      <c r="C1005" s="136">
        <v>36.840000000000003</v>
      </c>
      <c r="D1005" s="137">
        <v>6.8869999999999996</v>
      </c>
      <c r="E1005" s="137">
        <v>10.606</v>
      </c>
      <c r="F1005" s="138">
        <v>1</v>
      </c>
      <c r="G1005" s="151">
        <v>2</v>
      </c>
      <c r="H1005" s="140" t="s">
        <v>1406</v>
      </c>
      <c r="I1005" s="141" t="s">
        <v>1406</v>
      </c>
      <c r="J1005" s="123"/>
    </row>
    <row r="1006" spans="1:10" s="124" customFormat="1" x14ac:dyDescent="0.45">
      <c r="A1006" s="126" t="s">
        <v>1485</v>
      </c>
      <c r="B1006" s="127" t="s">
        <v>1486</v>
      </c>
      <c r="C1006" s="128">
        <v>8.23</v>
      </c>
      <c r="D1006" s="148">
        <v>1.0403</v>
      </c>
      <c r="E1006" s="148">
        <v>1.6021000000000001</v>
      </c>
      <c r="F1006" s="130">
        <v>1</v>
      </c>
      <c r="G1006" s="131">
        <v>1</v>
      </c>
      <c r="H1006" s="149" t="s">
        <v>1406</v>
      </c>
      <c r="I1006" s="150" t="s">
        <v>1406</v>
      </c>
      <c r="J1006" s="123"/>
    </row>
    <row r="1007" spans="1:10" s="124" customFormat="1" x14ac:dyDescent="0.45">
      <c r="A1007" s="126" t="s">
        <v>1487</v>
      </c>
      <c r="B1007" s="127" t="s">
        <v>1486</v>
      </c>
      <c r="C1007" s="128">
        <v>15.7</v>
      </c>
      <c r="D1007" s="148">
        <v>2.238</v>
      </c>
      <c r="E1007" s="148">
        <v>3.4464999999999999</v>
      </c>
      <c r="F1007" s="130">
        <v>1</v>
      </c>
      <c r="G1007" s="131">
        <v>1.52</v>
      </c>
      <c r="H1007" s="132" t="s">
        <v>1406</v>
      </c>
      <c r="I1007" s="133" t="s">
        <v>1406</v>
      </c>
      <c r="J1007" s="123"/>
    </row>
    <row r="1008" spans="1:10" s="124" customFormat="1" x14ac:dyDescent="0.45">
      <c r="A1008" s="126" t="s">
        <v>1488</v>
      </c>
      <c r="B1008" s="127" t="s">
        <v>1486</v>
      </c>
      <c r="C1008" s="128">
        <v>25.26</v>
      </c>
      <c r="D1008" s="148">
        <v>4.0826000000000002</v>
      </c>
      <c r="E1008" s="148">
        <v>6.2872000000000003</v>
      </c>
      <c r="F1008" s="130">
        <v>1</v>
      </c>
      <c r="G1008" s="131">
        <v>1.8</v>
      </c>
      <c r="H1008" s="132" t="s">
        <v>1406</v>
      </c>
      <c r="I1008" s="133" t="s">
        <v>1406</v>
      </c>
      <c r="J1008" s="123"/>
    </row>
    <row r="1009" spans="1:10" s="124" customFormat="1" x14ac:dyDescent="0.45">
      <c r="A1009" s="134" t="s">
        <v>1489</v>
      </c>
      <c r="B1009" s="135" t="s">
        <v>1486</v>
      </c>
      <c r="C1009" s="136">
        <v>34.82</v>
      </c>
      <c r="D1009" s="137">
        <v>7.8060999999999998</v>
      </c>
      <c r="E1009" s="137">
        <v>12.0214</v>
      </c>
      <c r="F1009" s="138">
        <v>1</v>
      </c>
      <c r="G1009" s="151">
        <v>2</v>
      </c>
      <c r="H1009" s="140" t="s">
        <v>1406</v>
      </c>
      <c r="I1009" s="141" t="s">
        <v>1406</v>
      </c>
      <c r="J1009" s="123"/>
    </row>
    <row r="1010" spans="1:10" s="124" customFormat="1" x14ac:dyDescent="0.45">
      <c r="A1010" s="126" t="s">
        <v>1490</v>
      </c>
      <c r="B1010" s="127" t="s">
        <v>1491</v>
      </c>
      <c r="C1010" s="128">
        <v>11.99</v>
      </c>
      <c r="D1010" s="148">
        <v>1.5094000000000001</v>
      </c>
      <c r="E1010" s="148">
        <v>2.3245</v>
      </c>
      <c r="F1010" s="130">
        <v>1</v>
      </c>
      <c r="G1010" s="131">
        <v>1</v>
      </c>
      <c r="H1010" s="149" t="s">
        <v>1406</v>
      </c>
      <c r="I1010" s="150" t="s">
        <v>1406</v>
      </c>
      <c r="J1010" s="123"/>
    </row>
    <row r="1011" spans="1:10" s="124" customFormat="1" x14ac:dyDescent="0.45">
      <c r="A1011" s="126" t="s">
        <v>1492</v>
      </c>
      <c r="B1011" s="127" t="s">
        <v>1491</v>
      </c>
      <c r="C1011" s="128">
        <v>16.29</v>
      </c>
      <c r="D1011" s="148">
        <v>2.0369999999999999</v>
      </c>
      <c r="E1011" s="148">
        <v>3.137</v>
      </c>
      <c r="F1011" s="130">
        <v>1</v>
      </c>
      <c r="G1011" s="131">
        <v>1.52</v>
      </c>
      <c r="H1011" s="132" t="s">
        <v>1406</v>
      </c>
      <c r="I1011" s="133" t="s">
        <v>1406</v>
      </c>
      <c r="J1011" s="123"/>
    </row>
    <row r="1012" spans="1:10" s="124" customFormat="1" x14ac:dyDescent="0.45">
      <c r="A1012" s="126" t="s">
        <v>1493</v>
      </c>
      <c r="B1012" s="127" t="s">
        <v>1491</v>
      </c>
      <c r="C1012" s="128">
        <v>19.21</v>
      </c>
      <c r="D1012" s="148">
        <v>2.6455000000000002</v>
      </c>
      <c r="E1012" s="148">
        <v>4.0740999999999996</v>
      </c>
      <c r="F1012" s="130">
        <v>1</v>
      </c>
      <c r="G1012" s="131">
        <v>1.8</v>
      </c>
      <c r="H1012" s="132" t="s">
        <v>1406</v>
      </c>
      <c r="I1012" s="133" t="s">
        <v>1406</v>
      </c>
      <c r="J1012" s="123"/>
    </row>
    <row r="1013" spans="1:10" s="124" customFormat="1" x14ac:dyDescent="0.45">
      <c r="A1013" s="134" t="s">
        <v>1494</v>
      </c>
      <c r="B1013" s="135" t="s">
        <v>1491</v>
      </c>
      <c r="C1013" s="136">
        <v>24.17</v>
      </c>
      <c r="D1013" s="137">
        <v>5.1352000000000002</v>
      </c>
      <c r="E1013" s="137">
        <v>7.9081999999999999</v>
      </c>
      <c r="F1013" s="138">
        <v>1</v>
      </c>
      <c r="G1013" s="151">
        <v>2</v>
      </c>
      <c r="H1013" s="140" t="s">
        <v>1406</v>
      </c>
      <c r="I1013" s="141" t="s">
        <v>1406</v>
      </c>
      <c r="J1013" s="123"/>
    </row>
    <row r="1014" spans="1:10" s="124" customFormat="1" x14ac:dyDescent="0.45">
      <c r="A1014" s="126" t="s">
        <v>1495</v>
      </c>
      <c r="B1014" s="127" t="s">
        <v>1496</v>
      </c>
      <c r="C1014" s="128">
        <v>9.3699999999999992</v>
      </c>
      <c r="D1014" s="148">
        <v>1.1853</v>
      </c>
      <c r="E1014" s="148">
        <v>1.8253999999999999</v>
      </c>
      <c r="F1014" s="130">
        <v>1</v>
      </c>
      <c r="G1014" s="131">
        <v>1</v>
      </c>
      <c r="H1014" s="149" t="s">
        <v>1406</v>
      </c>
      <c r="I1014" s="150" t="s">
        <v>1406</v>
      </c>
      <c r="J1014" s="123"/>
    </row>
    <row r="1015" spans="1:10" s="124" customFormat="1" x14ac:dyDescent="0.45">
      <c r="A1015" s="126" t="s">
        <v>1497</v>
      </c>
      <c r="B1015" s="127" t="s">
        <v>1496</v>
      </c>
      <c r="C1015" s="128">
        <v>14.17</v>
      </c>
      <c r="D1015" s="148">
        <v>1.7114</v>
      </c>
      <c r="E1015" s="148">
        <v>2.6356000000000002</v>
      </c>
      <c r="F1015" s="130">
        <v>1</v>
      </c>
      <c r="G1015" s="131">
        <v>1.52</v>
      </c>
      <c r="H1015" s="132" t="s">
        <v>1406</v>
      </c>
      <c r="I1015" s="133" t="s">
        <v>1406</v>
      </c>
      <c r="J1015" s="123"/>
    </row>
    <row r="1016" spans="1:10" s="124" customFormat="1" x14ac:dyDescent="0.45">
      <c r="A1016" s="126" t="s">
        <v>1498</v>
      </c>
      <c r="B1016" s="127" t="s">
        <v>1496</v>
      </c>
      <c r="C1016" s="128">
        <v>20.02</v>
      </c>
      <c r="D1016" s="148">
        <v>2.9607000000000001</v>
      </c>
      <c r="E1016" s="148">
        <v>4.5594999999999999</v>
      </c>
      <c r="F1016" s="130">
        <v>1</v>
      </c>
      <c r="G1016" s="131">
        <v>1.8</v>
      </c>
      <c r="H1016" s="132" t="s">
        <v>1406</v>
      </c>
      <c r="I1016" s="133" t="s">
        <v>1406</v>
      </c>
      <c r="J1016" s="123"/>
    </row>
    <row r="1017" spans="1:10" s="124" customFormat="1" x14ac:dyDescent="0.45">
      <c r="A1017" s="134" t="s">
        <v>1499</v>
      </c>
      <c r="B1017" s="135" t="s">
        <v>1496</v>
      </c>
      <c r="C1017" s="136">
        <v>27.54</v>
      </c>
      <c r="D1017" s="137">
        <v>4.3916000000000004</v>
      </c>
      <c r="E1017" s="137">
        <v>6.7630999999999997</v>
      </c>
      <c r="F1017" s="138">
        <v>1</v>
      </c>
      <c r="G1017" s="151">
        <v>2</v>
      </c>
      <c r="H1017" s="140" t="s">
        <v>1406</v>
      </c>
      <c r="I1017" s="141" t="s">
        <v>1406</v>
      </c>
      <c r="J1017" s="123"/>
    </row>
    <row r="1018" spans="1:10" s="124" customFormat="1" x14ac:dyDescent="0.45">
      <c r="A1018" s="126" t="s">
        <v>1500</v>
      </c>
      <c r="B1018" s="127" t="s">
        <v>1501</v>
      </c>
      <c r="C1018" s="128">
        <v>11.45</v>
      </c>
      <c r="D1018" s="148">
        <v>1.2693000000000001</v>
      </c>
      <c r="E1018" s="148">
        <v>1.9547000000000001</v>
      </c>
      <c r="F1018" s="130">
        <v>1</v>
      </c>
      <c r="G1018" s="131">
        <v>1</v>
      </c>
      <c r="H1018" s="149" t="s">
        <v>1406</v>
      </c>
      <c r="I1018" s="150" t="s">
        <v>1406</v>
      </c>
      <c r="J1018" s="123"/>
    </row>
    <row r="1019" spans="1:10" s="124" customFormat="1" x14ac:dyDescent="0.45">
      <c r="A1019" s="126" t="s">
        <v>1502</v>
      </c>
      <c r="B1019" s="127" t="s">
        <v>1501</v>
      </c>
      <c r="C1019" s="128">
        <v>15.34</v>
      </c>
      <c r="D1019" s="148">
        <v>1.7942</v>
      </c>
      <c r="E1019" s="148">
        <v>2.7631000000000001</v>
      </c>
      <c r="F1019" s="130">
        <v>1</v>
      </c>
      <c r="G1019" s="131">
        <v>1.52</v>
      </c>
      <c r="H1019" s="132" t="s">
        <v>1406</v>
      </c>
      <c r="I1019" s="133" t="s">
        <v>1406</v>
      </c>
      <c r="J1019" s="123"/>
    </row>
    <row r="1020" spans="1:10" s="124" customFormat="1" x14ac:dyDescent="0.45">
      <c r="A1020" s="126" t="s">
        <v>1503</v>
      </c>
      <c r="B1020" s="127" t="s">
        <v>1501</v>
      </c>
      <c r="C1020" s="128">
        <v>20.72</v>
      </c>
      <c r="D1020" s="148">
        <v>2.6562999999999999</v>
      </c>
      <c r="E1020" s="148">
        <v>4.0907</v>
      </c>
      <c r="F1020" s="130">
        <v>1</v>
      </c>
      <c r="G1020" s="131">
        <v>1.8</v>
      </c>
      <c r="H1020" s="132" t="s">
        <v>1406</v>
      </c>
      <c r="I1020" s="133" t="s">
        <v>1406</v>
      </c>
      <c r="J1020" s="123"/>
    </row>
    <row r="1021" spans="1:10" s="124" customFormat="1" x14ac:dyDescent="0.45">
      <c r="A1021" s="134" t="s">
        <v>1504</v>
      </c>
      <c r="B1021" s="135" t="s">
        <v>1501</v>
      </c>
      <c r="C1021" s="136">
        <v>22.79</v>
      </c>
      <c r="D1021" s="137">
        <v>3.9262000000000001</v>
      </c>
      <c r="E1021" s="137">
        <v>6.0464000000000002</v>
      </c>
      <c r="F1021" s="138">
        <v>1</v>
      </c>
      <c r="G1021" s="151">
        <v>2</v>
      </c>
      <c r="H1021" s="140" t="s">
        <v>1406</v>
      </c>
      <c r="I1021" s="141" t="s">
        <v>1406</v>
      </c>
      <c r="J1021" s="123"/>
    </row>
    <row r="1022" spans="1:10" s="124" customFormat="1" x14ac:dyDescent="0.45">
      <c r="A1022" s="126" t="s">
        <v>1505</v>
      </c>
      <c r="B1022" s="127" t="s">
        <v>1506</v>
      </c>
      <c r="C1022" s="128">
        <v>3.01</v>
      </c>
      <c r="D1022" s="148">
        <v>0.15229999999999999</v>
      </c>
      <c r="E1022" s="148">
        <v>0.23449999999999999</v>
      </c>
      <c r="F1022" s="130">
        <v>1</v>
      </c>
      <c r="G1022" s="131">
        <v>1</v>
      </c>
      <c r="H1022" s="149" t="s">
        <v>1507</v>
      </c>
      <c r="I1022" s="150" t="s">
        <v>1507</v>
      </c>
      <c r="J1022" s="123"/>
    </row>
    <row r="1023" spans="1:10" s="124" customFormat="1" x14ac:dyDescent="0.45">
      <c r="A1023" s="126" t="s">
        <v>1508</v>
      </c>
      <c r="B1023" s="127" t="s">
        <v>1506</v>
      </c>
      <c r="C1023" s="128">
        <v>3.88</v>
      </c>
      <c r="D1023" s="148">
        <v>0.27450000000000002</v>
      </c>
      <c r="E1023" s="148">
        <v>0.42270000000000002</v>
      </c>
      <c r="F1023" s="130">
        <v>1</v>
      </c>
      <c r="G1023" s="131">
        <v>1</v>
      </c>
      <c r="H1023" s="132" t="s">
        <v>1507</v>
      </c>
      <c r="I1023" s="133" t="s">
        <v>1507</v>
      </c>
      <c r="J1023" s="123"/>
    </row>
    <row r="1024" spans="1:10" s="124" customFormat="1" x14ac:dyDescent="0.45">
      <c r="A1024" s="126" t="s">
        <v>1509</v>
      </c>
      <c r="B1024" s="127" t="s">
        <v>1506</v>
      </c>
      <c r="C1024" s="128">
        <v>7.45</v>
      </c>
      <c r="D1024" s="148">
        <v>0.76739999999999997</v>
      </c>
      <c r="E1024" s="148">
        <v>1.1818</v>
      </c>
      <c r="F1024" s="130">
        <v>1</v>
      </c>
      <c r="G1024" s="131">
        <v>1</v>
      </c>
      <c r="H1024" s="132" t="s">
        <v>1507</v>
      </c>
      <c r="I1024" s="133" t="s">
        <v>1507</v>
      </c>
      <c r="J1024" s="123"/>
    </row>
    <row r="1025" spans="1:10" s="124" customFormat="1" x14ac:dyDescent="0.45">
      <c r="A1025" s="134" t="s">
        <v>1510</v>
      </c>
      <c r="B1025" s="135" t="s">
        <v>1506</v>
      </c>
      <c r="C1025" s="136">
        <v>18.75</v>
      </c>
      <c r="D1025" s="137">
        <v>2.6598000000000002</v>
      </c>
      <c r="E1025" s="137">
        <v>4.0960999999999999</v>
      </c>
      <c r="F1025" s="138">
        <v>1</v>
      </c>
      <c r="G1025" s="151">
        <v>1</v>
      </c>
      <c r="H1025" s="140" t="s">
        <v>1507</v>
      </c>
      <c r="I1025" s="141" t="s">
        <v>1507</v>
      </c>
      <c r="J1025" s="123"/>
    </row>
    <row r="1026" spans="1:10" s="124" customFormat="1" x14ac:dyDescent="0.45">
      <c r="A1026" s="126" t="s">
        <v>1511</v>
      </c>
      <c r="B1026" s="127" t="s">
        <v>1512</v>
      </c>
      <c r="C1026" s="128">
        <v>7.59</v>
      </c>
      <c r="D1026" s="148">
        <v>2.4119999999999999</v>
      </c>
      <c r="E1026" s="148">
        <v>3.7145000000000001</v>
      </c>
      <c r="F1026" s="130">
        <v>1</v>
      </c>
      <c r="G1026" s="131">
        <v>1</v>
      </c>
      <c r="H1026" s="149" t="s">
        <v>1406</v>
      </c>
      <c r="I1026" s="150" t="s">
        <v>1406</v>
      </c>
      <c r="J1026" s="123"/>
    </row>
    <row r="1027" spans="1:10" s="124" customFormat="1" x14ac:dyDescent="0.45">
      <c r="A1027" s="126" t="s">
        <v>1513</v>
      </c>
      <c r="B1027" s="127" t="s">
        <v>1512</v>
      </c>
      <c r="C1027" s="128">
        <v>13.78</v>
      </c>
      <c r="D1027" s="148">
        <v>4.3826999999999998</v>
      </c>
      <c r="E1027" s="148">
        <v>6.7493999999999996</v>
      </c>
      <c r="F1027" s="130">
        <v>1</v>
      </c>
      <c r="G1027" s="131">
        <v>1.52</v>
      </c>
      <c r="H1027" s="132" t="s">
        <v>1406</v>
      </c>
      <c r="I1027" s="133" t="s">
        <v>1406</v>
      </c>
      <c r="J1027" s="123"/>
    </row>
    <row r="1028" spans="1:10" s="124" customFormat="1" x14ac:dyDescent="0.45">
      <c r="A1028" s="126" t="s">
        <v>1514</v>
      </c>
      <c r="B1028" s="127" t="s">
        <v>1512</v>
      </c>
      <c r="C1028" s="128">
        <v>21.51</v>
      </c>
      <c r="D1028" s="148">
        <v>7.1566000000000001</v>
      </c>
      <c r="E1028" s="148">
        <v>11.0212</v>
      </c>
      <c r="F1028" s="130">
        <v>1</v>
      </c>
      <c r="G1028" s="131">
        <v>1.8</v>
      </c>
      <c r="H1028" s="132" t="s">
        <v>1406</v>
      </c>
      <c r="I1028" s="133" t="s">
        <v>1406</v>
      </c>
      <c r="J1028" s="123"/>
    </row>
    <row r="1029" spans="1:10" s="124" customFormat="1" x14ac:dyDescent="0.45">
      <c r="A1029" s="134" t="s">
        <v>1515</v>
      </c>
      <c r="B1029" s="135" t="s">
        <v>1512</v>
      </c>
      <c r="C1029" s="136">
        <v>38.83</v>
      </c>
      <c r="D1029" s="137">
        <v>12.5525</v>
      </c>
      <c r="E1029" s="137">
        <v>19.3309</v>
      </c>
      <c r="F1029" s="138">
        <v>1</v>
      </c>
      <c r="G1029" s="151">
        <v>2</v>
      </c>
      <c r="H1029" s="140" t="s">
        <v>1406</v>
      </c>
      <c r="I1029" s="141" t="s">
        <v>1406</v>
      </c>
      <c r="J1029" s="123"/>
    </row>
    <row r="1030" spans="1:10" s="124" customFormat="1" x14ac:dyDescent="0.45">
      <c r="A1030" s="126" t="s">
        <v>1516</v>
      </c>
      <c r="B1030" s="127" t="s">
        <v>1517</v>
      </c>
      <c r="C1030" s="128">
        <v>8.1300000000000008</v>
      </c>
      <c r="D1030" s="148">
        <v>1.6504000000000001</v>
      </c>
      <c r="E1030" s="148">
        <v>2.5415999999999999</v>
      </c>
      <c r="F1030" s="130">
        <v>1</v>
      </c>
      <c r="G1030" s="131">
        <v>1</v>
      </c>
      <c r="H1030" s="149" t="s">
        <v>1406</v>
      </c>
      <c r="I1030" s="150" t="s">
        <v>1406</v>
      </c>
      <c r="J1030" s="123"/>
    </row>
    <row r="1031" spans="1:10" s="124" customFormat="1" x14ac:dyDescent="0.45">
      <c r="A1031" s="126" t="s">
        <v>1518</v>
      </c>
      <c r="B1031" s="127" t="s">
        <v>1517</v>
      </c>
      <c r="C1031" s="128">
        <v>14.76</v>
      </c>
      <c r="D1031" s="148">
        <v>3.0585</v>
      </c>
      <c r="E1031" s="148">
        <v>4.7100999999999997</v>
      </c>
      <c r="F1031" s="130">
        <v>1</v>
      </c>
      <c r="G1031" s="131">
        <v>1.52</v>
      </c>
      <c r="H1031" s="132" t="s">
        <v>1406</v>
      </c>
      <c r="I1031" s="133" t="s">
        <v>1406</v>
      </c>
      <c r="J1031" s="123"/>
    </row>
    <row r="1032" spans="1:10" s="124" customFormat="1" x14ac:dyDescent="0.45">
      <c r="A1032" s="126" t="s">
        <v>1519</v>
      </c>
      <c r="B1032" s="127" t="s">
        <v>1517</v>
      </c>
      <c r="C1032" s="128">
        <v>28.2</v>
      </c>
      <c r="D1032" s="148">
        <v>5.3754999999999997</v>
      </c>
      <c r="E1032" s="148">
        <v>8.2782999999999998</v>
      </c>
      <c r="F1032" s="130">
        <v>1</v>
      </c>
      <c r="G1032" s="131">
        <v>1.8</v>
      </c>
      <c r="H1032" s="132" t="s">
        <v>1406</v>
      </c>
      <c r="I1032" s="133" t="s">
        <v>1406</v>
      </c>
      <c r="J1032" s="123"/>
    </row>
    <row r="1033" spans="1:10" s="124" customFormat="1" x14ac:dyDescent="0.45">
      <c r="A1033" s="134" t="s">
        <v>1520</v>
      </c>
      <c r="B1033" s="135" t="s">
        <v>1517</v>
      </c>
      <c r="C1033" s="136">
        <v>53.99</v>
      </c>
      <c r="D1033" s="137">
        <v>11.7117</v>
      </c>
      <c r="E1033" s="137">
        <v>18.036100000000001</v>
      </c>
      <c r="F1033" s="138">
        <v>1</v>
      </c>
      <c r="G1033" s="151">
        <v>2</v>
      </c>
      <c r="H1033" s="140" t="s">
        <v>1406</v>
      </c>
      <c r="I1033" s="141" t="s">
        <v>1406</v>
      </c>
      <c r="J1033" s="123"/>
    </row>
    <row r="1034" spans="1:10" s="124" customFormat="1" x14ac:dyDescent="0.45">
      <c r="A1034" s="126" t="s">
        <v>1521</v>
      </c>
      <c r="B1034" s="127" t="s">
        <v>1522</v>
      </c>
      <c r="C1034" s="128">
        <v>3.77</v>
      </c>
      <c r="D1034" s="148">
        <v>0.40660000000000002</v>
      </c>
      <c r="E1034" s="148">
        <v>0.62619999999999998</v>
      </c>
      <c r="F1034" s="130">
        <v>1</v>
      </c>
      <c r="G1034" s="131">
        <v>1</v>
      </c>
      <c r="H1034" s="149" t="s">
        <v>1406</v>
      </c>
      <c r="I1034" s="150" t="s">
        <v>1406</v>
      </c>
      <c r="J1034" s="123"/>
    </row>
    <row r="1035" spans="1:10" s="124" customFormat="1" x14ac:dyDescent="0.45">
      <c r="A1035" s="126" t="s">
        <v>1523</v>
      </c>
      <c r="B1035" s="127" t="s">
        <v>1522</v>
      </c>
      <c r="C1035" s="128">
        <v>8.67</v>
      </c>
      <c r="D1035" s="148">
        <v>1.2795000000000001</v>
      </c>
      <c r="E1035" s="148">
        <v>1.9703999999999999</v>
      </c>
      <c r="F1035" s="130">
        <v>1</v>
      </c>
      <c r="G1035" s="131">
        <v>1.52</v>
      </c>
      <c r="H1035" s="132" t="s">
        <v>1406</v>
      </c>
      <c r="I1035" s="133" t="s">
        <v>1406</v>
      </c>
      <c r="J1035" s="123"/>
    </row>
    <row r="1036" spans="1:10" s="124" customFormat="1" x14ac:dyDescent="0.45">
      <c r="A1036" s="126" t="s">
        <v>1524</v>
      </c>
      <c r="B1036" s="127" t="s">
        <v>1522</v>
      </c>
      <c r="C1036" s="128">
        <v>16.95</v>
      </c>
      <c r="D1036" s="148">
        <v>2.8868999999999998</v>
      </c>
      <c r="E1036" s="148">
        <v>4.4458000000000002</v>
      </c>
      <c r="F1036" s="130">
        <v>1</v>
      </c>
      <c r="G1036" s="131">
        <v>1.8</v>
      </c>
      <c r="H1036" s="132" t="s">
        <v>1406</v>
      </c>
      <c r="I1036" s="133" t="s">
        <v>1406</v>
      </c>
      <c r="J1036" s="123"/>
    </row>
    <row r="1037" spans="1:10" s="124" customFormat="1" x14ac:dyDescent="0.45">
      <c r="A1037" s="134" t="s">
        <v>1525</v>
      </c>
      <c r="B1037" s="135" t="s">
        <v>1522</v>
      </c>
      <c r="C1037" s="136">
        <v>27.39</v>
      </c>
      <c r="D1037" s="137">
        <v>6.6788999999999996</v>
      </c>
      <c r="E1037" s="137">
        <v>10.285500000000001</v>
      </c>
      <c r="F1037" s="138">
        <v>1</v>
      </c>
      <c r="G1037" s="151">
        <v>2</v>
      </c>
      <c r="H1037" s="140" t="s">
        <v>1406</v>
      </c>
      <c r="I1037" s="141" t="s">
        <v>1406</v>
      </c>
      <c r="J1037" s="123"/>
    </row>
    <row r="1038" spans="1:10" s="124" customFormat="1" x14ac:dyDescent="0.45">
      <c r="A1038" s="126" t="s">
        <v>1526</v>
      </c>
      <c r="B1038" s="127" t="s">
        <v>1527</v>
      </c>
      <c r="C1038" s="128">
        <v>5.34</v>
      </c>
      <c r="D1038" s="148">
        <v>0.67100000000000004</v>
      </c>
      <c r="E1038" s="148">
        <v>1.0333000000000001</v>
      </c>
      <c r="F1038" s="130">
        <v>1</v>
      </c>
      <c r="G1038" s="131">
        <v>1</v>
      </c>
      <c r="H1038" s="149" t="s">
        <v>1406</v>
      </c>
      <c r="I1038" s="150" t="s">
        <v>1406</v>
      </c>
      <c r="J1038" s="123"/>
    </row>
    <row r="1039" spans="1:10" s="124" customFormat="1" x14ac:dyDescent="0.45">
      <c r="A1039" s="126" t="s">
        <v>1528</v>
      </c>
      <c r="B1039" s="127" t="s">
        <v>1527</v>
      </c>
      <c r="C1039" s="128">
        <v>8.85</v>
      </c>
      <c r="D1039" s="148">
        <v>1.1958</v>
      </c>
      <c r="E1039" s="148">
        <v>1.8414999999999999</v>
      </c>
      <c r="F1039" s="130">
        <v>1</v>
      </c>
      <c r="G1039" s="131">
        <v>1.52</v>
      </c>
      <c r="H1039" s="132" t="s">
        <v>1406</v>
      </c>
      <c r="I1039" s="133" t="s">
        <v>1406</v>
      </c>
      <c r="J1039" s="123"/>
    </row>
    <row r="1040" spans="1:10" s="124" customFormat="1" x14ac:dyDescent="0.45">
      <c r="A1040" s="126" t="s">
        <v>1529</v>
      </c>
      <c r="B1040" s="127" t="s">
        <v>1527</v>
      </c>
      <c r="C1040" s="128">
        <v>10.78</v>
      </c>
      <c r="D1040" s="148">
        <v>1.786</v>
      </c>
      <c r="E1040" s="148">
        <v>2.7504</v>
      </c>
      <c r="F1040" s="130">
        <v>1</v>
      </c>
      <c r="G1040" s="131">
        <v>1.8</v>
      </c>
      <c r="H1040" s="132" t="s">
        <v>1406</v>
      </c>
      <c r="I1040" s="133" t="s">
        <v>1406</v>
      </c>
      <c r="J1040" s="123"/>
    </row>
    <row r="1041" spans="1:10" s="124" customFormat="1" x14ac:dyDescent="0.45">
      <c r="A1041" s="134" t="s">
        <v>1530</v>
      </c>
      <c r="B1041" s="135" t="s">
        <v>1527</v>
      </c>
      <c r="C1041" s="136">
        <v>18.05</v>
      </c>
      <c r="D1041" s="137">
        <v>4.4664000000000001</v>
      </c>
      <c r="E1041" s="137">
        <v>6.8783000000000003</v>
      </c>
      <c r="F1041" s="138">
        <v>1</v>
      </c>
      <c r="G1041" s="151">
        <v>2</v>
      </c>
      <c r="H1041" s="140" t="s">
        <v>1406</v>
      </c>
      <c r="I1041" s="141" t="s">
        <v>1406</v>
      </c>
      <c r="J1041" s="123"/>
    </row>
    <row r="1042" spans="1:10" s="124" customFormat="1" x14ac:dyDescent="0.45">
      <c r="A1042" s="126" t="s">
        <v>1531</v>
      </c>
      <c r="B1042" s="127" t="s">
        <v>1532</v>
      </c>
      <c r="C1042" s="128">
        <v>5.42</v>
      </c>
      <c r="D1042" s="148">
        <v>0.65449999999999997</v>
      </c>
      <c r="E1042" s="148">
        <v>1.0079</v>
      </c>
      <c r="F1042" s="130">
        <v>1</v>
      </c>
      <c r="G1042" s="131">
        <v>1</v>
      </c>
      <c r="H1042" s="149" t="s">
        <v>1406</v>
      </c>
      <c r="I1042" s="150" t="s">
        <v>1406</v>
      </c>
      <c r="J1042" s="123"/>
    </row>
    <row r="1043" spans="1:10" s="124" customFormat="1" x14ac:dyDescent="0.45">
      <c r="A1043" s="126" t="s">
        <v>1533</v>
      </c>
      <c r="B1043" s="127" t="s">
        <v>1532</v>
      </c>
      <c r="C1043" s="128">
        <v>7.97</v>
      </c>
      <c r="D1043" s="148">
        <v>0.99329999999999996</v>
      </c>
      <c r="E1043" s="148">
        <v>1.5297000000000001</v>
      </c>
      <c r="F1043" s="130">
        <v>1</v>
      </c>
      <c r="G1043" s="131">
        <v>1.52</v>
      </c>
      <c r="H1043" s="132" t="s">
        <v>1406</v>
      </c>
      <c r="I1043" s="133" t="s">
        <v>1406</v>
      </c>
      <c r="J1043" s="123"/>
    </row>
    <row r="1044" spans="1:10" s="124" customFormat="1" x14ac:dyDescent="0.45">
      <c r="A1044" s="126" t="s">
        <v>1534</v>
      </c>
      <c r="B1044" s="127" t="s">
        <v>1532</v>
      </c>
      <c r="C1044" s="128">
        <v>13.79</v>
      </c>
      <c r="D1044" s="148">
        <v>1.9902</v>
      </c>
      <c r="E1044" s="148">
        <v>3.0649000000000002</v>
      </c>
      <c r="F1044" s="130">
        <v>1</v>
      </c>
      <c r="G1044" s="131">
        <v>1.8</v>
      </c>
      <c r="H1044" s="132" t="s">
        <v>1406</v>
      </c>
      <c r="I1044" s="133" t="s">
        <v>1406</v>
      </c>
      <c r="J1044" s="123"/>
    </row>
    <row r="1045" spans="1:10" s="124" customFormat="1" x14ac:dyDescent="0.45">
      <c r="A1045" s="134" t="s">
        <v>1535</v>
      </c>
      <c r="B1045" s="135" t="s">
        <v>1532</v>
      </c>
      <c r="C1045" s="136">
        <v>20.100000000000001</v>
      </c>
      <c r="D1045" s="137">
        <v>3.5259</v>
      </c>
      <c r="E1045" s="137">
        <v>5.4298999999999999</v>
      </c>
      <c r="F1045" s="138">
        <v>1</v>
      </c>
      <c r="G1045" s="151">
        <v>2</v>
      </c>
      <c r="H1045" s="140" t="s">
        <v>1406</v>
      </c>
      <c r="I1045" s="141" t="s">
        <v>1406</v>
      </c>
      <c r="J1045" s="123"/>
    </row>
    <row r="1046" spans="1:10" s="124" customFormat="1" x14ac:dyDescent="0.45">
      <c r="A1046" s="126" t="s">
        <v>1536</v>
      </c>
      <c r="B1046" s="127" t="s">
        <v>1537</v>
      </c>
      <c r="C1046" s="128">
        <v>6.63</v>
      </c>
      <c r="D1046" s="148">
        <v>0.62370000000000003</v>
      </c>
      <c r="E1046" s="148">
        <v>0.96050000000000002</v>
      </c>
      <c r="F1046" s="130">
        <v>1</v>
      </c>
      <c r="G1046" s="131">
        <v>1</v>
      </c>
      <c r="H1046" s="149" t="s">
        <v>1406</v>
      </c>
      <c r="I1046" s="150" t="s">
        <v>1406</v>
      </c>
      <c r="J1046" s="123"/>
    </row>
    <row r="1047" spans="1:10" s="124" customFormat="1" x14ac:dyDescent="0.45">
      <c r="A1047" s="126" t="s">
        <v>1538</v>
      </c>
      <c r="B1047" s="127" t="s">
        <v>1537</v>
      </c>
      <c r="C1047" s="128">
        <v>9.91</v>
      </c>
      <c r="D1047" s="148">
        <v>1.1088</v>
      </c>
      <c r="E1047" s="148">
        <v>1.7076</v>
      </c>
      <c r="F1047" s="130">
        <v>1</v>
      </c>
      <c r="G1047" s="131">
        <v>1.52</v>
      </c>
      <c r="H1047" s="132" t="s">
        <v>1406</v>
      </c>
      <c r="I1047" s="133" t="s">
        <v>1406</v>
      </c>
      <c r="J1047" s="123"/>
    </row>
    <row r="1048" spans="1:10" s="124" customFormat="1" x14ac:dyDescent="0.45">
      <c r="A1048" s="126" t="s">
        <v>1539</v>
      </c>
      <c r="B1048" s="127" t="s">
        <v>1537</v>
      </c>
      <c r="C1048" s="128">
        <v>12.13</v>
      </c>
      <c r="D1048" s="148">
        <v>1.7521</v>
      </c>
      <c r="E1048" s="148">
        <v>2.6981999999999999</v>
      </c>
      <c r="F1048" s="130">
        <v>1</v>
      </c>
      <c r="G1048" s="131">
        <v>1.8</v>
      </c>
      <c r="H1048" s="132" t="s">
        <v>1406</v>
      </c>
      <c r="I1048" s="133" t="s">
        <v>1406</v>
      </c>
      <c r="J1048" s="123"/>
    </row>
    <row r="1049" spans="1:10" s="124" customFormat="1" x14ac:dyDescent="0.45">
      <c r="A1049" s="134" t="s">
        <v>1540</v>
      </c>
      <c r="B1049" s="135" t="s">
        <v>1537</v>
      </c>
      <c r="C1049" s="136">
        <v>15.06</v>
      </c>
      <c r="D1049" s="137">
        <v>2.9925000000000002</v>
      </c>
      <c r="E1049" s="137">
        <v>4.6085000000000003</v>
      </c>
      <c r="F1049" s="138">
        <v>1</v>
      </c>
      <c r="G1049" s="151">
        <v>2</v>
      </c>
      <c r="H1049" s="140" t="s">
        <v>1406</v>
      </c>
      <c r="I1049" s="141" t="s">
        <v>1406</v>
      </c>
      <c r="J1049" s="123"/>
    </row>
    <row r="1050" spans="1:10" s="124" customFormat="1" x14ac:dyDescent="0.45">
      <c r="A1050" s="126" t="s">
        <v>1541</v>
      </c>
      <c r="B1050" s="127" t="s">
        <v>1542</v>
      </c>
      <c r="C1050" s="128">
        <v>2.1</v>
      </c>
      <c r="D1050" s="148">
        <v>8.5699999999999998E-2</v>
      </c>
      <c r="E1050" s="148">
        <v>0.13200000000000001</v>
      </c>
      <c r="F1050" s="130">
        <v>1</v>
      </c>
      <c r="G1050" s="131">
        <v>1</v>
      </c>
      <c r="H1050" s="149" t="s">
        <v>1507</v>
      </c>
      <c r="I1050" s="150" t="s">
        <v>1507</v>
      </c>
      <c r="J1050" s="123"/>
    </row>
    <row r="1051" spans="1:10" s="124" customFormat="1" x14ac:dyDescent="0.45">
      <c r="A1051" s="126" t="s">
        <v>1543</v>
      </c>
      <c r="B1051" s="127" t="s">
        <v>1542</v>
      </c>
      <c r="C1051" s="128">
        <v>2.4700000000000002</v>
      </c>
      <c r="D1051" s="148">
        <v>0.13550000000000001</v>
      </c>
      <c r="E1051" s="148">
        <v>0.2087</v>
      </c>
      <c r="F1051" s="130">
        <v>1</v>
      </c>
      <c r="G1051" s="131">
        <v>1</v>
      </c>
      <c r="H1051" s="132" t="s">
        <v>1507</v>
      </c>
      <c r="I1051" s="133" t="s">
        <v>1507</v>
      </c>
      <c r="J1051" s="123"/>
    </row>
    <row r="1052" spans="1:10" s="124" customFormat="1" x14ac:dyDescent="0.45">
      <c r="A1052" s="126" t="s">
        <v>1544</v>
      </c>
      <c r="B1052" s="127" t="s">
        <v>1542</v>
      </c>
      <c r="C1052" s="128">
        <v>3.7</v>
      </c>
      <c r="D1052" s="148">
        <v>0.33700000000000002</v>
      </c>
      <c r="E1052" s="148">
        <v>0.51900000000000002</v>
      </c>
      <c r="F1052" s="130">
        <v>1</v>
      </c>
      <c r="G1052" s="131">
        <v>1</v>
      </c>
      <c r="H1052" s="132" t="s">
        <v>1507</v>
      </c>
      <c r="I1052" s="133" t="s">
        <v>1507</v>
      </c>
      <c r="J1052" s="123"/>
    </row>
    <row r="1053" spans="1:10" s="124" customFormat="1" x14ac:dyDescent="0.45">
      <c r="A1053" s="134" t="s">
        <v>1545</v>
      </c>
      <c r="B1053" s="135" t="s">
        <v>1542</v>
      </c>
      <c r="C1053" s="136">
        <v>16.62</v>
      </c>
      <c r="D1053" s="137">
        <v>3.1606999999999998</v>
      </c>
      <c r="E1053" s="137">
        <v>4.8674999999999997</v>
      </c>
      <c r="F1053" s="138">
        <v>1</v>
      </c>
      <c r="G1053" s="151">
        <v>1</v>
      </c>
      <c r="H1053" s="140" t="s">
        <v>1507</v>
      </c>
      <c r="I1053" s="141" t="s">
        <v>1507</v>
      </c>
      <c r="J1053" s="123"/>
    </row>
    <row r="1054" spans="1:10" s="124" customFormat="1" x14ac:dyDescent="0.45">
      <c r="A1054" s="126" t="s">
        <v>1546</v>
      </c>
      <c r="B1054" s="127" t="s">
        <v>1547</v>
      </c>
      <c r="C1054" s="128">
        <v>3.12</v>
      </c>
      <c r="D1054" s="148">
        <v>0.96750000000000003</v>
      </c>
      <c r="E1054" s="148">
        <v>1.49</v>
      </c>
      <c r="F1054" s="130">
        <v>1</v>
      </c>
      <c r="G1054" s="131">
        <v>1</v>
      </c>
      <c r="H1054" s="149" t="s">
        <v>230</v>
      </c>
      <c r="I1054" s="150" t="s">
        <v>246</v>
      </c>
      <c r="J1054" s="123"/>
    </row>
    <row r="1055" spans="1:10" s="124" customFormat="1" x14ac:dyDescent="0.45">
      <c r="A1055" s="126" t="s">
        <v>1548</v>
      </c>
      <c r="B1055" s="127" t="s">
        <v>1547</v>
      </c>
      <c r="C1055" s="128">
        <v>5.31</v>
      </c>
      <c r="D1055" s="148">
        <v>1.3389</v>
      </c>
      <c r="E1055" s="148">
        <v>2.0619000000000001</v>
      </c>
      <c r="F1055" s="130">
        <v>1</v>
      </c>
      <c r="G1055" s="131">
        <v>1.52</v>
      </c>
      <c r="H1055" s="132" t="s">
        <v>230</v>
      </c>
      <c r="I1055" s="133" t="s">
        <v>246</v>
      </c>
      <c r="J1055" s="123"/>
    </row>
    <row r="1056" spans="1:10" s="124" customFormat="1" x14ac:dyDescent="0.45">
      <c r="A1056" s="126" t="s">
        <v>1549</v>
      </c>
      <c r="B1056" s="127" t="s">
        <v>1547</v>
      </c>
      <c r="C1056" s="128">
        <v>9.33</v>
      </c>
      <c r="D1056" s="148">
        <v>2.3182</v>
      </c>
      <c r="E1056" s="148">
        <v>3.57</v>
      </c>
      <c r="F1056" s="130">
        <v>1</v>
      </c>
      <c r="G1056" s="131">
        <v>1.8</v>
      </c>
      <c r="H1056" s="132" t="s">
        <v>230</v>
      </c>
      <c r="I1056" s="133" t="s">
        <v>246</v>
      </c>
      <c r="J1056" s="123"/>
    </row>
    <row r="1057" spans="1:10" s="124" customFormat="1" x14ac:dyDescent="0.45">
      <c r="A1057" s="134" t="s">
        <v>1550</v>
      </c>
      <c r="B1057" s="135" t="s">
        <v>1547</v>
      </c>
      <c r="C1057" s="136">
        <v>13.07</v>
      </c>
      <c r="D1057" s="137">
        <v>3.6143000000000001</v>
      </c>
      <c r="E1057" s="137">
        <v>5.5659999999999998</v>
      </c>
      <c r="F1057" s="138">
        <v>1</v>
      </c>
      <c r="G1057" s="151">
        <v>2</v>
      </c>
      <c r="H1057" s="140" t="s">
        <v>230</v>
      </c>
      <c r="I1057" s="141" t="s">
        <v>246</v>
      </c>
      <c r="J1057" s="123"/>
    </row>
    <row r="1058" spans="1:10" s="124" customFormat="1" x14ac:dyDescent="0.45">
      <c r="A1058" s="126" t="s">
        <v>1551</v>
      </c>
      <c r="B1058" s="127" t="s">
        <v>1552</v>
      </c>
      <c r="C1058" s="128">
        <v>3.63</v>
      </c>
      <c r="D1058" s="148">
        <v>0.82040000000000002</v>
      </c>
      <c r="E1058" s="148">
        <v>1.2634000000000001</v>
      </c>
      <c r="F1058" s="130">
        <v>1</v>
      </c>
      <c r="G1058" s="131">
        <v>1</v>
      </c>
      <c r="H1058" s="149" t="s">
        <v>230</v>
      </c>
      <c r="I1058" s="150" t="s">
        <v>246</v>
      </c>
      <c r="J1058" s="123"/>
    </row>
    <row r="1059" spans="1:10" s="124" customFormat="1" x14ac:dyDescent="0.45">
      <c r="A1059" s="126" t="s">
        <v>1553</v>
      </c>
      <c r="B1059" s="127" t="s">
        <v>1552</v>
      </c>
      <c r="C1059" s="128">
        <v>4.8099999999999996</v>
      </c>
      <c r="D1059" s="148">
        <v>1.1529</v>
      </c>
      <c r="E1059" s="148">
        <v>1.7755000000000001</v>
      </c>
      <c r="F1059" s="130">
        <v>1</v>
      </c>
      <c r="G1059" s="131">
        <v>1.52</v>
      </c>
      <c r="H1059" s="132" t="s">
        <v>230</v>
      </c>
      <c r="I1059" s="133" t="s">
        <v>246</v>
      </c>
      <c r="J1059" s="123"/>
    </row>
    <row r="1060" spans="1:10" s="124" customFormat="1" x14ac:dyDescent="0.45">
      <c r="A1060" s="126" t="s">
        <v>1554</v>
      </c>
      <c r="B1060" s="127" t="s">
        <v>1552</v>
      </c>
      <c r="C1060" s="128">
        <v>10.01</v>
      </c>
      <c r="D1060" s="148">
        <v>1.9589000000000001</v>
      </c>
      <c r="E1060" s="148">
        <v>3.0167000000000002</v>
      </c>
      <c r="F1060" s="130">
        <v>1</v>
      </c>
      <c r="G1060" s="131">
        <v>1.8</v>
      </c>
      <c r="H1060" s="132" t="s">
        <v>230</v>
      </c>
      <c r="I1060" s="133" t="s">
        <v>246</v>
      </c>
      <c r="J1060" s="123"/>
    </row>
    <row r="1061" spans="1:10" s="124" customFormat="1" x14ac:dyDescent="0.45">
      <c r="A1061" s="134" t="s">
        <v>1555</v>
      </c>
      <c r="B1061" s="135" t="s">
        <v>1552</v>
      </c>
      <c r="C1061" s="136">
        <v>21</v>
      </c>
      <c r="D1061" s="137">
        <v>6.2012</v>
      </c>
      <c r="E1061" s="137">
        <v>9.5498999999999992</v>
      </c>
      <c r="F1061" s="138">
        <v>1</v>
      </c>
      <c r="G1061" s="151">
        <v>2</v>
      </c>
      <c r="H1061" s="140" t="s">
        <v>230</v>
      </c>
      <c r="I1061" s="141" t="s">
        <v>246</v>
      </c>
      <c r="J1061" s="123"/>
    </row>
    <row r="1062" spans="1:10" s="124" customFormat="1" x14ac:dyDescent="0.45">
      <c r="A1062" s="126" t="s">
        <v>1556</v>
      </c>
      <c r="B1062" s="127" t="s">
        <v>1557</v>
      </c>
      <c r="C1062" s="128">
        <v>3.14</v>
      </c>
      <c r="D1062" s="148">
        <v>0.57730000000000004</v>
      </c>
      <c r="E1062" s="148">
        <v>0.88900000000000001</v>
      </c>
      <c r="F1062" s="130">
        <v>1</v>
      </c>
      <c r="G1062" s="131">
        <v>1</v>
      </c>
      <c r="H1062" s="149" t="s">
        <v>230</v>
      </c>
      <c r="I1062" s="150" t="s">
        <v>246</v>
      </c>
      <c r="J1062" s="123"/>
    </row>
    <row r="1063" spans="1:10" s="124" customFormat="1" x14ac:dyDescent="0.45">
      <c r="A1063" s="126" t="s">
        <v>1558</v>
      </c>
      <c r="B1063" s="127" t="s">
        <v>1557</v>
      </c>
      <c r="C1063" s="128">
        <v>4.1399999999999997</v>
      </c>
      <c r="D1063" s="148">
        <v>0.68430000000000002</v>
      </c>
      <c r="E1063" s="148">
        <v>1.0538000000000001</v>
      </c>
      <c r="F1063" s="130">
        <v>1</v>
      </c>
      <c r="G1063" s="131">
        <v>1.52</v>
      </c>
      <c r="H1063" s="132" t="s">
        <v>230</v>
      </c>
      <c r="I1063" s="133" t="s">
        <v>246</v>
      </c>
      <c r="J1063" s="123"/>
    </row>
    <row r="1064" spans="1:10" s="124" customFormat="1" x14ac:dyDescent="0.45">
      <c r="A1064" s="126" t="s">
        <v>1559</v>
      </c>
      <c r="B1064" s="127" t="s">
        <v>1557</v>
      </c>
      <c r="C1064" s="128">
        <v>6.79</v>
      </c>
      <c r="D1064" s="148">
        <v>1.1236999999999999</v>
      </c>
      <c r="E1064" s="148">
        <v>1.7304999999999999</v>
      </c>
      <c r="F1064" s="130">
        <v>1</v>
      </c>
      <c r="G1064" s="131">
        <v>1.8</v>
      </c>
      <c r="H1064" s="132" t="s">
        <v>230</v>
      </c>
      <c r="I1064" s="133" t="s">
        <v>246</v>
      </c>
      <c r="J1064" s="123"/>
    </row>
    <row r="1065" spans="1:10" s="124" customFormat="1" x14ac:dyDescent="0.45">
      <c r="A1065" s="134" t="s">
        <v>1560</v>
      </c>
      <c r="B1065" s="135" t="s">
        <v>1557</v>
      </c>
      <c r="C1065" s="136">
        <v>14.3</v>
      </c>
      <c r="D1065" s="137">
        <v>2.9458000000000002</v>
      </c>
      <c r="E1065" s="137">
        <v>4.5365000000000002</v>
      </c>
      <c r="F1065" s="138">
        <v>1</v>
      </c>
      <c r="G1065" s="151">
        <v>2</v>
      </c>
      <c r="H1065" s="152" t="s">
        <v>230</v>
      </c>
      <c r="I1065" s="153" t="s">
        <v>246</v>
      </c>
      <c r="J1065" s="123"/>
    </row>
    <row r="1066" spans="1:10" s="124" customFormat="1" x14ac:dyDescent="0.45">
      <c r="A1066" s="126" t="s">
        <v>1561</v>
      </c>
      <c r="B1066" s="127" t="s">
        <v>1562</v>
      </c>
      <c r="C1066" s="128">
        <v>2.6</v>
      </c>
      <c r="D1066" s="148">
        <v>0.61419999999999997</v>
      </c>
      <c r="E1066" s="148">
        <v>0.94589999999999996</v>
      </c>
      <c r="F1066" s="130">
        <v>1</v>
      </c>
      <c r="G1066" s="131">
        <v>1</v>
      </c>
      <c r="H1066" s="154" t="s">
        <v>230</v>
      </c>
      <c r="I1066" s="155" t="s">
        <v>246</v>
      </c>
      <c r="J1066" s="123"/>
    </row>
    <row r="1067" spans="1:10" s="124" customFormat="1" x14ac:dyDescent="0.45">
      <c r="A1067" s="126" t="s">
        <v>1563</v>
      </c>
      <c r="B1067" s="127" t="s">
        <v>1562</v>
      </c>
      <c r="C1067" s="128">
        <v>3.85</v>
      </c>
      <c r="D1067" s="148">
        <v>0.8669</v>
      </c>
      <c r="E1067" s="148">
        <v>1.335</v>
      </c>
      <c r="F1067" s="130">
        <v>1</v>
      </c>
      <c r="G1067" s="131">
        <v>1.52</v>
      </c>
      <c r="H1067" s="149" t="s">
        <v>230</v>
      </c>
      <c r="I1067" s="150" t="s">
        <v>246</v>
      </c>
      <c r="J1067" s="123"/>
    </row>
    <row r="1068" spans="1:10" s="124" customFormat="1" x14ac:dyDescent="0.45">
      <c r="A1068" s="126" t="s">
        <v>1564</v>
      </c>
      <c r="B1068" s="127" t="s">
        <v>1562</v>
      </c>
      <c r="C1068" s="128">
        <v>5.82</v>
      </c>
      <c r="D1068" s="148">
        <v>1.6491</v>
      </c>
      <c r="E1068" s="148">
        <v>2.5396000000000001</v>
      </c>
      <c r="F1068" s="130">
        <v>1</v>
      </c>
      <c r="G1068" s="131">
        <v>1.8</v>
      </c>
      <c r="H1068" s="132" t="s">
        <v>230</v>
      </c>
      <c r="I1068" s="133" t="s">
        <v>246</v>
      </c>
      <c r="J1068" s="123"/>
    </row>
    <row r="1069" spans="1:10" s="124" customFormat="1" x14ac:dyDescent="0.45">
      <c r="A1069" s="134" t="s">
        <v>1565</v>
      </c>
      <c r="B1069" s="135" t="s">
        <v>1562</v>
      </c>
      <c r="C1069" s="136">
        <v>11.85</v>
      </c>
      <c r="D1069" s="137">
        <v>2.6865999999999999</v>
      </c>
      <c r="E1069" s="137">
        <v>4.1374000000000004</v>
      </c>
      <c r="F1069" s="138">
        <v>1</v>
      </c>
      <c r="G1069" s="151">
        <v>2</v>
      </c>
      <c r="H1069" s="140" t="s">
        <v>230</v>
      </c>
      <c r="I1069" s="141" t="s">
        <v>246</v>
      </c>
      <c r="J1069" s="123"/>
    </row>
    <row r="1070" spans="1:10" s="124" customFormat="1" x14ac:dyDescent="0.45">
      <c r="A1070" s="126" t="s">
        <v>1566</v>
      </c>
      <c r="B1070" s="127" t="s">
        <v>1567</v>
      </c>
      <c r="C1070" s="128">
        <v>3.66</v>
      </c>
      <c r="D1070" s="148">
        <v>0.4299</v>
      </c>
      <c r="E1070" s="148">
        <v>0.66200000000000003</v>
      </c>
      <c r="F1070" s="130">
        <v>1</v>
      </c>
      <c r="G1070" s="131">
        <v>1</v>
      </c>
      <c r="H1070" s="149" t="s">
        <v>230</v>
      </c>
      <c r="I1070" s="150" t="s">
        <v>246</v>
      </c>
      <c r="J1070" s="123"/>
    </row>
    <row r="1071" spans="1:10" s="124" customFormat="1" x14ac:dyDescent="0.45">
      <c r="A1071" s="126" t="s">
        <v>1568</v>
      </c>
      <c r="B1071" s="127" t="s">
        <v>1567</v>
      </c>
      <c r="C1071" s="128">
        <v>4.8099999999999996</v>
      </c>
      <c r="D1071" s="148">
        <v>0.58009999999999995</v>
      </c>
      <c r="E1071" s="148">
        <v>0.89339999999999997</v>
      </c>
      <c r="F1071" s="130">
        <v>1</v>
      </c>
      <c r="G1071" s="131">
        <v>1.52</v>
      </c>
      <c r="H1071" s="132" t="s">
        <v>230</v>
      </c>
      <c r="I1071" s="133" t="s">
        <v>246</v>
      </c>
      <c r="J1071" s="123"/>
    </row>
    <row r="1072" spans="1:10" s="124" customFormat="1" x14ac:dyDescent="0.45">
      <c r="A1072" s="126" t="s">
        <v>1569</v>
      </c>
      <c r="B1072" s="127" t="s">
        <v>1567</v>
      </c>
      <c r="C1072" s="128">
        <v>6.88</v>
      </c>
      <c r="D1072" s="148">
        <v>0.87709999999999999</v>
      </c>
      <c r="E1072" s="148">
        <v>1.3507</v>
      </c>
      <c r="F1072" s="130">
        <v>1</v>
      </c>
      <c r="G1072" s="131">
        <v>1.8</v>
      </c>
      <c r="H1072" s="132" t="s">
        <v>230</v>
      </c>
      <c r="I1072" s="133" t="s">
        <v>246</v>
      </c>
      <c r="J1072" s="123"/>
    </row>
    <row r="1073" spans="1:10" s="124" customFormat="1" x14ac:dyDescent="0.45">
      <c r="A1073" s="134" t="s">
        <v>1570</v>
      </c>
      <c r="B1073" s="135" t="s">
        <v>1567</v>
      </c>
      <c r="C1073" s="136">
        <v>11.19</v>
      </c>
      <c r="D1073" s="137">
        <v>1.8475999999999999</v>
      </c>
      <c r="E1073" s="137">
        <v>2.8452999999999999</v>
      </c>
      <c r="F1073" s="138">
        <v>1</v>
      </c>
      <c r="G1073" s="151">
        <v>2</v>
      </c>
      <c r="H1073" s="140" t="s">
        <v>230</v>
      </c>
      <c r="I1073" s="141" t="s">
        <v>246</v>
      </c>
      <c r="J1073" s="123"/>
    </row>
    <row r="1074" spans="1:10" s="124" customFormat="1" x14ac:dyDescent="0.45">
      <c r="A1074" s="126" t="s">
        <v>1571</v>
      </c>
      <c r="B1074" s="127" t="s">
        <v>1572</v>
      </c>
      <c r="C1074" s="128">
        <v>2.52</v>
      </c>
      <c r="D1074" s="148">
        <v>0.42359999999999998</v>
      </c>
      <c r="E1074" s="148">
        <v>0.65229999999999999</v>
      </c>
      <c r="F1074" s="130">
        <v>1</v>
      </c>
      <c r="G1074" s="131">
        <v>1</v>
      </c>
      <c r="H1074" s="149" t="s">
        <v>230</v>
      </c>
      <c r="I1074" s="150" t="s">
        <v>246</v>
      </c>
      <c r="J1074" s="123"/>
    </row>
    <row r="1075" spans="1:10" s="124" customFormat="1" x14ac:dyDescent="0.45">
      <c r="A1075" s="126" t="s">
        <v>1573</v>
      </c>
      <c r="B1075" s="127" t="s">
        <v>1572</v>
      </c>
      <c r="C1075" s="128">
        <v>3.3</v>
      </c>
      <c r="D1075" s="148">
        <v>0.53769999999999996</v>
      </c>
      <c r="E1075" s="148">
        <v>0.82809999999999995</v>
      </c>
      <c r="F1075" s="130">
        <v>1</v>
      </c>
      <c r="G1075" s="131">
        <v>1.52</v>
      </c>
      <c r="H1075" s="132" t="s">
        <v>230</v>
      </c>
      <c r="I1075" s="133" t="s">
        <v>246</v>
      </c>
      <c r="J1075" s="123"/>
    </row>
    <row r="1076" spans="1:10" s="124" customFormat="1" x14ac:dyDescent="0.45">
      <c r="A1076" s="126" t="s">
        <v>1574</v>
      </c>
      <c r="B1076" s="127" t="s">
        <v>1572</v>
      </c>
      <c r="C1076" s="128">
        <v>4.82</v>
      </c>
      <c r="D1076" s="148">
        <v>0.76749999999999996</v>
      </c>
      <c r="E1076" s="148">
        <v>1.1819999999999999</v>
      </c>
      <c r="F1076" s="130">
        <v>1</v>
      </c>
      <c r="G1076" s="131">
        <v>1.8</v>
      </c>
      <c r="H1076" s="132" t="s">
        <v>230</v>
      </c>
      <c r="I1076" s="133" t="s">
        <v>246</v>
      </c>
      <c r="J1076" s="123"/>
    </row>
    <row r="1077" spans="1:10" s="124" customFormat="1" x14ac:dyDescent="0.45">
      <c r="A1077" s="134" t="s">
        <v>1575</v>
      </c>
      <c r="B1077" s="135" t="s">
        <v>1572</v>
      </c>
      <c r="C1077" s="136">
        <v>8.18</v>
      </c>
      <c r="D1077" s="137">
        <v>1.4007000000000001</v>
      </c>
      <c r="E1077" s="137">
        <v>2.1570999999999998</v>
      </c>
      <c r="F1077" s="138">
        <v>1</v>
      </c>
      <c r="G1077" s="151">
        <v>2</v>
      </c>
      <c r="H1077" s="140" t="s">
        <v>230</v>
      </c>
      <c r="I1077" s="141" t="s">
        <v>246</v>
      </c>
      <c r="J1077" s="123"/>
    </row>
    <row r="1078" spans="1:10" s="124" customFormat="1" x14ac:dyDescent="0.45">
      <c r="A1078" s="126" t="s">
        <v>1576</v>
      </c>
      <c r="B1078" s="127" t="s">
        <v>1577</v>
      </c>
      <c r="C1078" s="128">
        <v>4.0599999999999996</v>
      </c>
      <c r="D1078" s="148">
        <v>1.2123999999999999</v>
      </c>
      <c r="E1078" s="148">
        <v>1.8671</v>
      </c>
      <c r="F1078" s="130">
        <v>1</v>
      </c>
      <c r="G1078" s="131">
        <v>1</v>
      </c>
      <c r="H1078" s="149" t="s">
        <v>230</v>
      </c>
      <c r="I1078" s="150" t="s">
        <v>246</v>
      </c>
      <c r="J1078" s="123"/>
    </row>
    <row r="1079" spans="1:10" s="124" customFormat="1" x14ac:dyDescent="0.45">
      <c r="A1079" s="126" t="s">
        <v>1578</v>
      </c>
      <c r="B1079" s="127" t="s">
        <v>1577</v>
      </c>
      <c r="C1079" s="128">
        <v>6.46</v>
      </c>
      <c r="D1079" s="148">
        <v>1.6952</v>
      </c>
      <c r="E1079" s="148">
        <v>2.6105999999999998</v>
      </c>
      <c r="F1079" s="130">
        <v>1</v>
      </c>
      <c r="G1079" s="131">
        <v>1.52</v>
      </c>
      <c r="H1079" s="132" t="s">
        <v>230</v>
      </c>
      <c r="I1079" s="133" t="s">
        <v>246</v>
      </c>
      <c r="J1079" s="123"/>
    </row>
    <row r="1080" spans="1:10" s="124" customFormat="1" x14ac:dyDescent="0.45">
      <c r="A1080" s="126" t="s">
        <v>1579</v>
      </c>
      <c r="B1080" s="127" t="s">
        <v>1577</v>
      </c>
      <c r="C1080" s="128">
        <v>11.96</v>
      </c>
      <c r="D1080" s="148">
        <v>2.7999000000000001</v>
      </c>
      <c r="E1080" s="148">
        <v>4.3118999999999996</v>
      </c>
      <c r="F1080" s="130">
        <v>1</v>
      </c>
      <c r="G1080" s="131">
        <v>1.8</v>
      </c>
      <c r="H1080" s="132" t="s">
        <v>230</v>
      </c>
      <c r="I1080" s="133" t="s">
        <v>246</v>
      </c>
      <c r="J1080" s="123"/>
    </row>
    <row r="1081" spans="1:10" s="124" customFormat="1" x14ac:dyDescent="0.45">
      <c r="A1081" s="134" t="s">
        <v>1580</v>
      </c>
      <c r="B1081" s="135" t="s">
        <v>1577</v>
      </c>
      <c r="C1081" s="136">
        <v>23.65</v>
      </c>
      <c r="D1081" s="137">
        <v>5.8642000000000003</v>
      </c>
      <c r="E1081" s="137">
        <v>9.0309000000000008</v>
      </c>
      <c r="F1081" s="138">
        <v>1</v>
      </c>
      <c r="G1081" s="151">
        <v>2</v>
      </c>
      <c r="H1081" s="140" t="s">
        <v>230</v>
      </c>
      <c r="I1081" s="141" t="s">
        <v>246</v>
      </c>
      <c r="J1081" s="123"/>
    </row>
    <row r="1082" spans="1:10" s="124" customFormat="1" x14ac:dyDescent="0.45">
      <c r="A1082" s="126" t="s">
        <v>1581</v>
      </c>
      <c r="B1082" s="127" t="s">
        <v>1582</v>
      </c>
      <c r="C1082" s="128">
        <v>2.88</v>
      </c>
      <c r="D1082" s="148">
        <v>0.95609999999999995</v>
      </c>
      <c r="E1082" s="148">
        <v>1.4723999999999999</v>
      </c>
      <c r="F1082" s="130">
        <v>1</v>
      </c>
      <c r="G1082" s="131">
        <v>1</v>
      </c>
      <c r="H1082" s="149" t="s">
        <v>230</v>
      </c>
      <c r="I1082" s="150" t="s">
        <v>246</v>
      </c>
      <c r="J1082" s="123"/>
    </row>
    <row r="1083" spans="1:10" s="124" customFormat="1" x14ac:dyDescent="0.45">
      <c r="A1083" s="126" t="s">
        <v>1583</v>
      </c>
      <c r="B1083" s="127" t="s">
        <v>1582</v>
      </c>
      <c r="C1083" s="128">
        <v>5.53</v>
      </c>
      <c r="D1083" s="148">
        <v>1.3338000000000001</v>
      </c>
      <c r="E1083" s="148">
        <v>2.0541</v>
      </c>
      <c r="F1083" s="130">
        <v>1</v>
      </c>
      <c r="G1083" s="131">
        <v>1.52</v>
      </c>
      <c r="H1083" s="132" t="s">
        <v>230</v>
      </c>
      <c r="I1083" s="133" t="s">
        <v>246</v>
      </c>
      <c r="J1083" s="123"/>
    </row>
    <row r="1084" spans="1:10" s="124" customFormat="1" x14ac:dyDescent="0.45">
      <c r="A1084" s="126" t="s">
        <v>1584</v>
      </c>
      <c r="B1084" s="127" t="s">
        <v>1582</v>
      </c>
      <c r="C1084" s="128">
        <v>12.22</v>
      </c>
      <c r="D1084" s="148">
        <v>2.5059999999999998</v>
      </c>
      <c r="E1084" s="148">
        <v>3.8592</v>
      </c>
      <c r="F1084" s="130">
        <v>1</v>
      </c>
      <c r="G1084" s="131">
        <v>1.8</v>
      </c>
      <c r="H1084" s="132" t="s">
        <v>230</v>
      </c>
      <c r="I1084" s="133" t="s">
        <v>246</v>
      </c>
      <c r="J1084" s="123"/>
    </row>
    <row r="1085" spans="1:10" s="124" customFormat="1" x14ac:dyDescent="0.45">
      <c r="A1085" s="134" t="s">
        <v>1585</v>
      </c>
      <c r="B1085" s="135" t="s">
        <v>1582</v>
      </c>
      <c r="C1085" s="136">
        <v>22.57</v>
      </c>
      <c r="D1085" s="137">
        <v>5.5427</v>
      </c>
      <c r="E1085" s="137">
        <v>8.5358000000000001</v>
      </c>
      <c r="F1085" s="138">
        <v>1</v>
      </c>
      <c r="G1085" s="151">
        <v>2</v>
      </c>
      <c r="H1085" s="140" t="s">
        <v>230</v>
      </c>
      <c r="I1085" s="141" t="s">
        <v>246</v>
      </c>
      <c r="J1085" s="123"/>
    </row>
    <row r="1086" spans="1:10" s="124" customFormat="1" x14ac:dyDescent="0.45">
      <c r="A1086" s="126" t="s">
        <v>1586</v>
      </c>
      <c r="B1086" s="127" t="s">
        <v>1587</v>
      </c>
      <c r="C1086" s="128">
        <v>5.49</v>
      </c>
      <c r="D1086" s="148">
        <v>1.3425</v>
      </c>
      <c r="E1086" s="148">
        <v>2.0674999999999999</v>
      </c>
      <c r="F1086" s="130">
        <v>1</v>
      </c>
      <c r="G1086" s="131">
        <v>1</v>
      </c>
      <c r="H1086" s="149" t="s">
        <v>230</v>
      </c>
      <c r="I1086" s="150" t="s">
        <v>246</v>
      </c>
      <c r="J1086" s="123"/>
    </row>
    <row r="1087" spans="1:10" s="124" customFormat="1" x14ac:dyDescent="0.45">
      <c r="A1087" s="126" t="s">
        <v>1588</v>
      </c>
      <c r="B1087" s="127" t="s">
        <v>1587</v>
      </c>
      <c r="C1087" s="128">
        <v>8.3800000000000008</v>
      </c>
      <c r="D1087" s="148">
        <v>1.8955</v>
      </c>
      <c r="E1087" s="148">
        <v>2.9190999999999998</v>
      </c>
      <c r="F1087" s="130">
        <v>1</v>
      </c>
      <c r="G1087" s="131">
        <v>1.52</v>
      </c>
      <c r="H1087" s="132" t="s">
        <v>230</v>
      </c>
      <c r="I1087" s="133" t="s">
        <v>246</v>
      </c>
      <c r="J1087" s="123"/>
    </row>
    <row r="1088" spans="1:10" s="124" customFormat="1" x14ac:dyDescent="0.45">
      <c r="A1088" s="126" t="s">
        <v>1589</v>
      </c>
      <c r="B1088" s="127" t="s">
        <v>1587</v>
      </c>
      <c r="C1088" s="128">
        <v>15.23</v>
      </c>
      <c r="D1088" s="148">
        <v>3.2305000000000001</v>
      </c>
      <c r="E1088" s="148">
        <v>4.9749999999999996</v>
      </c>
      <c r="F1088" s="130">
        <v>1</v>
      </c>
      <c r="G1088" s="131">
        <v>1.8</v>
      </c>
      <c r="H1088" s="132" t="s">
        <v>230</v>
      </c>
      <c r="I1088" s="133" t="s">
        <v>246</v>
      </c>
      <c r="J1088" s="123"/>
    </row>
    <row r="1089" spans="1:10" s="124" customFormat="1" x14ac:dyDescent="0.45">
      <c r="A1089" s="134" t="s">
        <v>1590</v>
      </c>
      <c r="B1089" s="135" t="s">
        <v>1587</v>
      </c>
      <c r="C1089" s="136">
        <v>23.52</v>
      </c>
      <c r="D1089" s="137">
        <v>5.5030999999999999</v>
      </c>
      <c r="E1089" s="137">
        <v>8.4748000000000001</v>
      </c>
      <c r="F1089" s="138">
        <v>1</v>
      </c>
      <c r="G1089" s="151">
        <v>2</v>
      </c>
      <c r="H1089" s="140" t="s">
        <v>230</v>
      </c>
      <c r="I1089" s="141" t="s">
        <v>246</v>
      </c>
      <c r="J1089" s="123"/>
    </row>
    <row r="1090" spans="1:10" s="124" customFormat="1" x14ac:dyDescent="0.45">
      <c r="A1090" s="126" t="s">
        <v>1591</v>
      </c>
      <c r="B1090" s="127" t="s">
        <v>1592</v>
      </c>
      <c r="C1090" s="128">
        <v>4.21</v>
      </c>
      <c r="D1090" s="148">
        <v>0.88829999999999998</v>
      </c>
      <c r="E1090" s="148">
        <v>1.3680000000000001</v>
      </c>
      <c r="F1090" s="130">
        <v>1</v>
      </c>
      <c r="G1090" s="131">
        <v>1</v>
      </c>
      <c r="H1090" s="149" t="s">
        <v>230</v>
      </c>
      <c r="I1090" s="150" t="s">
        <v>246</v>
      </c>
      <c r="J1090" s="123"/>
    </row>
    <row r="1091" spans="1:10" s="124" customFormat="1" x14ac:dyDescent="0.45">
      <c r="A1091" s="126" t="s">
        <v>1593</v>
      </c>
      <c r="B1091" s="127" t="s">
        <v>1592</v>
      </c>
      <c r="C1091" s="128">
        <v>5.47</v>
      </c>
      <c r="D1091" s="148">
        <v>1.0173000000000001</v>
      </c>
      <c r="E1091" s="148">
        <v>1.5666</v>
      </c>
      <c r="F1091" s="130">
        <v>1</v>
      </c>
      <c r="G1091" s="131">
        <v>1.52</v>
      </c>
      <c r="H1091" s="132" t="s">
        <v>230</v>
      </c>
      <c r="I1091" s="133" t="s">
        <v>246</v>
      </c>
      <c r="J1091" s="123"/>
    </row>
    <row r="1092" spans="1:10" s="124" customFormat="1" x14ac:dyDescent="0.45">
      <c r="A1092" s="126" t="s">
        <v>1594</v>
      </c>
      <c r="B1092" s="127" t="s">
        <v>1592</v>
      </c>
      <c r="C1092" s="128">
        <v>9.0299999999999994</v>
      </c>
      <c r="D1092" s="148">
        <v>1.6171</v>
      </c>
      <c r="E1092" s="148">
        <v>2.4903</v>
      </c>
      <c r="F1092" s="130">
        <v>1</v>
      </c>
      <c r="G1092" s="131">
        <v>1.8</v>
      </c>
      <c r="H1092" s="132" t="s">
        <v>230</v>
      </c>
      <c r="I1092" s="133" t="s">
        <v>246</v>
      </c>
      <c r="J1092" s="123"/>
    </row>
    <row r="1093" spans="1:10" s="124" customFormat="1" x14ac:dyDescent="0.45">
      <c r="A1093" s="134" t="s">
        <v>1595</v>
      </c>
      <c r="B1093" s="135" t="s">
        <v>1592</v>
      </c>
      <c r="C1093" s="136">
        <v>15.6</v>
      </c>
      <c r="D1093" s="137">
        <v>3.2631000000000001</v>
      </c>
      <c r="E1093" s="137">
        <v>5.0251999999999999</v>
      </c>
      <c r="F1093" s="138">
        <v>1</v>
      </c>
      <c r="G1093" s="151">
        <v>2</v>
      </c>
      <c r="H1093" s="140" t="s">
        <v>230</v>
      </c>
      <c r="I1093" s="141" t="s">
        <v>246</v>
      </c>
      <c r="J1093" s="123"/>
    </row>
    <row r="1094" spans="1:10" s="124" customFormat="1" x14ac:dyDescent="0.45">
      <c r="A1094" s="126" t="s">
        <v>1596</v>
      </c>
      <c r="B1094" s="127" t="s">
        <v>1597</v>
      </c>
      <c r="C1094" s="128">
        <v>3.62</v>
      </c>
      <c r="D1094" s="148">
        <v>0.82640000000000002</v>
      </c>
      <c r="E1094" s="148">
        <v>1.2726999999999999</v>
      </c>
      <c r="F1094" s="130">
        <v>1</v>
      </c>
      <c r="G1094" s="131">
        <v>1</v>
      </c>
      <c r="H1094" s="149" t="s">
        <v>230</v>
      </c>
      <c r="I1094" s="150" t="s">
        <v>246</v>
      </c>
      <c r="J1094" s="123"/>
    </row>
    <row r="1095" spans="1:10" s="124" customFormat="1" x14ac:dyDescent="0.45">
      <c r="A1095" s="126" t="s">
        <v>1598</v>
      </c>
      <c r="B1095" s="127" t="s">
        <v>1597</v>
      </c>
      <c r="C1095" s="128">
        <v>5.65</v>
      </c>
      <c r="D1095" s="148">
        <v>1.3891</v>
      </c>
      <c r="E1095" s="148">
        <v>2.1392000000000002</v>
      </c>
      <c r="F1095" s="130">
        <v>1</v>
      </c>
      <c r="G1095" s="131">
        <v>1.52</v>
      </c>
      <c r="H1095" s="132" t="s">
        <v>230</v>
      </c>
      <c r="I1095" s="133" t="s">
        <v>246</v>
      </c>
      <c r="J1095" s="123"/>
    </row>
    <row r="1096" spans="1:10" s="124" customFormat="1" x14ac:dyDescent="0.45">
      <c r="A1096" s="126" t="s">
        <v>1599</v>
      </c>
      <c r="B1096" s="127" t="s">
        <v>1597</v>
      </c>
      <c r="C1096" s="128">
        <v>8.59</v>
      </c>
      <c r="D1096" s="148">
        <v>1.8455999999999999</v>
      </c>
      <c r="E1096" s="148">
        <v>2.8422000000000001</v>
      </c>
      <c r="F1096" s="130">
        <v>1</v>
      </c>
      <c r="G1096" s="131">
        <v>1.8</v>
      </c>
      <c r="H1096" s="132" t="s">
        <v>230</v>
      </c>
      <c r="I1096" s="133" t="s">
        <v>246</v>
      </c>
      <c r="J1096" s="123"/>
    </row>
    <row r="1097" spans="1:10" s="124" customFormat="1" x14ac:dyDescent="0.45">
      <c r="A1097" s="134" t="s">
        <v>1600</v>
      </c>
      <c r="B1097" s="135" t="s">
        <v>1597</v>
      </c>
      <c r="C1097" s="136">
        <v>17.899999999999999</v>
      </c>
      <c r="D1097" s="137">
        <v>3.9213</v>
      </c>
      <c r="E1097" s="137">
        <v>6.0388000000000002</v>
      </c>
      <c r="F1097" s="138">
        <v>1</v>
      </c>
      <c r="G1097" s="151">
        <v>2</v>
      </c>
      <c r="H1097" s="152" t="s">
        <v>230</v>
      </c>
      <c r="I1097" s="153" t="s">
        <v>246</v>
      </c>
      <c r="J1097" s="123"/>
    </row>
    <row r="1098" spans="1:10" s="124" customFormat="1" x14ac:dyDescent="0.45">
      <c r="A1098" s="126" t="s">
        <v>1601</v>
      </c>
      <c r="B1098" s="127" t="s">
        <v>1602</v>
      </c>
      <c r="C1098" s="128">
        <v>3.05</v>
      </c>
      <c r="D1098" s="148">
        <v>0.56720000000000004</v>
      </c>
      <c r="E1098" s="148">
        <v>0.87350000000000005</v>
      </c>
      <c r="F1098" s="130">
        <v>1</v>
      </c>
      <c r="G1098" s="131">
        <v>1</v>
      </c>
      <c r="H1098" s="156" t="s">
        <v>230</v>
      </c>
      <c r="I1098" s="157" t="s">
        <v>246</v>
      </c>
      <c r="J1098" s="123"/>
    </row>
    <row r="1099" spans="1:10" s="124" customFormat="1" x14ac:dyDescent="0.45">
      <c r="A1099" s="126" t="s">
        <v>1603</v>
      </c>
      <c r="B1099" s="127" t="s">
        <v>1602</v>
      </c>
      <c r="C1099" s="128">
        <v>4.13</v>
      </c>
      <c r="D1099" s="148">
        <v>0.68010000000000004</v>
      </c>
      <c r="E1099" s="148">
        <v>1.0474000000000001</v>
      </c>
      <c r="F1099" s="130">
        <v>1</v>
      </c>
      <c r="G1099" s="131">
        <v>1.52</v>
      </c>
      <c r="H1099" s="158" t="s">
        <v>230</v>
      </c>
      <c r="I1099" s="159" t="s">
        <v>246</v>
      </c>
      <c r="J1099" s="123"/>
    </row>
    <row r="1100" spans="1:10" s="124" customFormat="1" x14ac:dyDescent="0.45">
      <c r="A1100" s="126" t="s">
        <v>1604</v>
      </c>
      <c r="B1100" s="127" t="s">
        <v>1602</v>
      </c>
      <c r="C1100" s="128">
        <v>6.62</v>
      </c>
      <c r="D1100" s="148">
        <v>1.0168999999999999</v>
      </c>
      <c r="E1100" s="148">
        <v>1.5660000000000001</v>
      </c>
      <c r="F1100" s="130">
        <v>1</v>
      </c>
      <c r="G1100" s="131">
        <v>1.8</v>
      </c>
      <c r="H1100" s="158" t="s">
        <v>230</v>
      </c>
      <c r="I1100" s="159" t="s">
        <v>246</v>
      </c>
      <c r="J1100" s="123"/>
    </row>
    <row r="1101" spans="1:10" s="124" customFormat="1" x14ac:dyDescent="0.45">
      <c r="A1101" s="134" t="s">
        <v>1605</v>
      </c>
      <c r="B1101" s="135" t="s">
        <v>1602</v>
      </c>
      <c r="C1101" s="136">
        <v>11.14</v>
      </c>
      <c r="D1101" s="137">
        <v>1.9560999999999999</v>
      </c>
      <c r="E1101" s="137">
        <v>3.0124</v>
      </c>
      <c r="F1101" s="138">
        <v>1</v>
      </c>
      <c r="G1101" s="151">
        <v>2</v>
      </c>
      <c r="H1101" s="160" t="s">
        <v>230</v>
      </c>
      <c r="I1101" s="161" t="s">
        <v>246</v>
      </c>
      <c r="J1101" s="123"/>
    </row>
    <row r="1102" spans="1:10" s="124" customFormat="1" x14ac:dyDescent="0.45">
      <c r="A1102" s="126" t="s">
        <v>1606</v>
      </c>
      <c r="B1102" s="127" t="s">
        <v>1607</v>
      </c>
      <c r="C1102" s="128">
        <v>3.82</v>
      </c>
      <c r="D1102" s="148">
        <v>0.53180000000000005</v>
      </c>
      <c r="E1102" s="148">
        <v>0.81899999999999995</v>
      </c>
      <c r="F1102" s="130">
        <v>1</v>
      </c>
      <c r="G1102" s="131">
        <v>1</v>
      </c>
      <c r="H1102" s="149" t="s">
        <v>230</v>
      </c>
      <c r="I1102" s="150" t="s">
        <v>246</v>
      </c>
      <c r="J1102" s="123"/>
    </row>
    <row r="1103" spans="1:10" s="124" customFormat="1" x14ac:dyDescent="0.45">
      <c r="A1103" s="126" t="s">
        <v>1608</v>
      </c>
      <c r="B1103" s="127" t="s">
        <v>1607</v>
      </c>
      <c r="C1103" s="128">
        <v>4.24</v>
      </c>
      <c r="D1103" s="148">
        <v>0.75649999999999995</v>
      </c>
      <c r="E1103" s="148">
        <v>1.165</v>
      </c>
      <c r="F1103" s="130">
        <v>1</v>
      </c>
      <c r="G1103" s="131">
        <v>1.52</v>
      </c>
      <c r="H1103" s="132" t="s">
        <v>230</v>
      </c>
      <c r="I1103" s="133" t="s">
        <v>246</v>
      </c>
      <c r="J1103" s="123"/>
    </row>
    <row r="1104" spans="1:10" s="124" customFormat="1" x14ac:dyDescent="0.45">
      <c r="A1104" s="126" t="s">
        <v>1609</v>
      </c>
      <c r="B1104" s="127" t="s">
        <v>1607</v>
      </c>
      <c r="C1104" s="128">
        <v>11.35</v>
      </c>
      <c r="D1104" s="148">
        <v>2.0684</v>
      </c>
      <c r="E1104" s="148">
        <v>3.1852999999999998</v>
      </c>
      <c r="F1104" s="130">
        <v>1</v>
      </c>
      <c r="G1104" s="131">
        <v>1.8</v>
      </c>
      <c r="H1104" s="132" t="s">
        <v>230</v>
      </c>
      <c r="I1104" s="133" t="s">
        <v>246</v>
      </c>
      <c r="J1104" s="123"/>
    </row>
    <row r="1105" spans="1:10" s="124" customFormat="1" x14ac:dyDescent="0.45">
      <c r="A1105" s="134" t="s">
        <v>1610</v>
      </c>
      <c r="B1105" s="135" t="s">
        <v>1607</v>
      </c>
      <c r="C1105" s="136">
        <v>25.7</v>
      </c>
      <c r="D1105" s="137">
        <v>5.3978000000000002</v>
      </c>
      <c r="E1105" s="137">
        <v>8.3125999999999998</v>
      </c>
      <c r="F1105" s="138">
        <v>1</v>
      </c>
      <c r="G1105" s="151">
        <v>2</v>
      </c>
      <c r="H1105" s="140" t="s">
        <v>230</v>
      </c>
      <c r="I1105" s="141" t="s">
        <v>246</v>
      </c>
      <c r="J1105" s="123"/>
    </row>
    <row r="1106" spans="1:10" s="124" customFormat="1" x14ac:dyDescent="0.45">
      <c r="A1106" s="126" t="s">
        <v>1611</v>
      </c>
      <c r="B1106" s="127" t="s">
        <v>1612</v>
      </c>
      <c r="C1106" s="128">
        <v>2.91</v>
      </c>
      <c r="D1106" s="148">
        <v>0.65169999999999995</v>
      </c>
      <c r="E1106" s="148">
        <v>1.0036</v>
      </c>
      <c r="F1106" s="130">
        <v>1</v>
      </c>
      <c r="G1106" s="131">
        <v>1</v>
      </c>
      <c r="H1106" s="149" t="s">
        <v>230</v>
      </c>
      <c r="I1106" s="150" t="s">
        <v>246</v>
      </c>
      <c r="J1106" s="123"/>
    </row>
    <row r="1107" spans="1:10" s="124" customFormat="1" x14ac:dyDescent="0.45">
      <c r="A1107" s="126" t="s">
        <v>1613</v>
      </c>
      <c r="B1107" s="127" t="s">
        <v>1612</v>
      </c>
      <c r="C1107" s="128">
        <v>3.7</v>
      </c>
      <c r="D1107" s="148">
        <v>0.83320000000000005</v>
      </c>
      <c r="E1107" s="148">
        <v>1.2830999999999999</v>
      </c>
      <c r="F1107" s="130">
        <v>1</v>
      </c>
      <c r="G1107" s="131">
        <v>1.52</v>
      </c>
      <c r="H1107" s="132" t="s">
        <v>230</v>
      </c>
      <c r="I1107" s="133" t="s">
        <v>246</v>
      </c>
      <c r="J1107" s="123"/>
    </row>
    <row r="1108" spans="1:10" s="124" customFormat="1" x14ac:dyDescent="0.45">
      <c r="A1108" s="126" t="s">
        <v>1614</v>
      </c>
      <c r="B1108" s="127" t="s">
        <v>1612</v>
      </c>
      <c r="C1108" s="128">
        <v>5.67</v>
      </c>
      <c r="D1108" s="148">
        <v>1.3888</v>
      </c>
      <c r="E1108" s="148">
        <v>2.1387999999999998</v>
      </c>
      <c r="F1108" s="130">
        <v>1</v>
      </c>
      <c r="G1108" s="131">
        <v>1.8</v>
      </c>
      <c r="H1108" s="132" t="s">
        <v>230</v>
      </c>
      <c r="I1108" s="133" t="s">
        <v>246</v>
      </c>
      <c r="J1108" s="123"/>
    </row>
    <row r="1109" spans="1:10" s="124" customFormat="1" x14ac:dyDescent="0.45">
      <c r="A1109" s="134" t="s">
        <v>1615</v>
      </c>
      <c r="B1109" s="135" t="s">
        <v>1612</v>
      </c>
      <c r="C1109" s="136">
        <v>12.75</v>
      </c>
      <c r="D1109" s="137">
        <v>3.0668000000000002</v>
      </c>
      <c r="E1109" s="137">
        <v>4.7229000000000001</v>
      </c>
      <c r="F1109" s="138">
        <v>1</v>
      </c>
      <c r="G1109" s="151">
        <v>2</v>
      </c>
      <c r="H1109" s="140" t="s">
        <v>230</v>
      </c>
      <c r="I1109" s="141" t="s">
        <v>246</v>
      </c>
      <c r="J1109" s="123"/>
    </row>
    <row r="1110" spans="1:10" s="124" customFormat="1" x14ac:dyDescent="0.45">
      <c r="A1110" s="126" t="s">
        <v>1616</v>
      </c>
      <c r="B1110" s="127" t="s">
        <v>1617</v>
      </c>
      <c r="C1110" s="128">
        <v>4.57</v>
      </c>
      <c r="D1110" s="148">
        <v>0.83750000000000002</v>
      </c>
      <c r="E1110" s="148">
        <v>1.2898000000000001</v>
      </c>
      <c r="F1110" s="130">
        <v>1</v>
      </c>
      <c r="G1110" s="131">
        <v>1</v>
      </c>
      <c r="H1110" s="149" t="s">
        <v>230</v>
      </c>
      <c r="I1110" s="150" t="s">
        <v>246</v>
      </c>
      <c r="J1110" s="123"/>
    </row>
    <row r="1111" spans="1:10" s="124" customFormat="1" x14ac:dyDescent="0.45">
      <c r="A1111" s="126" t="s">
        <v>1618</v>
      </c>
      <c r="B1111" s="127" t="s">
        <v>1617</v>
      </c>
      <c r="C1111" s="128">
        <v>6.68</v>
      </c>
      <c r="D1111" s="148">
        <v>1.2750999999999999</v>
      </c>
      <c r="E1111" s="148">
        <v>1.9637</v>
      </c>
      <c r="F1111" s="130">
        <v>1</v>
      </c>
      <c r="G1111" s="131">
        <v>1.52</v>
      </c>
      <c r="H1111" s="132" t="s">
        <v>230</v>
      </c>
      <c r="I1111" s="133" t="s">
        <v>246</v>
      </c>
      <c r="J1111" s="123"/>
    </row>
    <row r="1112" spans="1:10" s="124" customFormat="1" x14ac:dyDescent="0.45">
      <c r="A1112" s="126" t="s">
        <v>1619</v>
      </c>
      <c r="B1112" s="127" t="s">
        <v>1617</v>
      </c>
      <c r="C1112" s="128">
        <v>10.77</v>
      </c>
      <c r="D1112" s="148">
        <v>2.0369999999999999</v>
      </c>
      <c r="E1112" s="148">
        <v>3.137</v>
      </c>
      <c r="F1112" s="130">
        <v>1</v>
      </c>
      <c r="G1112" s="131">
        <v>1.8</v>
      </c>
      <c r="H1112" s="132" t="s">
        <v>230</v>
      </c>
      <c r="I1112" s="133" t="s">
        <v>246</v>
      </c>
      <c r="J1112" s="123"/>
    </row>
    <row r="1113" spans="1:10" s="124" customFormat="1" x14ac:dyDescent="0.45">
      <c r="A1113" s="134" t="s">
        <v>1620</v>
      </c>
      <c r="B1113" s="135" t="s">
        <v>1617</v>
      </c>
      <c r="C1113" s="136">
        <v>16.05</v>
      </c>
      <c r="D1113" s="137">
        <v>3.8843999999999999</v>
      </c>
      <c r="E1113" s="137">
        <v>5.9820000000000002</v>
      </c>
      <c r="F1113" s="138">
        <v>1</v>
      </c>
      <c r="G1113" s="151">
        <v>2</v>
      </c>
      <c r="H1113" s="140" t="s">
        <v>230</v>
      </c>
      <c r="I1113" s="141" t="s">
        <v>246</v>
      </c>
      <c r="J1113" s="123"/>
    </row>
    <row r="1114" spans="1:10" s="124" customFormat="1" x14ac:dyDescent="0.45">
      <c r="A1114" s="126" t="s">
        <v>1621</v>
      </c>
      <c r="B1114" s="127" t="s">
        <v>1622</v>
      </c>
      <c r="C1114" s="128">
        <v>4.37</v>
      </c>
      <c r="D1114" s="148">
        <v>0.81979999999999997</v>
      </c>
      <c r="E1114" s="148">
        <v>1.2625</v>
      </c>
      <c r="F1114" s="130">
        <v>1</v>
      </c>
      <c r="G1114" s="131">
        <v>1</v>
      </c>
      <c r="H1114" s="149" t="s">
        <v>230</v>
      </c>
      <c r="I1114" s="150" t="s">
        <v>246</v>
      </c>
      <c r="J1114" s="123"/>
    </row>
    <row r="1115" spans="1:10" s="124" customFormat="1" x14ac:dyDescent="0.45">
      <c r="A1115" s="126" t="s">
        <v>1623</v>
      </c>
      <c r="B1115" s="127" t="s">
        <v>1622</v>
      </c>
      <c r="C1115" s="128">
        <v>6.33</v>
      </c>
      <c r="D1115" s="148">
        <v>1.1267</v>
      </c>
      <c r="E1115" s="148">
        <v>1.7351000000000001</v>
      </c>
      <c r="F1115" s="130">
        <v>1</v>
      </c>
      <c r="G1115" s="131">
        <v>1.52</v>
      </c>
      <c r="H1115" s="132" t="s">
        <v>230</v>
      </c>
      <c r="I1115" s="133" t="s">
        <v>246</v>
      </c>
      <c r="J1115" s="123"/>
    </row>
    <row r="1116" spans="1:10" s="124" customFormat="1" x14ac:dyDescent="0.45">
      <c r="A1116" s="126" t="s">
        <v>1624</v>
      </c>
      <c r="B1116" s="127" t="s">
        <v>1622</v>
      </c>
      <c r="C1116" s="128">
        <v>10.54</v>
      </c>
      <c r="D1116" s="148">
        <v>2.0026000000000002</v>
      </c>
      <c r="E1116" s="148">
        <v>3.0840000000000001</v>
      </c>
      <c r="F1116" s="130">
        <v>1</v>
      </c>
      <c r="G1116" s="131">
        <v>1.8</v>
      </c>
      <c r="H1116" s="132" t="s">
        <v>230</v>
      </c>
      <c r="I1116" s="133" t="s">
        <v>246</v>
      </c>
      <c r="J1116" s="123"/>
    </row>
    <row r="1117" spans="1:10" s="124" customFormat="1" x14ac:dyDescent="0.45">
      <c r="A1117" s="134" t="s">
        <v>1625</v>
      </c>
      <c r="B1117" s="135" t="s">
        <v>1622</v>
      </c>
      <c r="C1117" s="136">
        <v>17.88</v>
      </c>
      <c r="D1117" s="137">
        <v>3.9201000000000001</v>
      </c>
      <c r="E1117" s="137">
        <v>6.0369999999999999</v>
      </c>
      <c r="F1117" s="138">
        <v>1</v>
      </c>
      <c r="G1117" s="151">
        <v>2</v>
      </c>
      <c r="H1117" s="140" t="s">
        <v>230</v>
      </c>
      <c r="I1117" s="141" t="s">
        <v>246</v>
      </c>
      <c r="J1117" s="123"/>
    </row>
    <row r="1118" spans="1:10" s="124" customFormat="1" x14ac:dyDescent="0.45">
      <c r="A1118" s="126" t="s">
        <v>1626</v>
      </c>
      <c r="B1118" s="127" t="s">
        <v>1627</v>
      </c>
      <c r="C1118" s="128">
        <v>3.26</v>
      </c>
      <c r="D1118" s="148">
        <v>0.44140000000000001</v>
      </c>
      <c r="E1118" s="148">
        <v>0.67979999999999996</v>
      </c>
      <c r="F1118" s="130">
        <v>1</v>
      </c>
      <c r="G1118" s="131">
        <v>1</v>
      </c>
      <c r="H1118" s="149" t="s">
        <v>230</v>
      </c>
      <c r="I1118" s="150" t="s">
        <v>246</v>
      </c>
      <c r="J1118" s="123"/>
    </row>
    <row r="1119" spans="1:10" s="124" customFormat="1" x14ac:dyDescent="0.45">
      <c r="A1119" s="126" t="s">
        <v>1628</v>
      </c>
      <c r="B1119" s="127" t="s">
        <v>1627</v>
      </c>
      <c r="C1119" s="128">
        <v>4.21</v>
      </c>
      <c r="D1119" s="148">
        <v>0.59030000000000005</v>
      </c>
      <c r="E1119" s="148">
        <v>0.90910000000000002</v>
      </c>
      <c r="F1119" s="130">
        <v>1</v>
      </c>
      <c r="G1119" s="131">
        <v>1.52</v>
      </c>
      <c r="H1119" s="132" t="s">
        <v>230</v>
      </c>
      <c r="I1119" s="133" t="s">
        <v>246</v>
      </c>
      <c r="J1119" s="123"/>
    </row>
    <row r="1120" spans="1:10" s="124" customFormat="1" x14ac:dyDescent="0.45">
      <c r="A1120" s="126" t="s">
        <v>1629</v>
      </c>
      <c r="B1120" s="127" t="s">
        <v>1627</v>
      </c>
      <c r="C1120" s="128">
        <v>6.04</v>
      </c>
      <c r="D1120" s="148">
        <v>0.9133</v>
      </c>
      <c r="E1120" s="148">
        <v>1.4065000000000001</v>
      </c>
      <c r="F1120" s="130">
        <v>1</v>
      </c>
      <c r="G1120" s="131">
        <v>1.8</v>
      </c>
      <c r="H1120" s="132" t="s">
        <v>230</v>
      </c>
      <c r="I1120" s="133" t="s">
        <v>246</v>
      </c>
      <c r="J1120" s="123"/>
    </row>
    <row r="1121" spans="1:10" s="124" customFormat="1" x14ac:dyDescent="0.45">
      <c r="A1121" s="134" t="s">
        <v>1630</v>
      </c>
      <c r="B1121" s="135" t="s">
        <v>1627</v>
      </c>
      <c r="C1121" s="136">
        <v>8.77</v>
      </c>
      <c r="D1121" s="137">
        <v>1.7194</v>
      </c>
      <c r="E1121" s="137">
        <v>2.6478999999999999</v>
      </c>
      <c r="F1121" s="138">
        <v>1</v>
      </c>
      <c r="G1121" s="151">
        <v>2</v>
      </c>
      <c r="H1121" s="140" t="s">
        <v>230</v>
      </c>
      <c r="I1121" s="141" t="s">
        <v>246</v>
      </c>
      <c r="J1121" s="123"/>
    </row>
    <row r="1122" spans="1:10" s="124" customFormat="1" x14ac:dyDescent="0.45">
      <c r="A1122" s="126" t="s">
        <v>1631</v>
      </c>
      <c r="B1122" s="127" t="s">
        <v>1632</v>
      </c>
      <c r="C1122" s="128">
        <v>3.49</v>
      </c>
      <c r="D1122" s="148">
        <v>0.44569999999999999</v>
      </c>
      <c r="E1122" s="148">
        <v>0.68640000000000001</v>
      </c>
      <c r="F1122" s="130">
        <v>1</v>
      </c>
      <c r="G1122" s="131">
        <v>1</v>
      </c>
      <c r="H1122" s="149" t="s">
        <v>230</v>
      </c>
      <c r="I1122" s="150" t="s">
        <v>246</v>
      </c>
      <c r="J1122" s="123"/>
    </row>
    <row r="1123" spans="1:10" s="124" customFormat="1" x14ac:dyDescent="0.45">
      <c r="A1123" s="126" t="s">
        <v>1633</v>
      </c>
      <c r="B1123" s="127" t="s">
        <v>1632</v>
      </c>
      <c r="C1123" s="128">
        <v>4.5</v>
      </c>
      <c r="D1123" s="148">
        <v>0.61699999999999999</v>
      </c>
      <c r="E1123" s="148">
        <v>0.95020000000000004</v>
      </c>
      <c r="F1123" s="130">
        <v>1</v>
      </c>
      <c r="G1123" s="131">
        <v>1.52</v>
      </c>
      <c r="H1123" s="132" t="s">
        <v>230</v>
      </c>
      <c r="I1123" s="133" t="s">
        <v>246</v>
      </c>
      <c r="J1123" s="123"/>
    </row>
    <row r="1124" spans="1:10" s="124" customFormat="1" x14ac:dyDescent="0.45">
      <c r="A1124" s="126" t="s">
        <v>1634</v>
      </c>
      <c r="B1124" s="127" t="s">
        <v>1632</v>
      </c>
      <c r="C1124" s="128">
        <v>6.78</v>
      </c>
      <c r="D1124" s="148">
        <v>1.0248999999999999</v>
      </c>
      <c r="E1124" s="148">
        <v>1.5784</v>
      </c>
      <c r="F1124" s="130">
        <v>1</v>
      </c>
      <c r="G1124" s="131">
        <v>1.8</v>
      </c>
      <c r="H1124" s="132" t="s">
        <v>230</v>
      </c>
      <c r="I1124" s="133" t="s">
        <v>246</v>
      </c>
      <c r="J1124" s="123"/>
    </row>
    <row r="1125" spans="1:10" s="124" customFormat="1" x14ac:dyDescent="0.45">
      <c r="A1125" s="134" t="s">
        <v>1635</v>
      </c>
      <c r="B1125" s="135" t="s">
        <v>1632</v>
      </c>
      <c r="C1125" s="136">
        <v>10.69</v>
      </c>
      <c r="D1125" s="137">
        <v>1.9532</v>
      </c>
      <c r="E1125" s="137">
        <v>3.0078999999999998</v>
      </c>
      <c r="F1125" s="138">
        <v>1</v>
      </c>
      <c r="G1125" s="151">
        <v>2</v>
      </c>
      <c r="H1125" s="140" t="s">
        <v>230</v>
      </c>
      <c r="I1125" s="141" t="s">
        <v>246</v>
      </c>
      <c r="J1125" s="123"/>
    </row>
    <row r="1126" spans="1:10" s="124" customFormat="1" x14ac:dyDescent="0.45">
      <c r="A1126" s="126" t="s">
        <v>1636</v>
      </c>
      <c r="B1126" s="127" t="s">
        <v>1637</v>
      </c>
      <c r="C1126" s="128">
        <v>2.1800000000000002</v>
      </c>
      <c r="D1126" s="148">
        <v>0.31740000000000002</v>
      </c>
      <c r="E1126" s="148">
        <v>0.48880000000000001</v>
      </c>
      <c r="F1126" s="130">
        <v>1</v>
      </c>
      <c r="G1126" s="131">
        <v>1</v>
      </c>
      <c r="H1126" s="149" t="s">
        <v>230</v>
      </c>
      <c r="I1126" s="150" t="s">
        <v>246</v>
      </c>
      <c r="J1126" s="123"/>
    </row>
    <row r="1127" spans="1:10" s="124" customFormat="1" x14ac:dyDescent="0.45">
      <c r="A1127" s="126" t="s">
        <v>1638</v>
      </c>
      <c r="B1127" s="127" t="s">
        <v>1637</v>
      </c>
      <c r="C1127" s="128">
        <v>2.97</v>
      </c>
      <c r="D1127" s="148">
        <v>0.46820000000000001</v>
      </c>
      <c r="E1127" s="148">
        <v>0.72099999999999997</v>
      </c>
      <c r="F1127" s="130">
        <v>1</v>
      </c>
      <c r="G1127" s="131">
        <v>1.52</v>
      </c>
      <c r="H1127" s="132" t="s">
        <v>230</v>
      </c>
      <c r="I1127" s="133" t="s">
        <v>246</v>
      </c>
      <c r="J1127" s="123"/>
    </row>
    <row r="1128" spans="1:10" s="124" customFormat="1" x14ac:dyDescent="0.45">
      <c r="A1128" s="126" t="s">
        <v>1639</v>
      </c>
      <c r="B1128" s="127" t="s">
        <v>1637</v>
      </c>
      <c r="C1128" s="128">
        <v>4.08</v>
      </c>
      <c r="D1128" s="148">
        <v>0.66500000000000004</v>
      </c>
      <c r="E1128" s="148">
        <v>1.0241</v>
      </c>
      <c r="F1128" s="130">
        <v>1</v>
      </c>
      <c r="G1128" s="131">
        <v>1.8</v>
      </c>
      <c r="H1128" s="132" t="s">
        <v>230</v>
      </c>
      <c r="I1128" s="133" t="s">
        <v>246</v>
      </c>
      <c r="J1128" s="123"/>
    </row>
    <row r="1129" spans="1:10" s="124" customFormat="1" x14ac:dyDescent="0.45">
      <c r="A1129" s="134" t="s">
        <v>1640</v>
      </c>
      <c r="B1129" s="135" t="s">
        <v>1637</v>
      </c>
      <c r="C1129" s="136">
        <v>6.79</v>
      </c>
      <c r="D1129" s="137">
        <v>1.2235</v>
      </c>
      <c r="E1129" s="137">
        <v>1.8842000000000001</v>
      </c>
      <c r="F1129" s="138">
        <v>1</v>
      </c>
      <c r="G1129" s="151">
        <v>2</v>
      </c>
      <c r="H1129" s="140" t="s">
        <v>230</v>
      </c>
      <c r="I1129" s="141" t="s">
        <v>246</v>
      </c>
      <c r="J1129" s="123"/>
    </row>
    <row r="1130" spans="1:10" s="124" customFormat="1" x14ac:dyDescent="0.45">
      <c r="A1130" s="126" t="s">
        <v>132</v>
      </c>
      <c r="B1130" s="127" t="s">
        <v>1641</v>
      </c>
      <c r="C1130" s="128">
        <v>2.0299999999999998</v>
      </c>
      <c r="D1130" s="148">
        <v>0.30059999999999998</v>
      </c>
      <c r="E1130" s="148">
        <v>0.46289999999999998</v>
      </c>
      <c r="F1130" s="130">
        <v>1</v>
      </c>
      <c r="G1130" s="131">
        <v>1</v>
      </c>
      <c r="H1130" s="149" t="s">
        <v>230</v>
      </c>
      <c r="I1130" s="150" t="s">
        <v>246</v>
      </c>
      <c r="J1130" s="123"/>
    </row>
    <row r="1131" spans="1:10" s="124" customFormat="1" x14ac:dyDescent="0.45">
      <c r="A1131" s="126" t="s">
        <v>1642</v>
      </c>
      <c r="B1131" s="127" t="s">
        <v>1641</v>
      </c>
      <c r="C1131" s="128">
        <v>2.83</v>
      </c>
      <c r="D1131" s="148">
        <v>0.439</v>
      </c>
      <c r="E1131" s="148">
        <v>0.67610000000000003</v>
      </c>
      <c r="F1131" s="130">
        <v>1</v>
      </c>
      <c r="G1131" s="131">
        <v>1.52</v>
      </c>
      <c r="H1131" s="132" t="s">
        <v>230</v>
      </c>
      <c r="I1131" s="133" t="s">
        <v>246</v>
      </c>
      <c r="J1131" s="123"/>
    </row>
    <row r="1132" spans="1:10" s="124" customFormat="1" x14ac:dyDescent="0.45">
      <c r="A1132" s="126" t="s">
        <v>1643</v>
      </c>
      <c r="B1132" s="127" t="s">
        <v>1641</v>
      </c>
      <c r="C1132" s="128">
        <v>4.6399999999999997</v>
      </c>
      <c r="D1132" s="148">
        <v>0.71840000000000004</v>
      </c>
      <c r="E1132" s="148">
        <v>1.1063000000000001</v>
      </c>
      <c r="F1132" s="130">
        <v>1</v>
      </c>
      <c r="G1132" s="131">
        <v>1.8</v>
      </c>
      <c r="H1132" s="132" t="s">
        <v>230</v>
      </c>
      <c r="I1132" s="133" t="s">
        <v>246</v>
      </c>
      <c r="J1132" s="123"/>
    </row>
    <row r="1133" spans="1:10" s="124" customFormat="1" x14ac:dyDescent="0.45">
      <c r="A1133" s="134" t="s">
        <v>1644</v>
      </c>
      <c r="B1133" s="135" t="s">
        <v>1641</v>
      </c>
      <c r="C1133" s="136">
        <v>9.56</v>
      </c>
      <c r="D1133" s="137">
        <v>1.8627</v>
      </c>
      <c r="E1133" s="137">
        <v>2.8685999999999998</v>
      </c>
      <c r="F1133" s="138">
        <v>1</v>
      </c>
      <c r="G1133" s="151">
        <v>2</v>
      </c>
      <c r="H1133" s="140" t="s">
        <v>230</v>
      </c>
      <c r="I1133" s="141" t="s">
        <v>246</v>
      </c>
      <c r="J1133" s="123"/>
    </row>
    <row r="1134" spans="1:10" s="124" customFormat="1" x14ac:dyDescent="0.45">
      <c r="A1134" s="126" t="s">
        <v>1645</v>
      </c>
      <c r="B1134" s="127" t="s">
        <v>1646</v>
      </c>
      <c r="C1134" s="128">
        <v>3.61</v>
      </c>
      <c r="D1134" s="148">
        <v>0.47810000000000002</v>
      </c>
      <c r="E1134" s="148">
        <v>0.73629999999999995</v>
      </c>
      <c r="F1134" s="130">
        <v>1</v>
      </c>
      <c r="G1134" s="131">
        <v>1</v>
      </c>
      <c r="H1134" s="149" t="s">
        <v>230</v>
      </c>
      <c r="I1134" s="150" t="s">
        <v>246</v>
      </c>
      <c r="J1134" s="123"/>
    </row>
    <row r="1135" spans="1:10" s="124" customFormat="1" x14ac:dyDescent="0.45">
      <c r="A1135" s="126" t="s">
        <v>1647</v>
      </c>
      <c r="B1135" s="127" t="s">
        <v>1646</v>
      </c>
      <c r="C1135" s="128">
        <v>4.3099999999999996</v>
      </c>
      <c r="D1135" s="148">
        <v>0.56689999999999996</v>
      </c>
      <c r="E1135" s="148">
        <v>0.873</v>
      </c>
      <c r="F1135" s="130">
        <v>1</v>
      </c>
      <c r="G1135" s="131">
        <v>1.52</v>
      </c>
      <c r="H1135" s="132" t="s">
        <v>230</v>
      </c>
      <c r="I1135" s="133" t="s">
        <v>246</v>
      </c>
      <c r="J1135" s="123"/>
    </row>
    <row r="1136" spans="1:10" s="124" customFormat="1" x14ac:dyDescent="0.45">
      <c r="A1136" s="126" t="s">
        <v>1648</v>
      </c>
      <c r="B1136" s="127" t="s">
        <v>1646</v>
      </c>
      <c r="C1136" s="128">
        <v>6.93</v>
      </c>
      <c r="D1136" s="148">
        <v>1.0164</v>
      </c>
      <c r="E1136" s="148">
        <v>1.5652999999999999</v>
      </c>
      <c r="F1136" s="130">
        <v>1</v>
      </c>
      <c r="G1136" s="131">
        <v>1.8</v>
      </c>
      <c r="H1136" s="132" t="s">
        <v>230</v>
      </c>
      <c r="I1136" s="133" t="s">
        <v>246</v>
      </c>
      <c r="J1136" s="123"/>
    </row>
    <row r="1137" spans="1:10" s="124" customFormat="1" x14ac:dyDescent="0.45">
      <c r="A1137" s="134" t="s">
        <v>1649</v>
      </c>
      <c r="B1137" s="135" t="s">
        <v>1646</v>
      </c>
      <c r="C1137" s="136">
        <v>12.45</v>
      </c>
      <c r="D1137" s="137">
        <v>2.3536000000000001</v>
      </c>
      <c r="E1137" s="137">
        <v>3.6246</v>
      </c>
      <c r="F1137" s="138">
        <v>1</v>
      </c>
      <c r="G1137" s="151">
        <v>2</v>
      </c>
      <c r="H1137" s="140" t="s">
        <v>230</v>
      </c>
      <c r="I1137" s="141" t="s">
        <v>246</v>
      </c>
      <c r="J1137" s="123"/>
    </row>
    <row r="1138" spans="1:10" s="124" customFormat="1" x14ac:dyDescent="0.45">
      <c r="A1138" s="126" t="s">
        <v>1650</v>
      </c>
      <c r="B1138" s="127" t="s">
        <v>1651</v>
      </c>
      <c r="C1138" s="128">
        <v>5.39</v>
      </c>
      <c r="D1138" s="148">
        <v>1.0942000000000001</v>
      </c>
      <c r="E1138" s="148">
        <v>1.6851</v>
      </c>
      <c r="F1138" s="130">
        <v>1</v>
      </c>
      <c r="G1138" s="131">
        <v>1</v>
      </c>
      <c r="H1138" s="149" t="s">
        <v>1652</v>
      </c>
      <c r="I1138" s="150" t="s">
        <v>1652</v>
      </c>
      <c r="J1138" s="123"/>
    </row>
    <row r="1139" spans="1:10" s="124" customFormat="1" x14ac:dyDescent="0.45">
      <c r="A1139" s="126" t="s">
        <v>1653</v>
      </c>
      <c r="B1139" s="127" t="s">
        <v>1651</v>
      </c>
      <c r="C1139" s="128">
        <v>10.69</v>
      </c>
      <c r="D1139" s="148">
        <v>1.1618999999999999</v>
      </c>
      <c r="E1139" s="148">
        <v>1.7892999999999999</v>
      </c>
      <c r="F1139" s="130">
        <v>1</v>
      </c>
      <c r="G1139" s="131">
        <v>1.52</v>
      </c>
      <c r="H1139" s="132" t="s">
        <v>1652</v>
      </c>
      <c r="I1139" s="133" t="s">
        <v>1652</v>
      </c>
      <c r="J1139" s="123"/>
    </row>
    <row r="1140" spans="1:10" s="124" customFormat="1" x14ac:dyDescent="0.45">
      <c r="A1140" s="126" t="s">
        <v>1654</v>
      </c>
      <c r="B1140" s="127" t="s">
        <v>1651</v>
      </c>
      <c r="C1140" s="128">
        <v>19.170000000000002</v>
      </c>
      <c r="D1140" s="148">
        <v>2.1379000000000001</v>
      </c>
      <c r="E1140" s="148">
        <v>3.2924000000000002</v>
      </c>
      <c r="F1140" s="130">
        <v>1</v>
      </c>
      <c r="G1140" s="131">
        <v>1.8</v>
      </c>
      <c r="H1140" s="132" t="s">
        <v>1652</v>
      </c>
      <c r="I1140" s="133" t="s">
        <v>1652</v>
      </c>
      <c r="J1140" s="123"/>
    </row>
    <row r="1141" spans="1:10" s="124" customFormat="1" x14ac:dyDescent="0.45">
      <c r="A1141" s="134" t="s">
        <v>1655</v>
      </c>
      <c r="B1141" s="135" t="s">
        <v>1651</v>
      </c>
      <c r="C1141" s="136">
        <v>31.95</v>
      </c>
      <c r="D1141" s="137">
        <v>4.8263999999999996</v>
      </c>
      <c r="E1141" s="137">
        <v>7.4326999999999996</v>
      </c>
      <c r="F1141" s="138">
        <v>1</v>
      </c>
      <c r="G1141" s="151">
        <v>2</v>
      </c>
      <c r="H1141" s="140" t="s">
        <v>1652</v>
      </c>
      <c r="I1141" s="141" t="s">
        <v>1652</v>
      </c>
      <c r="J1141" s="123"/>
    </row>
    <row r="1142" spans="1:10" s="124" customFormat="1" x14ac:dyDescent="0.45">
      <c r="A1142" s="126" t="s">
        <v>1656</v>
      </c>
      <c r="B1142" s="127" t="s">
        <v>1657</v>
      </c>
      <c r="C1142" s="128">
        <v>8.01</v>
      </c>
      <c r="D1142" s="148">
        <v>0.37169999999999997</v>
      </c>
      <c r="E1142" s="148">
        <v>0.57240000000000002</v>
      </c>
      <c r="F1142" s="130">
        <v>1</v>
      </c>
      <c r="G1142" s="131">
        <v>1</v>
      </c>
      <c r="H1142" s="149" t="s">
        <v>1652</v>
      </c>
      <c r="I1142" s="150" t="s">
        <v>1652</v>
      </c>
      <c r="J1142" s="123"/>
    </row>
    <row r="1143" spans="1:10" s="124" customFormat="1" x14ac:dyDescent="0.45">
      <c r="A1143" s="126" t="s">
        <v>1658</v>
      </c>
      <c r="B1143" s="127" t="s">
        <v>1657</v>
      </c>
      <c r="C1143" s="128">
        <v>9.74</v>
      </c>
      <c r="D1143" s="148">
        <v>0.40849999999999997</v>
      </c>
      <c r="E1143" s="148">
        <v>0.62909999999999999</v>
      </c>
      <c r="F1143" s="130">
        <v>1</v>
      </c>
      <c r="G1143" s="131">
        <v>1.52</v>
      </c>
      <c r="H1143" s="132" t="s">
        <v>1652</v>
      </c>
      <c r="I1143" s="133" t="s">
        <v>1652</v>
      </c>
      <c r="J1143" s="123"/>
    </row>
    <row r="1144" spans="1:10" s="124" customFormat="1" x14ac:dyDescent="0.45">
      <c r="A1144" s="126" t="s">
        <v>1659</v>
      </c>
      <c r="B1144" s="127" t="s">
        <v>1657</v>
      </c>
      <c r="C1144" s="128">
        <v>14.29</v>
      </c>
      <c r="D1144" s="148">
        <v>0.78220000000000001</v>
      </c>
      <c r="E1144" s="148">
        <v>1.2045999999999999</v>
      </c>
      <c r="F1144" s="130">
        <v>1</v>
      </c>
      <c r="G1144" s="131">
        <v>1.8</v>
      </c>
      <c r="H1144" s="132" t="s">
        <v>1652</v>
      </c>
      <c r="I1144" s="133" t="s">
        <v>1652</v>
      </c>
      <c r="J1144" s="123"/>
    </row>
    <row r="1145" spans="1:10" s="124" customFormat="1" x14ac:dyDescent="0.45">
      <c r="A1145" s="134" t="s">
        <v>1660</v>
      </c>
      <c r="B1145" s="135" t="s">
        <v>1657</v>
      </c>
      <c r="C1145" s="136">
        <v>30</v>
      </c>
      <c r="D1145" s="137">
        <v>2.0661</v>
      </c>
      <c r="E1145" s="137">
        <v>3.1818</v>
      </c>
      <c r="F1145" s="138">
        <v>1</v>
      </c>
      <c r="G1145" s="151">
        <v>2</v>
      </c>
      <c r="H1145" s="140" t="s">
        <v>1652</v>
      </c>
      <c r="I1145" s="141" t="s">
        <v>1652</v>
      </c>
      <c r="J1145" s="123"/>
    </row>
    <row r="1146" spans="1:10" s="124" customFormat="1" x14ac:dyDescent="0.45">
      <c r="A1146" s="126" t="s">
        <v>1661</v>
      </c>
      <c r="B1146" s="127" t="s">
        <v>1662</v>
      </c>
      <c r="C1146" s="128">
        <v>5.43</v>
      </c>
      <c r="D1146" s="148">
        <v>0.28639999999999999</v>
      </c>
      <c r="E1146" s="148">
        <v>0.44109999999999999</v>
      </c>
      <c r="F1146" s="130">
        <v>1</v>
      </c>
      <c r="G1146" s="131">
        <v>1</v>
      </c>
      <c r="H1146" s="149" t="s">
        <v>1652</v>
      </c>
      <c r="I1146" s="150" t="s">
        <v>1652</v>
      </c>
      <c r="J1146" s="123"/>
    </row>
    <row r="1147" spans="1:10" s="124" customFormat="1" x14ac:dyDescent="0.45">
      <c r="A1147" s="126" t="s">
        <v>1663</v>
      </c>
      <c r="B1147" s="127" t="s">
        <v>1662</v>
      </c>
      <c r="C1147" s="128">
        <v>6.91</v>
      </c>
      <c r="D1147" s="148">
        <v>0.34620000000000001</v>
      </c>
      <c r="E1147" s="148">
        <v>0.53310000000000002</v>
      </c>
      <c r="F1147" s="130">
        <v>1</v>
      </c>
      <c r="G1147" s="131">
        <v>1.52</v>
      </c>
      <c r="H1147" s="132" t="s">
        <v>1652</v>
      </c>
      <c r="I1147" s="133" t="s">
        <v>1652</v>
      </c>
      <c r="J1147" s="123"/>
    </row>
    <row r="1148" spans="1:10" s="124" customFormat="1" x14ac:dyDescent="0.45">
      <c r="A1148" s="126" t="s">
        <v>1664</v>
      </c>
      <c r="B1148" s="127" t="s">
        <v>1662</v>
      </c>
      <c r="C1148" s="128">
        <v>11.16</v>
      </c>
      <c r="D1148" s="148">
        <v>0.70020000000000004</v>
      </c>
      <c r="E1148" s="148">
        <v>1.0783</v>
      </c>
      <c r="F1148" s="130">
        <v>1</v>
      </c>
      <c r="G1148" s="131">
        <v>1.8</v>
      </c>
      <c r="H1148" s="132" t="s">
        <v>1652</v>
      </c>
      <c r="I1148" s="133" t="s">
        <v>1652</v>
      </c>
      <c r="J1148" s="123"/>
    </row>
    <row r="1149" spans="1:10" s="124" customFormat="1" x14ac:dyDescent="0.45">
      <c r="A1149" s="134" t="s">
        <v>1665</v>
      </c>
      <c r="B1149" s="135" t="s">
        <v>1662</v>
      </c>
      <c r="C1149" s="136">
        <v>26.66</v>
      </c>
      <c r="D1149" s="137">
        <v>1.3130999999999999</v>
      </c>
      <c r="E1149" s="137">
        <v>2.0222000000000002</v>
      </c>
      <c r="F1149" s="138">
        <v>1</v>
      </c>
      <c r="G1149" s="151">
        <v>2</v>
      </c>
      <c r="H1149" s="140" t="s">
        <v>1652</v>
      </c>
      <c r="I1149" s="141" t="s">
        <v>1652</v>
      </c>
      <c r="J1149" s="123"/>
    </row>
    <row r="1150" spans="1:10" s="124" customFormat="1" x14ac:dyDescent="0.45">
      <c r="A1150" s="126" t="s">
        <v>1666</v>
      </c>
      <c r="B1150" s="127" t="s">
        <v>1667</v>
      </c>
      <c r="C1150" s="128">
        <v>4.71</v>
      </c>
      <c r="D1150" s="148">
        <v>0.29089999999999999</v>
      </c>
      <c r="E1150" s="148">
        <v>0.44800000000000001</v>
      </c>
      <c r="F1150" s="130">
        <v>1</v>
      </c>
      <c r="G1150" s="131">
        <v>1</v>
      </c>
      <c r="H1150" s="149" t="s">
        <v>1652</v>
      </c>
      <c r="I1150" s="150" t="s">
        <v>1652</v>
      </c>
      <c r="J1150" s="123"/>
    </row>
    <row r="1151" spans="1:10" s="124" customFormat="1" x14ac:dyDescent="0.45">
      <c r="A1151" s="126" t="s">
        <v>1668</v>
      </c>
      <c r="B1151" s="127" t="s">
        <v>1667</v>
      </c>
      <c r="C1151" s="128">
        <v>6.15</v>
      </c>
      <c r="D1151" s="148">
        <v>0.31950000000000001</v>
      </c>
      <c r="E1151" s="148">
        <v>0.49199999999999999</v>
      </c>
      <c r="F1151" s="130">
        <v>1</v>
      </c>
      <c r="G1151" s="131">
        <v>1.52</v>
      </c>
      <c r="H1151" s="132" t="s">
        <v>1652</v>
      </c>
      <c r="I1151" s="133" t="s">
        <v>1652</v>
      </c>
      <c r="J1151" s="123"/>
    </row>
    <row r="1152" spans="1:10" s="124" customFormat="1" x14ac:dyDescent="0.45">
      <c r="A1152" s="126" t="s">
        <v>1669</v>
      </c>
      <c r="B1152" s="127" t="s">
        <v>1667</v>
      </c>
      <c r="C1152" s="128">
        <v>9.2799999999999994</v>
      </c>
      <c r="D1152" s="148">
        <v>0.69569999999999999</v>
      </c>
      <c r="E1152" s="148">
        <v>1.0713999999999999</v>
      </c>
      <c r="F1152" s="130">
        <v>1</v>
      </c>
      <c r="G1152" s="131">
        <v>1.8</v>
      </c>
      <c r="H1152" s="132" t="s">
        <v>1652</v>
      </c>
      <c r="I1152" s="133" t="s">
        <v>1652</v>
      </c>
      <c r="J1152" s="123"/>
    </row>
    <row r="1153" spans="1:10" s="124" customFormat="1" x14ac:dyDescent="0.45">
      <c r="A1153" s="134" t="s">
        <v>1670</v>
      </c>
      <c r="B1153" s="135" t="s">
        <v>1667</v>
      </c>
      <c r="C1153" s="136">
        <v>43.5</v>
      </c>
      <c r="D1153" s="137">
        <v>3.226</v>
      </c>
      <c r="E1153" s="137">
        <v>4.9680999999999997</v>
      </c>
      <c r="F1153" s="138">
        <v>1</v>
      </c>
      <c r="G1153" s="151">
        <v>2</v>
      </c>
      <c r="H1153" s="140" t="s">
        <v>1652</v>
      </c>
      <c r="I1153" s="141" t="s">
        <v>1652</v>
      </c>
      <c r="J1153" s="123"/>
    </row>
    <row r="1154" spans="1:10" s="124" customFormat="1" x14ac:dyDescent="0.45">
      <c r="A1154" s="126" t="s">
        <v>1671</v>
      </c>
      <c r="B1154" s="127" t="s">
        <v>1672</v>
      </c>
      <c r="C1154" s="128">
        <v>5.62</v>
      </c>
      <c r="D1154" s="148">
        <v>0.28510000000000002</v>
      </c>
      <c r="E1154" s="148">
        <v>0.43909999999999999</v>
      </c>
      <c r="F1154" s="130">
        <v>1</v>
      </c>
      <c r="G1154" s="131">
        <v>1</v>
      </c>
      <c r="H1154" s="149" t="s">
        <v>1652</v>
      </c>
      <c r="I1154" s="150" t="s">
        <v>1652</v>
      </c>
      <c r="J1154" s="123"/>
    </row>
    <row r="1155" spans="1:10" s="124" customFormat="1" x14ac:dyDescent="0.45">
      <c r="A1155" s="126" t="s">
        <v>1673</v>
      </c>
      <c r="B1155" s="127" t="s">
        <v>1672</v>
      </c>
      <c r="C1155" s="128">
        <v>7.25</v>
      </c>
      <c r="D1155" s="148">
        <v>0.33529999999999999</v>
      </c>
      <c r="E1155" s="148">
        <v>0.51639999999999997</v>
      </c>
      <c r="F1155" s="130">
        <v>1</v>
      </c>
      <c r="G1155" s="131">
        <v>1.52</v>
      </c>
      <c r="H1155" s="132" t="s">
        <v>1652</v>
      </c>
      <c r="I1155" s="133" t="s">
        <v>1652</v>
      </c>
      <c r="J1155" s="123"/>
    </row>
    <row r="1156" spans="1:10" s="124" customFormat="1" x14ac:dyDescent="0.45">
      <c r="A1156" s="126" t="s">
        <v>1674</v>
      </c>
      <c r="B1156" s="127" t="s">
        <v>1672</v>
      </c>
      <c r="C1156" s="128">
        <v>11.26</v>
      </c>
      <c r="D1156" s="148">
        <v>0.62529999999999997</v>
      </c>
      <c r="E1156" s="148">
        <v>0.96299999999999997</v>
      </c>
      <c r="F1156" s="130">
        <v>1</v>
      </c>
      <c r="G1156" s="131">
        <v>1.8</v>
      </c>
      <c r="H1156" s="132" t="s">
        <v>1652</v>
      </c>
      <c r="I1156" s="133" t="s">
        <v>1652</v>
      </c>
      <c r="J1156" s="123"/>
    </row>
    <row r="1157" spans="1:10" s="124" customFormat="1" x14ac:dyDescent="0.45">
      <c r="A1157" s="134" t="s">
        <v>1675</v>
      </c>
      <c r="B1157" s="135" t="s">
        <v>1672</v>
      </c>
      <c r="C1157" s="136">
        <v>25.29</v>
      </c>
      <c r="D1157" s="137">
        <v>1.4910000000000001</v>
      </c>
      <c r="E1157" s="137">
        <v>2.2961</v>
      </c>
      <c r="F1157" s="138">
        <v>1</v>
      </c>
      <c r="G1157" s="151">
        <v>2</v>
      </c>
      <c r="H1157" s="140" t="s">
        <v>1652</v>
      </c>
      <c r="I1157" s="141" t="s">
        <v>1652</v>
      </c>
      <c r="J1157" s="123"/>
    </row>
    <row r="1158" spans="1:10" s="124" customFormat="1" x14ac:dyDescent="0.45">
      <c r="A1158" s="126" t="s">
        <v>1676</v>
      </c>
      <c r="B1158" s="127" t="s">
        <v>1677</v>
      </c>
      <c r="C1158" s="128">
        <v>4.46</v>
      </c>
      <c r="D1158" s="148">
        <v>0.2545</v>
      </c>
      <c r="E1158" s="148">
        <v>0.39190000000000003</v>
      </c>
      <c r="F1158" s="130">
        <v>1</v>
      </c>
      <c r="G1158" s="131">
        <v>1</v>
      </c>
      <c r="H1158" s="149" t="s">
        <v>1652</v>
      </c>
      <c r="I1158" s="150" t="s">
        <v>1652</v>
      </c>
      <c r="J1158" s="123"/>
    </row>
    <row r="1159" spans="1:10" s="124" customFormat="1" x14ac:dyDescent="0.45">
      <c r="A1159" s="126" t="s">
        <v>1678</v>
      </c>
      <c r="B1159" s="127" t="s">
        <v>1677</v>
      </c>
      <c r="C1159" s="128">
        <v>5.36</v>
      </c>
      <c r="D1159" s="148">
        <v>0.30690000000000001</v>
      </c>
      <c r="E1159" s="148">
        <v>0.47260000000000002</v>
      </c>
      <c r="F1159" s="130">
        <v>1</v>
      </c>
      <c r="G1159" s="131">
        <v>1.52</v>
      </c>
      <c r="H1159" s="132" t="s">
        <v>1652</v>
      </c>
      <c r="I1159" s="133" t="s">
        <v>1652</v>
      </c>
      <c r="J1159" s="123"/>
    </row>
    <row r="1160" spans="1:10" s="124" customFormat="1" x14ac:dyDescent="0.45">
      <c r="A1160" s="126" t="s">
        <v>1679</v>
      </c>
      <c r="B1160" s="127" t="s">
        <v>1677</v>
      </c>
      <c r="C1160" s="128">
        <v>7.52</v>
      </c>
      <c r="D1160" s="148">
        <v>0.53290000000000004</v>
      </c>
      <c r="E1160" s="148">
        <v>0.82069999999999999</v>
      </c>
      <c r="F1160" s="130">
        <v>1</v>
      </c>
      <c r="G1160" s="131">
        <v>1.8</v>
      </c>
      <c r="H1160" s="132" t="s">
        <v>1652</v>
      </c>
      <c r="I1160" s="133" t="s">
        <v>1652</v>
      </c>
      <c r="J1160" s="123"/>
    </row>
    <row r="1161" spans="1:10" s="124" customFormat="1" x14ac:dyDescent="0.45">
      <c r="A1161" s="134" t="s">
        <v>1680</v>
      </c>
      <c r="B1161" s="135" t="s">
        <v>1677</v>
      </c>
      <c r="C1161" s="136">
        <v>16.41</v>
      </c>
      <c r="D1161" s="137">
        <v>1.3613</v>
      </c>
      <c r="E1161" s="137">
        <v>2.0964</v>
      </c>
      <c r="F1161" s="138">
        <v>1</v>
      </c>
      <c r="G1161" s="151">
        <v>2</v>
      </c>
      <c r="H1161" s="140" t="s">
        <v>1652</v>
      </c>
      <c r="I1161" s="141" t="s">
        <v>1652</v>
      </c>
      <c r="J1161" s="123"/>
    </row>
    <row r="1162" spans="1:10" s="124" customFormat="1" x14ac:dyDescent="0.45">
      <c r="A1162" s="126" t="s">
        <v>1681</v>
      </c>
      <c r="B1162" s="127" t="s">
        <v>1682</v>
      </c>
      <c r="C1162" s="128">
        <v>3.73</v>
      </c>
      <c r="D1162" s="148">
        <v>0.24909999999999999</v>
      </c>
      <c r="E1162" s="148">
        <v>0.3836</v>
      </c>
      <c r="F1162" s="130">
        <v>1</v>
      </c>
      <c r="G1162" s="131">
        <v>1</v>
      </c>
      <c r="H1162" s="149" t="s">
        <v>1652</v>
      </c>
      <c r="I1162" s="150" t="s">
        <v>1652</v>
      </c>
      <c r="J1162" s="123"/>
    </row>
    <row r="1163" spans="1:10" s="124" customFormat="1" x14ac:dyDescent="0.45">
      <c r="A1163" s="126" t="s">
        <v>1683</v>
      </c>
      <c r="B1163" s="127" t="s">
        <v>1682</v>
      </c>
      <c r="C1163" s="128">
        <v>5.79</v>
      </c>
      <c r="D1163" s="148">
        <v>0.39410000000000001</v>
      </c>
      <c r="E1163" s="148">
        <v>0.6069</v>
      </c>
      <c r="F1163" s="130">
        <v>1</v>
      </c>
      <c r="G1163" s="131">
        <v>1.52</v>
      </c>
      <c r="H1163" s="132" t="s">
        <v>1652</v>
      </c>
      <c r="I1163" s="133" t="s">
        <v>1652</v>
      </c>
      <c r="J1163" s="123"/>
    </row>
    <row r="1164" spans="1:10" s="124" customFormat="1" x14ac:dyDescent="0.45">
      <c r="A1164" s="126" t="s">
        <v>1684</v>
      </c>
      <c r="B1164" s="127" t="s">
        <v>1682</v>
      </c>
      <c r="C1164" s="128">
        <v>9.77</v>
      </c>
      <c r="D1164" s="148">
        <v>0.54849999999999999</v>
      </c>
      <c r="E1164" s="148">
        <v>0.84470000000000001</v>
      </c>
      <c r="F1164" s="130">
        <v>1</v>
      </c>
      <c r="G1164" s="131">
        <v>1.8</v>
      </c>
      <c r="H1164" s="132" t="s">
        <v>1652</v>
      </c>
      <c r="I1164" s="133" t="s">
        <v>1652</v>
      </c>
      <c r="J1164" s="123"/>
    </row>
    <row r="1165" spans="1:10" s="124" customFormat="1" x14ac:dyDescent="0.45">
      <c r="A1165" s="134" t="s">
        <v>1685</v>
      </c>
      <c r="B1165" s="135" t="s">
        <v>1682</v>
      </c>
      <c r="C1165" s="136">
        <v>10.75</v>
      </c>
      <c r="D1165" s="137">
        <v>0.9506</v>
      </c>
      <c r="E1165" s="137">
        <v>1.4639</v>
      </c>
      <c r="F1165" s="138">
        <v>1</v>
      </c>
      <c r="G1165" s="151">
        <v>2</v>
      </c>
      <c r="H1165" s="140" t="s">
        <v>1652</v>
      </c>
      <c r="I1165" s="141" t="s">
        <v>1652</v>
      </c>
      <c r="J1165" s="123"/>
    </row>
    <row r="1166" spans="1:10" s="124" customFormat="1" x14ac:dyDescent="0.45">
      <c r="A1166" s="126" t="s">
        <v>1686</v>
      </c>
      <c r="B1166" s="127" t="s">
        <v>1687</v>
      </c>
      <c r="C1166" s="128">
        <v>3.31</v>
      </c>
      <c r="D1166" s="148">
        <v>0.38869999999999999</v>
      </c>
      <c r="E1166" s="148">
        <v>0.59860000000000002</v>
      </c>
      <c r="F1166" s="130">
        <v>1</v>
      </c>
      <c r="G1166" s="131">
        <v>1</v>
      </c>
      <c r="H1166" s="149" t="s">
        <v>1652</v>
      </c>
      <c r="I1166" s="150" t="s">
        <v>1652</v>
      </c>
      <c r="J1166" s="123"/>
    </row>
    <row r="1167" spans="1:10" s="124" customFormat="1" x14ac:dyDescent="0.45">
      <c r="A1167" s="126" t="s">
        <v>1688</v>
      </c>
      <c r="B1167" s="127" t="s">
        <v>1687</v>
      </c>
      <c r="C1167" s="128">
        <v>3.91</v>
      </c>
      <c r="D1167" s="148">
        <v>0.46800000000000003</v>
      </c>
      <c r="E1167" s="148">
        <v>0.72070000000000001</v>
      </c>
      <c r="F1167" s="130">
        <v>1</v>
      </c>
      <c r="G1167" s="131">
        <v>1.52</v>
      </c>
      <c r="H1167" s="132" t="s">
        <v>1652</v>
      </c>
      <c r="I1167" s="133" t="s">
        <v>1652</v>
      </c>
      <c r="J1167" s="123"/>
    </row>
    <row r="1168" spans="1:10" s="124" customFormat="1" x14ac:dyDescent="0.45">
      <c r="A1168" s="126" t="s">
        <v>1689</v>
      </c>
      <c r="B1168" s="127" t="s">
        <v>1687</v>
      </c>
      <c r="C1168" s="128">
        <v>4.93</v>
      </c>
      <c r="D1168" s="148">
        <v>0.53810000000000002</v>
      </c>
      <c r="E1168" s="148">
        <v>0.82869999999999999</v>
      </c>
      <c r="F1168" s="130">
        <v>1</v>
      </c>
      <c r="G1168" s="131">
        <v>1.8</v>
      </c>
      <c r="H1168" s="132" t="s">
        <v>1652</v>
      </c>
      <c r="I1168" s="133" t="s">
        <v>1652</v>
      </c>
      <c r="J1168" s="123"/>
    </row>
    <row r="1169" spans="1:10" s="124" customFormat="1" x14ac:dyDescent="0.45">
      <c r="A1169" s="134" t="s">
        <v>1690</v>
      </c>
      <c r="B1169" s="135" t="s">
        <v>1687</v>
      </c>
      <c r="C1169" s="136">
        <v>8.3800000000000008</v>
      </c>
      <c r="D1169" s="137">
        <v>1.2544</v>
      </c>
      <c r="E1169" s="137">
        <v>1.9318</v>
      </c>
      <c r="F1169" s="138">
        <v>1</v>
      </c>
      <c r="G1169" s="151">
        <v>2</v>
      </c>
      <c r="H1169" s="140" t="s">
        <v>1652</v>
      </c>
      <c r="I1169" s="141" t="s">
        <v>1652</v>
      </c>
      <c r="J1169" s="123"/>
    </row>
    <row r="1170" spans="1:10" s="124" customFormat="1" x14ac:dyDescent="0.45">
      <c r="A1170" s="126" t="s">
        <v>1691</v>
      </c>
      <c r="B1170" s="127" t="s">
        <v>1692</v>
      </c>
      <c r="C1170" s="128">
        <v>4.9800000000000004</v>
      </c>
      <c r="D1170" s="148">
        <v>0.3831</v>
      </c>
      <c r="E1170" s="148">
        <v>0.59</v>
      </c>
      <c r="F1170" s="130">
        <v>1</v>
      </c>
      <c r="G1170" s="131">
        <v>1</v>
      </c>
      <c r="H1170" s="149" t="s">
        <v>1652</v>
      </c>
      <c r="I1170" s="150" t="s">
        <v>1652</v>
      </c>
      <c r="J1170" s="123"/>
    </row>
    <row r="1171" spans="1:10" s="124" customFormat="1" x14ac:dyDescent="0.45">
      <c r="A1171" s="126" t="s">
        <v>1693</v>
      </c>
      <c r="B1171" s="127" t="s">
        <v>1692</v>
      </c>
      <c r="C1171" s="128">
        <v>8.07</v>
      </c>
      <c r="D1171" s="148">
        <v>0.51649999999999996</v>
      </c>
      <c r="E1171" s="148">
        <v>0.7954</v>
      </c>
      <c r="F1171" s="130">
        <v>1</v>
      </c>
      <c r="G1171" s="131">
        <v>1.52</v>
      </c>
      <c r="H1171" s="132" t="s">
        <v>1652</v>
      </c>
      <c r="I1171" s="133" t="s">
        <v>1652</v>
      </c>
      <c r="J1171" s="123"/>
    </row>
    <row r="1172" spans="1:10" s="124" customFormat="1" x14ac:dyDescent="0.45">
      <c r="A1172" s="126" t="s">
        <v>1694</v>
      </c>
      <c r="B1172" s="127" t="s">
        <v>1692</v>
      </c>
      <c r="C1172" s="128">
        <v>10.98</v>
      </c>
      <c r="D1172" s="148">
        <v>1.0550999999999999</v>
      </c>
      <c r="E1172" s="148">
        <v>1.6249</v>
      </c>
      <c r="F1172" s="130">
        <v>1</v>
      </c>
      <c r="G1172" s="131">
        <v>1.8</v>
      </c>
      <c r="H1172" s="132" t="s">
        <v>1652</v>
      </c>
      <c r="I1172" s="133" t="s">
        <v>1652</v>
      </c>
      <c r="J1172" s="123"/>
    </row>
    <row r="1173" spans="1:10" s="124" customFormat="1" x14ac:dyDescent="0.45">
      <c r="A1173" s="134" t="s">
        <v>1695</v>
      </c>
      <c r="B1173" s="135" t="s">
        <v>1692</v>
      </c>
      <c r="C1173" s="136">
        <v>21.2</v>
      </c>
      <c r="D1173" s="137">
        <v>2.6907000000000001</v>
      </c>
      <c r="E1173" s="137">
        <v>4.1436999999999999</v>
      </c>
      <c r="F1173" s="138">
        <v>1</v>
      </c>
      <c r="G1173" s="151">
        <v>2</v>
      </c>
      <c r="H1173" s="140" t="s">
        <v>1652</v>
      </c>
      <c r="I1173" s="141" t="s">
        <v>1652</v>
      </c>
      <c r="J1173" s="123"/>
    </row>
    <row r="1174" spans="1:10" s="124" customFormat="1" x14ac:dyDescent="0.45">
      <c r="A1174" s="126" t="s">
        <v>1696</v>
      </c>
      <c r="B1174" s="127" t="s">
        <v>1697</v>
      </c>
      <c r="C1174" s="128">
        <v>5.74</v>
      </c>
      <c r="D1174" s="148">
        <v>0.35339999999999999</v>
      </c>
      <c r="E1174" s="148">
        <v>0.54420000000000002</v>
      </c>
      <c r="F1174" s="130">
        <v>1</v>
      </c>
      <c r="G1174" s="131">
        <v>1</v>
      </c>
      <c r="H1174" s="149" t="s">
        <v>1652</v>
      </c>
      <c r="I1174" s="150" t="s">
        <v>1652</v>
      </c>
      <c r="J1174" s="123"/>
    </row>
    <row r="1175" spans="1:10" s="124" customFormat="1" x14ac:dyDescent="0.45">
      <c r="A1175" s="126" t="s">
        <v>1698</v>
      </c>
      <c r="B1175" s="127" t="s">
        <v>1697</v>
      </c>
      <c r="C1175" s="128">
        <v>7.79</v>
      </c>
      <c r="D1175" s="148">
        <v>0.46850000000000003</v>
      </c>
      <c r="E1175" s="148">
        <v>0.72150000000000003</v>
      </c>
      <c r="F1175" s="130">
        <v>1</v>
      </c>
      <c r="G1175" s="131">
        <v>1.52</v>
      </c>
      <c r="H1175" s="132" t="s">
        <v>1652</v>
      </c>
      <c r="I1175" s="133" t="s">
        <v>1652</v>
      </c>
      <c r="J1175" s="123"/>
    </row>
    <row r="1176" spans="1:10" s="124" customFormat="1" x14ac:dyDescent="0.45">
      <c r="A1176" s="126" t="s">
        <v>1699</v>
      </c>
      <c r="B1176" s="127" t="s">
        <v>1697</v>
      </c>
      <c r="C1176" s="128">
        <v>9.4499999999999993</v>
      </c>
      <c r="D1176" s="148">
        <v>0.73570000000000002</v>
      </c>
      <c r="E1176" s="148">
        <v>1.133</v>
      </c>
      <c r="F1176" s="130">
        <v>1</v>
      </c>
      <c r="G1176" s="131">
        <v>1.8</v>
      </c>
      <c r="H1176" s="132" t="s">
        <v>1652</v>
      </c>
      <c r="I1176" s="133" t="s">
        <v>1652</v>
      </c>
      <c r="J1176" s="123"/>
    </row>
    <row r="1177" spans="1:10" s="124" customFormat="1" x14ac:dyDescent="0.45">
      <c r="A1177" s="134" t="s">
        <v>1700</v>
      </c>
      <c r="B1177" s="135" t="s">
        <v>1697</v>
      </c>
      <c r="C1177" s="136">
        <v>10.4</v>
      </c>
      <c r="D1177" s="137">
        <v>1.1312</v>
      </c>
      <c r="E1177" s="137">
        <v>1.7421</v>
      </c>
      <c r="F1177" s="138">
        <v>1</v>
      </c>
      <c r="G1177" s="151">
        <v>2</v>
      </c>
      <c r="H1177" s="140" t="s">
        <v>1652</v>
      </c>
      <c r="I1177" s="141" t="s">
        <v>1652</v>
      </c>
      <c r="J1177" s="123"/>
    </row>
    <row r="1178" spans="1:10" s="124" customFormat="1" x14ac:dyDescent="0.45">
      <c r="A1178" s="126" t="s">
        <v>1701</v>
      </c>
      <c r="B1178" s="127" t="s">
        <v>1702</v>
      </c>
      <c r="C1178" s="128">
        <v>8.9499999999999993</v>
      </c>
      <c r="D1178" s="148">
        <v>0.65429999999999999</v>
      </c>
      <c r="E1178" s="148">
        <v>1.0076000000000001</v>
      </c>
      <c r="F1178" s="130">
        <v>1</v>
      </c>
      <c r="G1178" s="131">
        <v>1</v>
      </c>
      <c r="H1178" s="149" t="s">
        <v>1652</v>
      </c>
      <c r="I1178" s="150" t="s">
        <v>1652</v>
      </c>
      <c r="J1178" s="123"/>
    </row>
    <row r="1179" spans="1:10" s="124" customFormat="1" x14ac:dyDescent="0.45">
      <c r="A1179" s="126" t="s">
        <v>1703</v>
      </c>
      <c r="B1179" s="127" t="s">
        <v>1702</v>
      </c>
      <c r="C1179" s="128">
        <v>11.3</v>
      </c>
      <c r="D1179" s="148">
        <v>1.0243</v>
      </c>
      <c r="E1179" s="148">
        <v>1.5773999999999999</v>
      </c>
      <c r="F1179" s="130">
        <v>1</v>
      </c>
      <c r="G1179" s="131">
        <v>1.52</v>
      </c>
      <c r="H1179" s="132" t="s">
        <v>1652</v>
      </c>
      <c r="I1179" s="133" t="s">
        <v>1652</v>
      </c>
      <c r="J1179" s="123"/>
    </row>
    <row r="1180" spans="1:10" s="124" customFormat="1" x14ac:dyDescent="0.45">
      <c r="A1180" s="126" t="s">
        <v>1704</v>
      </c>
      <c r="B1180" s="127" t="s">
        <v>1702</v>
      </c>
      <c r="C1180" s="128">
        <v>14.12</v>
      </c>
      <c r="D1180" s="148">
        <v>1.5774999999999999</v>
      </c>
      <c r="E1180" s="148">
        <v>2.4293999999999998</v>
      </c>
      <c r="F1180" s="130">
        <v>1</v>
      </c>
      <c r="G1180" s="131">
        <v>1.8</v>
      </c>
      <c r="H1180" s="132" t="s">
        <v>1652</v>
      </c>
      <c r="I1180" s="133" t="s">
        <v>1652</v>
      </c>
      <c r="J1180" s="123"/>
    </row>
    <row r="1181" spans="1:10" s="124" customFormat="1" x14ac:dyDescent="0.45">
      <c r="A1181" s="134" t="s">
        <v>1705</v>
      </c>
      <c r="B1181" s="135" t="s">
        <v>1702</v>
      </c>
      <c r="C1181" s="136">
        <v>19.84</v>
      </c>
      <c r="D1181" s="137">
        <v>2.6126</v>
      </c>
      <c r="E1181" s="137">
        <v>4.0233999999999996</v>
      </c>
      <c r="F1181" s="138">
        <v>1</v>
      </c>
      <c r="G1181" s="151">
        <v>2</v>
      </c>
      <c r="H1181" s="140" t="s">
        <v>1652</v>
      </c>
      <c r="I1181" s="141" t="s">
        <v>1652</v>
      </c>
      <c r="J1181" s="123"/>
    </row>
    <row r="1182" spans="1:10" s="124" customFormat="1" x14ac:dyDescent="0.45">
      <c r="A1182" s="126" t="s">
        <v>1706</v>
      </c>
      <c r="B1182" s="127" t="s">
        <v>1707</v>
      </c>
      <c r="C1182" s="128">
        <v>4.3600000000000003</v>
      </c>
      <c r="D1182" s="148">
        <v>0.40799999999999997</v>
      </c>
      <c r="E1182" s="148">
        <v>0.62829999999999997</v>
      </c>
      <c r="F1182" s="130">
        <v>1</v>
      </c>
      <c r="G1182" s="131">
        <v>1</v>
      </c>
      <c r="H1182" s="149" t="s">
        <v>1652</v>
      </c>
      <c r="I1182" s="150" t="s">
        <v>1652</v>
      </c>
      <c r="J1182" s="123"/>
    </row>
    <row r="1183" spans="1:10" s="124" customFormat="1" x14ac:dyDescent="0.45">
      <c r="A1183" s="126" t="s">
        <v>1708</v>
      </c>
      <c r="B1183" s="127" t="s">
        <v>1707</v>
      </c>
      <c r="C1183" s="128">
        <v>7.07</v>
      </c>
      <c r="D1183" s="148">
        <v>0.68110000000000004</v>
      </c>
      <c r="E1183" s="148">
        <v>1.0488999999999999</v>
      </c>
      <c r="F1183" s="130">
        <v>1</v>
      </c>
      <c r="G1183" s="131">
        <v>1.52</v>
      </c>
      <c r="H1183" s="132" t="s">
        <v>1652</v>
      </c>
      <c r="I1183" s="133" t="s">
        <v>1652</v>
      </c>
      <c r="J1183" s="123"/>
    </row>
    <row r="1184" spans="1:10" s="124" customFormat="1" x14ac:dyDescent="0.45">
      <c r="A1184" s="126" t="s">
        <v>1709</v>
      </c>
      <c r="B1184" s="127" t="s">
        <v>1707</v>
      </c>
      <c r="C1184" s="128">
        <v>9.5</v>
      </c>
      <c r="D1184" s="148">
        <v>1.0911</v>
      </c>
      <c r="E1184" s="148">
        <v>1.6802999999999999</v>
      </c>
      <c r="F1184" s="130">
        <v>1</v>
      </c>
      <c r="G1184" s="131">
        <v>1.8</v>
      </c>
      <c r="H1184" s="132" t="s">
        <v>1652</v>
      </c>
      <c r="I1184" s="133" t="s">
        <v>1652</v>
      </c>
      <c r="J1184" s="123"/>
    </row>
    <row r="1185" spans="1:10" s="124" customFormat="1" x14ac:dyDescent="0.45">
      <c r="A1185" s="134" t="s">
        <v>1710</v>
      </c>
      <c r="B1185" s="135" t="s">
        <v>1707</v>
      </c>
      <c r="C1185" s="136">
        <v>10.42</v>
      </c>
      <c r="D1185" s="137">
        <v>2.0335000000000001</v>
      </c>
      <c r="E1185" s="137">
        <v>3.1316000000000002</v>
      </c>
      <c r="F1185" s="138">
        <v>1</v>
      </c>
      <c r="G1185" s="151">
        <v>2</v>
      </c>
      <c r="H1185" s="140" t="s">
        <v>1652</v>
      </c>
      <c r="I1185" s="141" t="s">
        <v>1652</v>
      </c>
      <c r="J1185" s="123"/>
    </row>
    <row r="1186" spans="1:10" s="124" customFormat="1" x14ac:dyDescent="0.45">
      <c r="A1186" s="126" t="s">
        <v>1711</v>
      </c>
      <c r="B1186" s="127" t="s">
        <v>1712</v>
      </c>
      <c r="C1186" s="128">
        <v>2.35</v>
      </c>
      <c r="D1186" s="148">
        <v>0.16389999999999999</v>
      </c>
      <c r="E1186" s="148">
        <v>0.25240000000000001</v>
      </c>
      <c r="F1186" s="130">
        <v>1</v>
      </c>
      <c r="G1186" s="131">
        <v>1</v>
      </c>
      <c r="H1186" s="149" t="s">
        <v>230</v>
      </c>
      <c r="I1186" s="150" t="s">
        <v>246</v>
      </c>
      <c r="J1186" s="123"/>
    </row>
    <row r="1187" spans="1:10" s="124" customFormat="1" x14ac:dyDescent="0.45">
      <c r="A1187" s="126" t="s">
        <v>1713</v>
      </c>
      <c r="B1187" s="127" t="s">
        <v>1712</v>
      </c>
      <c r="C1187" s="128">
        <v>2.4900000000000002</v>
      </c>
      <c r="D1187" s="148">
        <v>0.25700000000000001</v>
      </c>
      <c r="E1187" s="148">
        <v>0.39579999999999999</v>
      </c>
      <c r="F1187" s="130">
        <v>1</v>
      </c>
      <c r="G1187" s="131">
        <v>1.52</v>
      </c>
      <c r="H1187" s="132" t="s">
        <v>230</v>
      </c>
      <c r="I1187" s="133" t="s">
        <v>246</v>
      </c>
      <c r="J1187" s="123"/>
    </row>
    <row r="1188" spans="1:10" s="124" customFormat="1" x14ac:dyDescent="0.45">
      <c r="A1188" s="126" t="s">
        <v>1714</v>
      </c>
      <c r="B1188" s="127" t="s">
        <v>1712</v>
      </c>
      <c r="C1188" s="128">
        <v>3.54</v>
      </c>
      <c r="D1188" s="148">
        <v>0.47149999999999997</v>
      </c>
      <c r="E1188" s="148">
        <v>0.72609999999999997</v>
      </c>
      <c r="F1188" s="130">
        <v>1</v>
      </c>
      <c r="G1188" s="131">
        <v>1.8</v>
      </c>
      <c r="H1188" s="132" t="s">
        <v>230</v>
      </c>
      <c r="I1188" s="133" t="s">
        <v>246</v>
      </c>
      <c r="J1188" s="123"/>
    </row>
    <row r="1189" spans="1:10" s="124" customFormat="1" x14ac:dyDescent="0.45">
      <c r="A1189" s="134" t="s">
        <v>1715</v>
      </c>
      <c r="B1189" s="135" t="s">
        <v>1712</v>
      </c>
      <c r="C1189" s="136">
        <v>6.68</v>
      </c>
      <c r="D1189" s="137">
        <v>1.0338000000000001</v>
      </c>
      <c r="E1189" s="137">
        <v>1.5921000000000001</v>
      </c>
      <c r="F1189" s="138">
        <v>1</v>
      </c>
      <c r="G1189" s="151">
        <v>2</v>
      </c>
      <c r="H1189" s="140" t="s">
        <v>230</v>
      </c>
      <c r="I1189" s="141" t="s">
        <v>246</v>
      </c>
      <c r="J1189" s="123"/>
    </row>
    <row r="1190" spans="1:10" s="124" customFormat="1" x14ac:dyDescent="0.45">
      <c r="A1190" s="126" t="s">
        <v>1716</v>
      </c>
      <c r="B1190" s="127" t="s">
        <v>1717</v>
      </c>
      <c r="C1190" s="128">
        <v>10.01</v>
      </c>
      <c r="D1190" s="148">
        <v>0.4204</v>
      </c>
      <c r="E1190" s="148">
        <v>0.64739999999999998</v>
      </c>
      <c r="F1190" s="130">
        <v>1</v>
      </c>
      <c r="G1190" s="131">
        <v>1</v>
      </c>
      <c r="H1190" s="149" t="s">
        <v>230</v>
      </c>
      <c r="I1190" s="150" t="s">
        <v>246</v>
      </c>
      <c r="J1190" s="123"/>
    </row>
    <row r="1191" spans="1:10" s="124" customFormat="1" x14ac:dyDescent="0.45">
      <c r="A1191" s="126" t="s">
        <v>1718</v>
      </c>
      <c r="B1191" s="127" t="s">
        <v>1717</v>
      </c>
      <c r="C1191" s="128">
        <v>11.26</v>
      </c>
      <c r="D1191" s="148">
        <v>0.54020000000000001</v>
      </c>
      <c r="E1191" s="148">
        <v>0.83189999999999997</v>
      </c>
      <c r="F1191" s="130">
        <v>1</v>
      </c>
      <c r="G1191" s="131">
        <v>1.52</v>
      </c>
      <c r="H1191" s="132" t="s">
        <v>230</v>
      </c>
      <c r="I1191" s="133" t="s">
        <v>246</v>
      </c>
      <c r="J1191" s="123"/>
    </row>
    <row r="1192" spans="1:10" s="124" customFormat="1" x14ac:dyDescent="0.45">
      <c r="A1192" s="126" t="s">
        <v>1719</v>
      </c>
      <c r="B1192" s="127" t="s">
        <v>1717</v>
      </c>
      <c r="C1192" s="128">
        <v>12.39</v>
      </c>
      <c r="D1192" s="148">
        <v>0.64570000000000005</v>
      </c>
      <c r="E1192" s="148">
        <v>0.99439999999999995</v>
      </c>
      <c r="F1192" s="130">
        <v>1</v>
      </c>
      <c r="G1192" s="131">
        <v>1.8</v>
      </c>
      <c r="H1192" s="132" t="s">
        <v>230</v>
      </c>
      <c r="I1192" s="133" t="s">
        <v>246</v>
      </c>
      <c r="J1192" s="123"/>
    </row>
    <row r="1193" spans="1:10" s="124" customFormat="1" x14ac:dyDescent="0.45">
      <c r="A1193" s="134" t="s">
        <v>1720</v>
      </c>
      <c r="B1193" s="135" t="s">
        <v>1717</v>
      </c>
      <c r="C1193" s="136">
        <v>13.47</v>
      </c>
      <c r="D1193" s="137">
        <v>1.5404</v>
      </c>
      <c r="E1193" s="137">
        <v>2.3721999999999999</v>
      </c>
      <c r="F1193" s="138">
        <v>1</v>
      </c>
      <c r="G1193" s="151">
        <v>2</v>
      </c>
      <c r="H1193" s="140" t="s">
        <v>230</v>
      </c>
      <c r="I1193" s="141" t="s">
        <v>246</v>
      </c>
      <c r="J1193" s="123"/>
    </row>
    <row r="1194" spans="1:10" s="124" customFormat="1" x14ac:dyDescent="0.45">
      <c r="A1194" s="126" t="s">
        <v>1721</v>
      </c>
      <c r="B1194" s="127" t="s">
        <v>1722</v>
      </c>
      <c r="C1194" s="128">
        <v>3.56</v>
      </c>
      <c r="D1194" s="148">
        <v>0.20499999999999999</v>
      </c>
      <c r="E1194" s="148">
        <v>0.31569999999999998</v>
      </c>
      <c r="F1194" s="130">
        <v>1</v>
      </c>
      <c r="G1194" s="131">
        <v>1</v>
      </c>
      <c r="H1194" s="149" t="s">
        <v>230</v>
      </c>
      <c r="I1194" s="150" t="s">
        <v>246</v>
      </c>
      <c r="J1194" s="123"/>
    </row>
    <row r="1195" spans="1:10" s="124" customFormat="1" x14ac:dyDescent="0.45">
      <c r="A1195" s="126" t="s">
        <v>1723</v>
      </c>
      <c r="B1195" s="127" t="s">
        <v>1722</v>
      </c>
      <c r="C1195" s="128">
        <v>4.1399999999999997</v>
      </c>
      <c r="D1195" s="148">
        <v>0.29949999999999999</v>
      </c>
      <c r="E1195" s="148">
        <v>0.4612</v>
      </c>
      <c r="F1195" s="130">
        <v>1</v>
      </c>
      <c r="G1195" s="131">
        <v>1.52</v>
      </c>
      <c r="H1195" s="132" t="s">
        <v>230</v>
      </c>
      <c r="I1195" s="133" t="s">
        <v>246</v>
      </c>
      <c r="J1195" s="123"/>
    </row>
    <row r="1196" spans="1:10" s="124" customFormat="1" x14ac:dyDescent="0.45">
      <c r="A1196" s="126" t="s">
        <v>1724</v>
      </c>
      <c r="B1196" s="127" t="s">
        <v>1722</v>
      </c>
      <c r="C1196" s="128">
        <v>5.37</v>
      </c>
      <c r="D1196" s="148">
        <v>0.59609999999999996</v>
      </c>
      <c r="E1196" s="148">
        <v>0.91800000000000004</v>
      </c>
      <c r="F1196" s="130">
        <v>1</v>
      </c>
      <c r="G1196" s="131">
        <v>1.8</v>
      </c>
      <c r="H1196" s="132" t="s">
        <v>230</v>
      </c>
      <c r="I1196" s="133" t="s">
        <v>246</v>
      </c>
      <c r="J1196" s="123"/>
    </row>
    <row r="1197" spans="1:10" s="124" customFormat="1" x14ac:dyDescent="0.45">
      <c r="A1197" s="134" t="s">
        <v>1725</v>
      </c>
      <c r="B1197" s="135" t="s">
        <v>1722</v>
      </c>
      <c r="C1197" s="136">
        <v>9.5</v>
      </c>
      <c r="D1197" s="137">
        <v>1.5397000000000001</v>
      </c>
      <c r="E1197" s="137">
        <v>2.3711000000000002</v>
      </c>
      <c r="F1197" s="138">
        <v>1</v>
      </c>
      <c r="G1197" s="151">
        <v>2</v>
      </c>
      <c r="H1197" s="140" t="s">
        <v>230</v>
      </c>
      <c r="I1197" s="141" t="s">
        <v>246</v>
      </c>
      <c r="J1197" s="123"/>
    </row>
    <row r="1198" spans="1:10" s="124" customFormat="1" x14ac:dyDescent="0.45">
      <c r="A1198" s="126" t="s">
        <v>1726</v>
      </c>
      <c r="B1198" s="127" t="s">
        <v>1727</v>
      </c>
      <c r="C1198" s="128">
        <v>3.81</v>
      </c>
      <c r="D1198" s="148">
        <v>0.27029999999999998</v>
      </c>
      <c r="E1198" s="148">
        <v>0.4163</v>
      </c>
      <c r="F1198" s="130">
        <v>1</v>
      </c>
      <c r="G1198" s="131">
        <v>1</v>
      </c>
      <c r="H1198" s="149" t="s">
        <v>230</v>
      </c>
      <c r="I1198" s="150" t="s">
        <v>246</v>
      </c>
      <c r="J1198" s="123"/>
    </row>
    <row r="1199" spans="1:10" s="124" customFormat="1" x14ac:dyDescent="0.45">
      <c r="A1199" s="126" t="s">
        <v>1728</v>
      </c>
      <c r="B1199" s="127" t="s">
        <v>1727</v>
      </c>
      <c r="C1199" s="128">
        <v>4.2300000000000004</v>
      </c>
      <c r="D1199" s="148">
        <v>0.30030000000000001</v>
      </c>
      <c r="E1199" s="148">
        <v>0.46250000000000002</v>
      </c>
      <c r="F1199" s="130">
        <v>1</v>
      </c>
      <c r="G1199" s="131">
        <v>1.52</v>
      </c>
      <c r="H1199" s="132" t="s">
        <v>230</v>
      </c>
      <c r="I1199" s="133" t="s">
        <v>246</v>
      </c>
      <c r="J1199" s="123"/>
    </row>
    <row r="1200" spans="1:10" s="124" customFormat="1" x14ac:dyDescent="0.45">
      <c r="A1200" s="126" t="s">
        <v>1729</v>
      </c>
      <c r="B1200" s="127" t="s">
        <v>1727</v>
      </c>
      <c r="C1200" s="128">
        <v>5.1100000000000003</v>
      </c>
      <c r="D1200" s="148">
        <v>0.53739999999999999</v>
      </c>
      <c r="E1200" s="148">
        <v>0.8276</v>
      </c>
      <c r="F1200" s="130">
        <v>1</v>
      </c>
      <c r="G1200" s="131">
        <v>1.8</v>
      </c>
      <c r="H1200" s="132" t="s">
        <v>230</v>
      </c>
      <c r="I1200" s="133" t="s">
        <v>246</v>
      </c>
      <c r="J1200" s="123"/>
    </row>
    <row r="1201" spans="1:10" s="124" customFormat="1" x14ac:dyDescent="0.45">
      <c r="A1201" s="134" t="s">
        <v>1730</v>
      </c>
      <c r="B1201" s="135" t="s">
        <v>1727</v>
      </c>
      <c r="C1201" s="136">
        <v>10.83</v>
      </c>
      <c r="D1201" s="137">
        <v>1.5546</v>
      </c>
      <c r="E1201" s="137">
        <v>2.3940999999999999</v>
      </c>
      <c r="F1201" s="138">
        <v>1</v>
      </c>
      <c r="G1201" s="151">
        <v>2</v>
      </c>
      <c r="H1201" s="140" t="s">
        <v>230</v>
      </c>
      <c r="I1201" s="141" t="s">
        <v>246</v>
      </c>
      <c r="J1201" s="123"/>
    </row>
    <row r="1202" spans="1:10" s="124" customFormat="1" x14ac:dyDescent="0.45">
      <c r="A1202" s="126" t="s">
        <v>1731</v>
      </c>
      <c r="B1202" s="127" t="s">
        <v>1732</v>
      </c>
      <c r="C1202" s="128">
        <v>3.3</v>
      </c>
      <c r="D1202" s="148">
        <v>0.27960000000000002</v>
      </c>
      <c r="E1202" s="148">
        <v>0.43059999999999998</v>
      </c>
      <c r="F1202" s="130">
        <v>1</v>
      </c>
      <c r="G1202" s="131">
        <v>1</v>
      </c>
      <c r="H1202" s="149" t="s">
        <v>230</v>
      </c>
      <c r="I1202" s="150" t="s">
        <v>246</v>
      </c>
      <c r="J1202" s="123"/>
    </row>
    <row r="1203" spans="1:10" s="124" customFormat="1" x14ac:dyDescent="0.45">
      <c r="A1203" s="126" t="s">
        <v>1733</v>
      </c>
      <c r="B1203" s="127" t="s">
        <v>1732</v>
      </c>
      <c r="C1203" s="128">
        <v>4.05</v>
      </c>
      <c r="D1203" s="148">
        <v>0.3982</v>
      </c>
      <c r="E1203" s="148">
        <v>0.61319999999999997</v>
      </c>
      <c r="F1203" s="130">
        <v>1</v>
      </c>
      <c r="G1203" s="131">
        <v>1.52</v>
      </c>
      <c r="H1203" s="149" t="s">
        <v>230</v>
      </c>
      <c r="I1203" s="150" t="s">
        <v>246</v>
      </c>
      <c r="J1203" s="123"/>
    </row>
    <row r="1204" spans="1:10" s="124" customFormat="1" x14ac:dyDescent="0.45">
      <c r="A1204" s="126" t="s">
        <v>1734</v>
      </c>
      <c r="B1204" s="127" t="s">
        <v>1732</v>
      </c>
      <c r="C1204" s="128">
        <v>6.13</v>
      </c>
      <c r="D1204" s="148">
        <v>0.68310000000000004</v>
      </c>
      <c r="E1204" s="148">
        <v>1.052</v>
      </c>
      <c r="F1204" s="130">
        <v>1</v>
      </c>
      <c r="G1204" s="131">
        <v>1.8</v>
      </c>
      <c r="H1204" s="149" t="s">
        <v>230</v>
      </c>
      <c r="I1204" s="150" t="s">
        <v>246</v>
      </c>
      <c r="J1204" s="123"/>
    </row>
    <row r="1205" spans="1:10" s="124" customFormat="1" x14ac:dyDescent="0.45">
      <c r="A1205" s="134" t="s">
        <v>1735</v>
      </c>
      <c r="B1205" s="135" t="s">
        <v>1732</v>
      </c>
      <c r="C1205" s="136">
        <v>11.56</v>
      </c>
      <c r="D1205" s="137">
        <v>1.7688999999999999</v>
      </c>
      <c r="E1205" s="137">
        <v>2.7241</v>
      </c>
      <c r="F1205" s="138">
        <v>1</v>
      </c>
      <c r="G1205" s="151">
        <v>2</v>
      </c>
      <c r="H1205" s="140" t="s">
        <v>230</v>
      </c>
      <c r="I1205" s="141" t="s">
        <v>246</v>
      </c>
      <c r="J1205" s="123"/>
    </row>
    <row r="1206" spans="1:10" s="124" customFormat="1" x14ac:dyDescent="0.45">
      <c r="A1206" s="126" t="s">
        <v>1736</v>
      </c>
      <c r="B1206" s="127" t="s">
        <v>1737</v>
      </c>
      <c r="C1206" s="128">
        <v>4.42</v>
      </c>
      <c r="D1206" s="148">
        <v>0.3619</v>
      </c>
      <c r="E1206" s="148">
        <v>0.55730000000000002</v>
      </c>
      <c r="F1206" s="130">
        <v>1</v>
      </c>
      <c r="G1206" s="131">
        <v>1</v>
      </c>
      <c r="H1206" s="149" t="s">
        <v>230</v>
      </c>
      <c r="I1206" s="150" t="s">
        <v>246</v>
      </c>
      <c r="J1206" s="123"/>
    </row>
    <row r="1207" spans="1:10" s="124" customFormat="1" x14ac:dyDescent="0.45">
      <c r="A1207" s="126" t="s">
        <v>1738</v>
      </c>
      <c r="B1207" s="127" t="s">
        <v>1737</v>
      </c>
      <c r="C1207" s="128">
        <v>4.4400000000000004</v>
      </c>
      <c r="D1207" s="148">
        <v>0.43180000000000002</v>
      </c>
      <c r="E1207" s="148">
        <v>0.66500000000000004</v>
      </c>
      <c r="F1207" s="130">
        <v>1</v>
      </c>
      <c r="G1207" s="131">
        <v>1.52</v>
      </c>
      <c r="H1207" s="149" t="s">
        <v>230</v>
      </c>
      <c r="I1207" s="150" t="s">
        <v>246</v>
      </c>
      <c r="J1207" s="123"/>
    </row>
    <row r="1208" spans="1:10" s="124" customFormat="1" x14ac:dyDescent="0.45">
      <c r="A1208" s="126" t="s">
        <v>1739</v>
      </c>
      <c r="B1208" s="127" t="s">
        <v>1737</v>
      </c>
      <c r="C1208" s="128">
        <v>5.29</v>
      </c>
      <c r="D1208" s="148">
        <v>0.74239999999999995</v>
      </c>
      <c r="E1208" s="148">
        <v>1.1433</v>
      </c>
      <c r="F1208" s="130">
        <v>1</v>
      </c>
      <c r="G1208" s="131">
        <v>1.8</v>
      </c>
      <c r="H1208" s="149" t="s">
        <v>230</v>
      </c>
      <c r="I1208" s="150" t="s">
        <v>246</v>
      </c>
      <c r="J1208" s="123"/>
    </row>
    <row r="1209" spans="1:10" s="124" customFormat="1" x14ac:dyDescent="0.45">
      <c r="A1209" s="134" t="s">
        <v>1740</v>
      </c>
      <c r="B1209" s="135" t="s">
        <v>1737</v>
      </c>
      <c r="C1209" s="136">
        <v>7.1</v>
      </c>
      <c r="D1209" s="137">
        <v>1.1694</v>
      </c>
      <c r="E1209" s="137">
        <v>1.8008999999999999</v>
      </c>
      <c r="F1209" s="138">
        <v>1</v>
      </c>
      <c r="G1209" s="151">
        <v>2</v>
      </c>
      <c r="H1209" s="140" t="s">
        <v>230</v>
      </c>
      <c r="I1209" s="141" t="s">
        <v>246</v>
      </c>
      <c r="J1209" s="123"/>
    </row>
    <row r="1210" spans="1:10" s="124" customFormat="1" x14ac:dyDescent="0.45">
      <c r="A1210" s="126" t="s">
        <v>1741</v>
      </c>
      <c r="B1210" s="127" t="s">
        <v>1742</v>
      </c>
      <c r="C1210" s="128">
        <v>3.36</v>
      </c>
      <c r="D1210" s="148">
        <v>1.2044999999999999</v>
      </c>
      <c r="E1210" s="148">
        <v>1.8549</v>
      </c>
      <c r="F1210" s="130">
        <v>1</v>
      </c>
      <c r="G1210" s="131">
        <v>1</v>
      </c>
      <c r="H1210" s="149" t="s">
        <v>230</v>
      </c>
      <c r="I1210" s="150" t="s">
        <v>246</v>
      </c>
      <c r="J1210" s="123"/>
    </row>
    <row r="1211" spans="1:10" s="124" customFormat="1" x14ac:dyDescent="0.45">
      <c r="A1211" s="126" t="s">
        <v>1743</v>
      </c>
      <c r="B1211" s="127" t="s">
        <v>1742</v>
      </c>
      <c r="C1211" s="128">
        <v>5.1100000000000003</v>
      </c>
      <c r="D1211" s="148">
        <v>1.3915999999999999</v>
      </c>
      <c r="E1211" s="148">
        <v>2.1431</v>
      </c>
      <c r="F1211" s="130">
        <v>1</v>
      </c>
      <c r="G1211" s="131">
        <v>1.52</v>
      </c>
      <c r="H1211" s="132" t="s">
        <v>230</v>
      </c>
      <c r="I1211" s="133" t="s">
        <v>246</v>
      </c>
      <c r="J1211" s="123"/>
    </row>
    <row r="1212" spans="1:10" s="124" customFormat="1" x14ac:dyDescent="0.45">
      <c r="A1212" s="126" t="s">
        <v>1744</v>
      </c>
      <c r="B1212" s="127" t="s">
        <v>1742</v>
      </c>
      <c r="C1212" s="128">
        <v>9.14</v>
      </c>
      <c r="D1212" s="148">
        <v>2.1373000000000002</v>
      </c>
      <c r="E1212" s="148">
        <v>3.2915000000000001</v>
      </c>
      <c r="F1212" s="130">
        <v>1</v>
      </c>
      <c r="G1212" s="131">
        <v>1.8</v>
      </c>
      <c r="H1212" s="132" t="s">
        <v>230</v>
      </c>
      <c r="I1212" s="133" t="s">
        <v>246</v>
      </c>
      <c r="J1212" s="123"/>
    </row>
    <row r="1213" spans="1:10" s="124" customFormat="1" x14ac:dyDescent="0.45">
      <c r="A1213" s="134" t="s">
        <v>1745</v>
      </c>
      <c r="B1213" s="135" t="s">
        <v>1742</v>
      </c>
      <c r="C1213" s="136">
        <v>18.010000000000002</v>
      </c>
      <c r="D1213" s="137">
        <v>4.4097</v>
      </c>
      <c r="E1213" s="137">
        <v>6.7910000000000004</v>
      </c>
      <c r="F1213" s="138">
        <v>1</v>
      </c>
      <c r="G1213" s="151">
        <v>2</v>
      </c>
      <c r="H1213" s="140" t="s">
        <v>230</v>
      </c>
      <c r="I1213" s="141" t="s">
        <v>246</v>
      </c>
      <c r="J1213" s="123"/>
    </row>
    <row r="1214" spans="1:10" s="124" customFormat="1" x14ac:dyDescent="0.45">
      <c r="A1214" s="126" t="s">
        <v>1746</v>
      </c>
      <c r="B1214" s="127" t="s">
        <v>1747</v>
      </c>
      <c r="C1214" s="128">
        <v>3.02</v>
      </c>
      <c r="D1214" s="148">
        <v>0.7268</v>
      </c>
      <c r="E1214" s="148">
        <v>1.1193</v>
      </c>
      <c r="F1214" s="130">
        <v>1</v>
      </c>
      <c r="G1214" s="131">
        <v>1</v>
      </c>
      <c r="H1214" s="149" t="s">
        <v>230</v>
      </c>
      <c r="I1214" s="150" t="s">
        <v>246</v>
      </c>
      <c r="J1214" s="123"/>
    </row>
    <row r="1215" spans="1:10" s="124" customFormat="1" x14ac:dyDescent="0.45">
      <c r="A1215" s="126" t="s">
        <v>1748</v>
      </c>
      <c r="B1215" s="127" t="s">
        <v>1747</v>
      </c>
      <c r="C1215" s="128">
        <v>4.92</v>
      </c>
      <c r="D1215" s="148">
        <v>1.0283</v>
      </c>
      <c r="E1215" s="148">
        <v>1.5835999999999999</v>
      </c>
      <c r="F1215" s="130">
        <v>1</v>
      </c>
      <c r="G1215" s="131">
        <v>1.52</v>
      </c>
      <c r="H1215" s="132" t="s">
        <v>230</v>
      </c>
      <c r="I1215" s="133" t="s">
        <v>246</v>
      </c>
      <c r="J1215" s="123"/>
    </row>
    <row r="1216" spans="1:10" s="124" customFormat="1" x14ac:dyDescent="0.45">
      <c r="A1216" s="126" t="s">
        <v>1749</v>
      </c>
      <c r="B1216" s="127" t="s">
        <v>1747</v>
      </c>
      <c r="C1216" s="128">
        <v>7.99</v>
      </c>
      <c r="D1216" s="148">
        <v>1.6420999999999999</v>
      </c>
      <c r="E1216" s="148">
        <v>2.5287999999999999</v>
      </c>
      <c r="F1216" s="130">
        <v>1</v>
      </c>
      <c r="G1216" s="131">
        <v>1.8</v>
      </c>
      <c r="H1216" s="132" t="s">
        <v>230</v>
      </c>
      <c r="I1216" s="133" t="s">
        <v>246</v>
      </c>
      <c r="J1216" s="123"/>
    </row>
    <row r="1217" spans="1:10" s="124" customFormat="1" x14ac:dyDescent="0.45">
      <c r="A1217" s="134" t="s">
        <v>1750</v>
      </c>
      <c r="B1217" s="135" t="s">
        <v>1747</v>
      </c>
      <c r="C1217" s="136">
        <v>14.37</v>
      </c>
      <c r="D1217" s="137">
        <v>3.2490999999999999</v>
      </c>
      <c r="E1217" s="137">
        <v>5.0035999999999996</v>
      </c>
      <c r="F1217" s="138">
        <v>1</v>
      </c>
      <c r="G1217" s="151">
        <v>2</v>
      </c>
      <c r="H1217" s="140" t="s">
        <v>230</v>
      </c>
      <c r="I1217" s="141" t="s">
        <v>246</v>
      </c>
      <c r="J1217" s="123"/>
    </row>
    <row r="1218" spans="1:10" s="124" customFormat="1" x14ac:dyDescent="0.45">
      <c r="A1218" s="126" t="s">
        <v>1751</v>
      </c>
      <c r="B1218" s="127" t="s">
        <v>1752</v>
      </c>
      <c r="C1218" s="128">
        <v>2.7</v>
      </c>
      <c r="D1218" s="148">
        <v>0.62229999999999996</v>
      </c>
      <c r="E1218" s="148">
        <v>0.95830000000000004</v>
      </c>
      <c r="F1218" s="130">
        <v>1</v>
      </c>
      <c r="G1218" s="131">
        <v>1</v>
      </c>
      <c r="H1218" s="149" t="s">
        <v>230</v>
      </c>
      <c r="I1218" s="150" t="s">
        <v>246</v>
      </c>
      <c r="J1218" s="123"/>
    </row>
    <row r="1219" spans="1:10" s="124" customFormat="1" x14ac:dyDescent="0.45">
      <c r="A1219" s="126" t="s">
        <v>1753</v>
      </c>
      <c r="B1219" s="127" t="s">
        <v>1752</v>
      </c>
      <c r="C1219" s="128">
        <v>4.18</v>
      </c>
      <c r="D1219" s="148">
        <v>0.86799999999999999</v>
      </c>
      <c r="E1219" s="148">
        <v>1.3367</v>
      </c>
      <c r="F1219" s="130">
        <v>1</v>
      </c>
      <c r="G1219" s="131">
        <v>1.52</v>
      </c>
      <c r="H1219" s="132" t="s">
        <v>230</v>
      </c>
      <c r="I1219" s="133" t="s">
        <v>246</v>
      </c>
      <c r="J1219" s="123"/>
    </row>
    <row r="1220" spans="1:10" s="124" customFormat="1" x14ac:dyDescent="0.45">
      <c r="A1220" s="126" t="s">
        <v>1754</v>
      </c>
      <c r="B1220" s="127" t="s">
        <v>1752</v>
      </c>
      <c r="C1220" s="128">
        <v>7.07</v>
      </c>
      <c r="D1220" s="148">
        <v>1.3392999999999999</v>
      </c>
      <c r="E1220" s="148">
        <v>2.0625</v>
      </c>
      <c r="F1220" s="130">
        <v>1</v>
      </c>
      <c r="G1220" s="131">
        <v>1.8</v>
      </c>
      <c r="H1220" s="132" t="s">
        <v>230</v>
      </c>
      <c r="I1220" s="133" t="s">
        <v>246</v>
      </c>
      <c r="J1220" s="123"/>
    </row>
    <row r="1221" spans="1:10" s="124" customFormat="1" x14ac:dyDescent="0.45">
      <c r="A1221" s="134" t="s">
        <v>1755</v>
      </c>
      <c r="B1221" s="135" t="s">
        <v>1752</v>
      </c>
      <c r="C1221" s="136">
        <v>13.33</v>
      </c>
      <c r="D1221" s="137">
        <v>2.7332999999999998</v>
      </c>
      <c r="E1221" s="137">
        <v>4.2092999999999998</v>
      </c>
      <c r="F1221" s="138">
        <v>1</v>
      </c>
      <c r="G1221" s="151">
        <v>2</v>
      </c>
      <c r="H1221" s="140" t="s">
        <v>230</v>
      </c>
      <c r="I1221" s="141" t="s">
        <v>246</v>
      </c>
      <c r="J1221" s="123"/>
    </row>
    <row r="1222" spans="1:10" s="124" customFormat="1" x14ac:dyDescent="0.45">
      <c r="A1222" s="126" t="s">
        <v>1756</v>
      </c>
      <c r="B1222" s="127" t="s">
        <v>1757</v>
      </c>
      <c r="C1222" s="128">
        <v>2.42</v>
      </c>
      <c r="D1222" s="148">
        <v>0.4138</v>
      </c>
      <c r="E1222" s="148">
        <v>0.63729999999999998</v>
      </c>
      <c r="F1222" s="130">
        <v>1</v>
      </c>
      <c r="G1222" s="131">
        <v>1</v>
      </c>
      <c r="H1222" s="149" t="s">
        <v>230</v>
      </c>
      <c r="I1222" s="150" t="s">
        <v>246</v>
      </c>
      <c r="J1222" s="123"/>
    </row>
    <row r="1223" spans="1:10" s="124" customFormat="1" x14ac:dyDescent="0.45">
      <c r="A1223" s="126" t="s">
        <v>1758</v>
      </c>
      <c r="B1223" s="127" t="s">
        <v>1757</v>
      </c>
      <c r="C1223" s="128">
        <v>3.3</v>
      </c>
      <c r="D1223" s="148">
        <v>0.56399999999999995</v>
      </c>
      <c r="E1223" s="148">
        <v>0.86860000000000004</v>
      </c>
      <c r="F1223" s="130">
        <v>1</v>
      </c>
      <c r="G1223" s="131">
        <v>1.52</v>
      </c>
      <c r="H1223" s="132" t="s">
        <v>230</v>
      </c>
      <c r="I1223" s="133" t="s">
        <v>246</v>
      </c>
      <c r="J1223" s="123"/>
    </row>
    <row r="1224" spans="1:10" s="124" customFormat="1" x14ac:dyDescent="0.45">
      <c r="A1224" s="126" t="s">
        <v>1759</v>
      </c>
      <c r="B1224" s="127" t="s">
        <v>1757</v>
      </c>
      <c r="C1224" s="128">
        <v>5.03</v>
      </c>
      <c r="D1224" s="148">
        <v>0.9516</v>
      </c>
      <c r="E1224" s="148">
        <v>1.4655</v>
      </c>
      <c r="F1224" s="130">
        <v>1</v>
      </c>
      <c r="G1224" s="131">
        <v>1.8</v>
      </c>
      <c r="H1224" s="132" t="s">
        <v>230</v>
      </c>
      <c r="I1224" s="133" t="s">
        <v>246</v>
      </c>
      <c r="J1224" s="123"/>
    </row>
    <row r="1225" spans="1:10" s="124" customFormat="1" x14ac:dyDescent="0.45">
      <c r="A1225" s="134" t="s">
        <v>1760</v>
      </c>
      <c r="B1225" s="135" t="s">
        <v>1757</v>
      </c>
      <c r="C1225" s="136">
        <v>8.76</v>
      </c>
      <c r="D1225" s="137">
        <v>1.7214</v>
      </c>
      <c r="E1225" s="137">
        <v>2.6509999999999998</v>
      </c>
      <c r="F1225" s="138">
        <v>1</v>
      </c>
      <c r="G1225" s="151">
        <v>2</v>
      </c>
      <c r="H1225" s="140" t="s">
        <v>230</v>
      </c>
      <c r="I1225" s="141" t="s">
        <v>246</v>
      </c>
      <c r="J1225" s="123"/>
    </row>
    <row r="1226" spans="1:10" s="124" customFormat="1" x14ac:dyDescent="0.45">
      <c r="A1226" s="126" t="s">
        <v>1761</v>
      </c>
      <c r="B1226" s="127" t="s">
        <v>1762</v>
      </c>
      <c r="C1226" s="128">
        <v>1.61</v>
      </c>
      <c r="D1226" s="148">
        <v>0.26240000000000002</v>
      </c>
      <c r="E1226" s="148">
        <v>0.40410000000000001</v>
      </c>
      <c r="F1226" s="130">
        <v>1</v>
      </c>
      <c r="G1226" s="131">
        <v>1</v>
      </c>
      <c r="H1226" s="149" t="s">
        <v>230</v>
      </c>
      <c r="I1226" s="150" t="s">
        <v>246</v>
      </c>
      <c r="J1226" s="123"/>
    </row>
    <row r="1227" spans="1:10" s="124" customFormat="1" x14ac:dyDescent="0.45">
      <c r="A1227" s="126" t="s">
        <v>1763</v>
      </c>
      <c r="B1227" s="127" t="s">
        <v>1762</v>
      </c>
      <c r="C1227" s="128">
        <v>2.2999999999999998</v>
      </c>
      <c r="D1227" s="148">
        <v>0.39069999999999999</v>
      </c>
      <c r="E1227" s="148">
        <v>0.60170000000000001</v>
      </c>
      <c r="F1227" s="130">
        <v>1</v>
      </c>
      <c r="G1227" s="131">
        <v>1.52</v>
      </c>
      <c r="H1227" s="132" t="s">
        <v>230</v>
      </c>
      <c r="I1227" s="133" t="s">
        <v>246</v>
      </c>
      <c r="J1227" s="123"/>
    </row>
    <row r="1228" spans="1:10" s="124" customFormat="1" x14ac:dyDescent="0.45">
      <c r="A1228" s="126" t="s">
        <v>1764</v>
      </c>
      <c r="B1228" s="127" t="s">
        <v>1762</v>
      </c>
      <c r="C1228" s="128">
        <v>3.99</v>
      </c>
      <c r="D1228" s="148">
        <v>0.74919999999999998</v>
      </c>
      <c r="E1228" s="148">
        <v>1.1537999999999999</v>
      </c>
      <c r="F1228" s="130">
        <v>1</v>
      </c>
      <c r="G1228" s="131">
        <v>1.8</v>
      </c>
      <c r="H1228" s="132" t="s">
        <v>230</v>
      </c>
      <c r="I1228" s="133" t="s">
        <v>246</v>
      </c>
      <c r="J1228" s="123"/>
    </row>
    <row r="1229" spans="1:10" s="124" customFormat="1" x14ac:dyDescent="0.45">
      <c r="A1229" s="134" t="s">
        <v>1765</v>
      </c>
      <c r="B1229" s="135" t="s">
        <v>1762</v>
      </c>
      <c r="C1229" s="136">
        <v>7.71</v>
      </c>
      <c r="D1229" s="137">
        <v>1.623</v>
      </c>
      <c r="E1229" s="137">
        <v>2.4994000000000001</v>
      </c>
      <c r="F1229" s="138">
        <v>1</v>
      </c>
      <c r="G1229" s="151">
        <v>2</v>
      </c>
      <c r="H1229" s="140" t="s">
        <v>230</v>
      </c>
      <c r="I1229" s="141" t="s">
        <v>246</v>
      </c>
      <c r="J1229" s="123"/>
    </row>
    <row r="1230" spans="1:10" s="124" customFormat="1" x14ac:dyDescent="0.45">
      <c r="A1230" s="126" t="s">
        <v>1766</v>
      </c>
      <c r="B1230" s="127" t="s">
        <v>1767</v>
      </c>
      <c r="C1230" s="128">
        <v>1.83</v>
      </c>
      <c r="D1230" s="148">
        <v>0.29959999999999998</v>
      </c>
      <c r="E1230" s="148">
        <v>0.46139999999999998</v>
      </c>
      <c r="F1230" s="130">
        <v>1</v>
      </c>
      <c r="G1230" s="131">
        <v>1</v>
      </c>
      <c r="H1230" s="149" t="s">
        <v>230</v>
      </c>
      <c r="I1230" s="150" t="s">
        <v>246</v>
      </c>
      <c r="J1230" s="123"/>
    </row>
    <row r="1231" spans="1:10" s="124" customFormat="1" x14ac:dyDescent="0.45">
      <c r="A1231" s="126" t="s">
        <v>1768</v>
      </c>
      <c r="B1231" s="127" t="s">
        <v>1767</v>
      </c>
      <c r="C1231" s="128">
        <v>2.76</v>
      </c>
      <c r="D1231" s="148">
        <v>0.42580000000000001</v>
      </c>
      <c r="E1231" s="148">
        <v>0.65569999999999995</v>
      </c>
      <c r="F1231" s="130">
        <v>1</v>
      </c>
      <c r="G1231" s="131">
        <v>1.52</v>
      </c>
      <c r="H1231" s="132" t="s">
        <v>230</v>
      </c>
      <c r="I1231" s="133" t="s">
        <v>246</v>
      </c>
      <c r="J1231" s="123"/>
    </row>
    <row r="1232" spans="1:10" s="124" customFormat="1" x14ac:dyDescent="0.45">
      <c r="A1232" s="126" t="s">
        <v>1769</v>
      </c>
      <c r="B1232" s="127" t="s">
        <v>1767</v>
      </c>
      <c r="C1232" s="128">
        <v>3.9</v>
      </c>
      <c r="D1232" s="148">
        <v>0.62329999999999997</v>
      </c>
      <c r="E1232" s="148">
        <v>0.95989999999999998</v>
      </c>
      <c r="F1232" s="130">
        <v>1</v>
      </c>
      <c r="G1232" s="131">
        <v>1.8</v>
      </c>
      <c r="H1232" s="132" t="s">
        <v>230</v>
      </c>
      <c r="I1232" s="133" t="s">
        <v>246</v>
      </c>
      <c r="J1232" s="123"/>
    </row>
    <row r="1233" spans="1:10" s="124" customFormat="1" x14ac:dyDescent="0.45">
      <c r="A1233" s="134" t="s">
        <v>1770</v>
      </c>
      <c r="B1233" s="135" t="s">
        <v>1767</v>
      </c>
      <c r="C1233" s="136">
        <v>6.13</v>
      </c>
      <c r="D1233" s="137">
        <v>1.1732</v>
      </c>
      <c r="E1233" s="137">
        <v>1.8067</v>
      </c>
      <c r="F1233" s="138">
        <v>1</v>
      </c>
      <c r="G1233" s="151">
        <v>2</v>
      </c>
      <c r="H1233" s="140" t="s">
        <v>230</v>
      </c>
      <c r="I1233" s="141" t="s">
        <v>246</v>
      </c>
      <c r="J1233" s="123"/>
    </row>
    <row r="1234" spans="1:10" s="124" customFormat="1" x14ac:dyDescent="0.45">
      <c r="A1234" s="126" t="s">
        <v>1771</v>
      </c>
      <c r="B1234" s="127" t="s">
        <v>1772</v>
      </c>
      <c r="C1234" s="128">
        <v>2.94</v>
      </c>
      <c r="D1234" s="148">
        <v>0.44869999999999999</v>
      </c>
      <c r="E1234" s="148">
        <v>0.69099999999999995</v>
      </c>
      <c r="F1234" s="130">
        <v>1</v>
      </c>
      <c r="G1234" s="131">
        <v>1</v>
      </c>
      <c r="H1234" s="149" t="s">
        <v>230</v>
      </c>
      <c r="I1234" s="150" t="s">
        <v>246</v>
      </c>
      <c r="J1234" s="123"/>
    </row>
    <row r="1235" spans="1:10" s="124" customFormat="1" x14ac:dyDescent="0.45">
      <c r="A1235" s="126" t="s">
        <v>1773</v>
      </c>
      <c r="B1235" s="127" t="s">
        <v>1772</v>
      </c>
      <c r="C1235" s="128">
        <v>3.68</v>
      </c>
      <c r="D1235" s="148">
        <v>0.56730000000000003</v>
      </c>
      <c r="E1235" s="148">
        <v>0.87360000000000004</v>
      </c>
      <c r="F1235" s="130">
        <v>1</v>
      </c>
      <c r="G1235" s="131">
        <v>1.52</v>
      </c>
      <c r="H1235" s="132" t="s">
        <v>230</v>
      </c>
      <c r="I1235" s="133" t="s">
        <v>246</v>
      </c>
      <c r="J1235" s="123"/>
    </row>
    <row r="1236" spans="1:10" s="124" customFormat="1" x14ac:dyDescent="0.45">
      <c r="A1236" s="126" t="s">
        <v>1774</v>
      </c>
      <c r="B1236" s="127" t="s">
        <v>1772</v>
      </c>
      <c r="C1236" s="128">
        <v>5.44</v>
      </c>
      <c r="D1236" s="148">
        <v>0.85560000000000003</v>
      </c>
      <c r="E1236" s="148">
        <v>1.3176000000000001</v>
      </c>
      <c r="F1236" s="130">
        <v>1</v>
      </c>
      <c r="G1236" s="131">
        <v>1.8</v>
      </c>
      <c r="H1236" s="132" t="s">
        <v>230</v>
      </c>
      <c r="I1236" s="133" t="s">
        <v>246</v>
      </c>
      <c r="J1236" s="123"/>
    </row>
    <row r="1237" spans="1:10" s="124" customFormat="1" x14ac:dyDescent="0.45">
      <c r="A1237" s="134" t="s">
        <v>1775</v>
      </c>
      <c r="B1237" s="135" t="s">
        <v>1772</v>
      </c>
      <c r="C1237" s="136">
        <v>9.23</v>
      </c>
      <c r="D1237" s="137">
        <v>1.7152000000000001</v>
      </c>
      <c r="E1237" s="137">
        <v>2.6414</v>
      </c>
      <c r="F1237" s="138">
        <v>1</v>
      </c>
      <c r="G1237" s="151">
        <v>2</v>
      </c>
      <c r="H1237" s="140" t="s">
        <v>230</v>
      </c>
      <c r="I1237" s="141" t="s">
        <v>246</v>
      </c>
      <c r="J1237" s="123"/>
    </row>
    <row r="1238" spans="1:10" s="124" customFormat="1" x14ac:dyDescent="0.45">
      <c r="A1238" s="126" t="s">
        <v>1776</v>
      </c>
      <c r="B1238" s="127" t="s">
        <v>1777</v>
      </c>
      <c r="C1238" s="128">
        <v>2.34</v>
      </c>
      <c r="D1238" s="148">
        <v>0.3473</v>
      </c>
      <c r="E1238" s="148">
        <v>0.53480000000000005</v>
      </c>
      <c r="F1238" s="130">
        <v>1</v>
      </c>
      <c r="G1238" s="131">
        <v>1</v>
      </c>
      <c r="H1238" s="149" t="s">
        <v>230</v>
      </c>
      <c r="I1238" s="150" t="s">
        <v>246</v>
      </c>
      <c r="J1238" s="123"/>
    </row>
    <row r="1239" spans="1:10" s="124" customFormat="1" x14ac:dyDescent="0.45">
      <c r="A1239" s="126" t="s">
        <v>1778</v>
      </c>
      <c r="B1239" s="127" t="s">
        <v>1777</v>
      </c>
      <c r="C1239" s="128">
        <v>3.63</v>
      </c>
      <c r="D1239" s="148">
        <v>0.48870000000000002</v>
      </c>
      <c r="E1239" s="148">
        <v>0.75260000000000005</v>
      </c>
      <c r="F1239" s="130">
        <v>1</v>
      </c>
      <c r="G1239" s="131">
        <v>1.52</v>
      </c>
      <c r="H1239" s="132" t="s">
        <v>230</v>
      </c>
      <c r="I1239" s="133" t="s">
        <v>246</v>
      </c>
      <c r="J1239" s="123"/>
    </row>
    <row r="1240" spans="1:10" s="124" customFormat="1" x14ac:dyDescent="0.45">
      <c r="A1240" s="126" t="s">
        <v>1779</v>
      </c>
      <c r="B1240" s="127" t="s">
        <v>1777</v>
      </c>
      <c r="C1240" s="128">
        <v>6.58</v>
      </c>
      <c r="D1240" s="148">
        <v>0.88829999999999998</v>
      </c>
      <c r="E1240" s="148">
        <v>1.3680000000000001</v>
      </c>
      <c r="F1240" s="130">
        <v>1</v>
      </c>
      <c r="G1240" s="131">
        <v>1.8</v>
      </c>
      <c r="H1240" s="132" t="s">
        <v>230</v>
      </c>
      <c r="I1240" s="133" t="s">
        <v>246</v>
      </c>
      <c r="J1240" s="123"/>
    </row>
    <row r="1241" spans="1:10" s="124" customFormat="1" x14ac:dyDescent="0.45">
      <c r="A1241" s="134" t="s">
        <v>1780</v>
      </c>
      <c r="B1241" s="135" t="s">
        <v>1777</v>
      </c>
      <c r="C1241" s="136">
        <v>10.81</v>
      </c>
      <c r="D1241" s="137">
        <v>2.4653</v>
      </c>
      <c r="E1241" s="137">
        <v>3.7966000000000002</v>
      </c>
      <c r="F1241" s="138">
        <v>1</v>
      </c>
      <c r="G1241" s="151">
        <v>2</v>
      </c>
      <c r="H1241" s="140" t="s">
        <v>230</v>
      </c>
      <c r="I1241" s="141" t="s">
        <v>246</v>
      </c>
      <c r="J1241" s="123"/>
    </row>
    <row r="1242" spans="1:10" s="124" customFormat="1" x14ac:dyDescent="0.45">
      <c r="A1242" s="126" t="s">
        <v>1781</v>
      </c>
      <c r="B1242" s="127" t="s">
        <v>1782</v>
      </c>
      <c r="C1242" s="128">
        <v>1.71</v>
      </c>
      <c r="D1242" s="148">
        <v>0.42730000000000001</v>
      </c>
      <c r="E1242" s="148">
        <v>0.65800000000000003</v>
      </c>
      <c r="F1242" s="130">
        <v>1</v>
      </c>
      <c r="G1242" s="131">
        <v>1</v>
      </c>
      <c r="H1242" s="149" t="s">
        <v>230</v>
      </c>
      <c r="I1242" s="150" t="s">
        <v>246</v>
      </c>
      <c r="J1242" s="123"/>
    </row>
    <row r="1243" spans="1:10" s="124" customFormat="1" x14ac:dyDescent="0.45">
      <c r="A1243" s="126" t="s">
        <v>1783</v>
      </c>
      <c r="B1243" s="127" t="s">
        <v>1782</v>
      </c>
      <c r="C1243" s="128">
        <v>2.66</v>
      </c>
      <c r="D1243" s="148">
        <v>0.47470000000000001</v>
      </c>
      <c r="E1243" s="148">
        <v>0.73099999999999998</v>
      </c>
      <c r="F1243" s="130">
        <v>1</v>
      </c>
      <c r="G1243" s="131">
        <v>1.52</v>
      </c>
      <c r="H1243" s="132" t="s">
        <v>230</v>
      </c>
      <c r="I1243" s="133" t="s">
        <v>246</v>
      </c>
      <c r="J1243" s="123"/>
    </row>
    <row r="1244" spans="1:10" s="124" customFormat="1" x14ac:dyDescent="0.45">
      <c r="A1244" s="126" t="s">
        <v>1784</v>
      </c>
      <c r="B1244" s="127" t="s">
        <v>1782</v>
      </c>
      <c r="C1244" s="128">
        <v>3.77</v>
      </c>
      <c r="D1244" s="148">
        <v>0.57050000000000001</v>
      </c>
      <c r="E1244" s="148">
        <v>0.87860000000000005</v>
      </c>
      <c r="F1244" s="130">
        <v>1</v>
      </c>
      <c r="G1244" s="131">
        <v>1.8</v>
      </c>
      <c r="H1244" s="132" t="s">
        <v>230</v>
      </c>
      <c r="I1244" s="133" t="s">
        <v>246</v>
      </c>
      <c r="J1244" s="123"/>
    </row>
    <row r="1245" spans="1:10" s="124" customFormat="1" x14ac:dyDescent="0.45">
      <c r="A1245" s="134" t="s">
        <v>1785</v>
      </c>
      <c r="B1245" s="135" t="s">
        <v>1782</v>
      </c>
      <c r="C1245" s="136">
        <v>6.2</v>
      </c>
      <c r="D1245" s="137">
        <v>1.1257999999999999</v>
      </c>
      <c r="E1245" s="137">
        <v>1.7337</v>
      </c>
      <c r="F1245" s="138">
        <v>1</v>
      </c>
      <c r="G1245" s="151">
        <v>2</v>
      </c>
      <c r="H1245" s="140" t="s">
        <v>230</v>
      </c>
      <c r="I1245" s="141" t="s">
        <v>246</v>
      </c>
      <c r="J1245" s="123"/>
    </row>
    <row r="1246" spans="1:10" s="124" customFormat="1" x14ac:dyDescent="0.45">
      <c r="A1246" s="126" t="s">
        <v>1786</v>
      </c>
      <c r="B1246" s="127" t="s">
        <v>1787</v>
      </c>
      <c r="C1246" s="128">
        <v>2.2200000000000002</v>
      </c>
      <c r="D1246" s="148">
        <v>0.29370000000000002</v>
      </c>
      <c r="E1246" s="148">
        <v>0.45229999999999998</v>
      </c>
      <c r="F1246" s="130">
        <v>1</v>
      </c>
      <c r="G1246" s="131">
        <v>1</v>
      </c>
      <c r="H1246" s="149" t="s">
        <v>230</v>
      </c>
      <c r="I1246" s="150" t="s">
        <v>246</v>
      </c>
      <c r="J1246" s="123"/>
    </row>
    <row r="1247" spans="1:10" s="124" customFormat="1" x14ac:dyDescent="0.45">
      <c r="A1247" s="126" t="s">
        <v>1788</v>
      </c>
      <c r="B1247" s="127" t="s">
        <v>1787</v>
      </c>
      <c r="C1247" s="128">
        <v>3.1</v>
      </c>
      <c r="D1247" s="148">
        <v>0.38140000000000002</v>
      </c>
      <c r="E1247" s="148">
        <v>0.58740000000000003</v>
      </c>
      <c r="F1247" s="130">
        <v>1</v>
      </c>
      <c r="G1247" s="131">
        <v>1.52</v>
      </c>
      <c r="H1247" s="132" t="s">
        <v>230</v>
      </c>
      <c r="I1247" s="133" t="s">
        <v>246</v>
      </c>
      <c r="J1247" s="123"/>
    </row>
    <row r="1248" spans="1:10" s="124" customFormat="1" x14ac:dyDescent="0.45">
      <c r="A1248" s="126" t="s">
        <v>1789</v>
      </c>
      <c r="B1248" s="127" t="s">
        <v>1787</v>
      </c>
      <c r="C1248" s="128">
        <v>4.4800000000000004</v>
      </c>
      <c r="D1248" s="148">
        <v>0.6482</v>
      </c>
      <c r="E1248" s="148">
        <v>0.99819999999999998</v>
      </c>
      <c r="F1248" s="130">
        <v>1</v>
      </c>
      <c r="G1248" s="131">
        <v>1.8</v>
      </c>
      <c r="H1248" s="132" t="s">
        <v>230</v>
      </c>
      <c r="I1248" s="133" t="s">
        <v>246</v>
      </c>
      <c r="J1248" s="123"/>
    </row>
    <row r="1249" spans="1:10" s="124" customFormat="1" x14ac:dyDescent="0.45">
      <c r="A1249" s="134" t="s">
        <v>1790</v>
      </c>
      <c r="B1249" s="135" t="s">
        <v>1787</v>
      </c>
      <c r="C1249" s="136">
        <v>7.06</v>
      </c>
      <c r="D1249" s="137">
        <v>1.3140000000000001</v>
      </c>
      <c r="E1249" s="137">
        <v>2.0236000000000001</v>
      </c>
      <c r="F1249" s="138">
        <v>1</v>
      </c>
      <c r="G1249" s="151">
        <v>2</v>
      </c>
      <c r="H1249" s="140" t="s">
        <v>230</v>
      </c>
      <c r="I1249" s="141" t="s">
        <v>246</v>
      </c>
      <c r="J1249" s="123"/>
    </row>
    <row r="1250" spans="1:10" s="124" customFormat="1" x14ac:dyDescent="0.45">
      <c r="A1250" s="126" t="s">
        <v>1791</v>
      </c>
      <c r="B1250" s="127" t="s">
        <v>1792</v>
      </c>
      <c r="C1250" s="128">
        <v>15.3</v>
      </c>
      <c r="D1250" s="148">
        <v>3.5813000000000001</v>
      </c>
      <c r="E1250" s="148">
        <v>5.5152000000000001</v>
      </c>
      <c r="F1250" s="130">
        <v>1</v>
      </c>
      <c r="G1250" s="131">
        <v>1</v>
      </c>
      <c r="H1250" s="149" t="s">
        <v>230</v>
      </c>
      <c r="I1250" s="150" t="s">
        <v>246</v>
      </c>
      <c r="J1250" s="123"/>
    </row>
    <row r="1251" spans="1:10" s="124" customFormat="1" x14ac:dyDescent="0.45">
      <c r="A1251" s="126" t="s">
        <v>1793</v>
      </c>
      <c r="B1251" s="127" t="s">
        <v>1792</v>
      </c>
      <c r="C1251" s="128">
        <v>17</v>
      </c>
      <c r="D1251" s="148">
        <v>3.6431</v>
      </c>
      <c r="E1251" s="148">
        <v>5.6104000000000003</v>
      </c>
      <c r="F1251" s="130">
        <v>1</v>
      </c>
      <c r="G1251" s="131">
        <v>1.52</v>
      </c>
      <c r="H1251" s="132" t="s">
        <v>230</v>
      </c>
      <c r="I1251" s="133" t="s">
        <v>246</v>
      </c>
      <c r="J1251" s="123"/>
    </row>
    <row r="1252" spans="1:10" s="124" customFormat="1" x14ac:dyDescent="0.45">
      <c r="A1252" s="126" t="s">
        <v>1794</v>
      </c>
      <c r="B1252" s="127" t="s">
        <v>1792</v>
      </c>
      <c r="C1252" s="128">
        <v>26.88</v>
      </c>
      <c r="D1252" s="148">
        <v>5.6062000000000003</v>
      </c>
      <c r="E1252" s="148">
        <v>8.6335999999999995</v>
      </c>
      <c r="F1252" s="130">
        <v>1</v>
      </c>
      <c r="G1252" s="131">
        <v>1.8</v>
      </c>
      <c r="H1252" s="132" t="s">
        <v>230</v>
      </c>
      <c r="I1252" s="133" t="s">
        <v>246</v>
      </c>
      <c r="J1252" s="123"/>
    </row>
    <row r="1253" spans="1:10" s="124" customFormat="1" x14ac:dyDescent="0.45">
      <c r="A1253" s="134" t="s">
        <v>1795</v>
      </c>
      <c r="B1253" s="135" t="s">
        <v>1792</v>
      </c>
      <c r="C1253" s="136">
        <v>38.61</v>
      </c>
      <c r="D1253" s="137">
        <v>11.8538</v>
      </c>
      <c r="E1253" s="137">
        <v>18.254899999999999</v>
      </c>
      <c r="F1253" s="138">
        <v>1</v>
      </c>
      <c r="G1253" s="151">
        <v>2</v>
      </c>
      <c r="H1253" s="140" t="s">
        <v>230</v>
      </c>
      <c r="I1253" s="141" t="s">
        <v>246</v>
      </c>
      <c r="J1253" s="123"/>
    </row>
    <row r="1254" spans="1:10" s="124" customFormat="1" x14ac:dyDescent="0.45">
      <c r="A1254" s="126" t="s">
        <v>1796</v>
      </c>
      <c r="B1254" s="127" t="s">
        <v>1797</v>
      </c>
      <c r="C1254" s="128">
        <v>5.38</v>
      </c>
      <c r="D1254" s="148">
        <v>1.1298999999999999</v>
      </c>
      <c r="E1254" s="148">
        <v>1.7401</v>
      </c>
      <c r="F1254" s="130">
        <v>1</v>
      </c>
      <c r="G1254" s="131">
        <v>1</v>
      </c>
      <c r="H1254" s="149" t="s">
        <v>230</v>
      </c>
      <c r="I1254" s="150" t="s">
        <v>246</v>
      </c>
      <c r="J1254" s="123"/>
    </row>
    <row r="1255" spans="1:10" s="124" customFormat="1" x14ac:dyDescent="0.45">
      <c r="A1255" s="126" t="s">
        <v>1798</v>
      </c>
      <c r="B1255" s="127" t="s">
        <v>1797</v>
      </c>
      <c r="C1255" s="128">
        <v>9.09</v>
      </c>
      <c r="D1255" s="148">
        <v>1.7609999999999999</v>
      </c>
      <c r="E1255" s="148">
        <v>2.7119</v>
      </c>
      <c r="F1255" s="130">
        <v>1</v>
      </c>
      <c r="G1255" s="131">
        <v>1.52</v>
      </c>
      <c r="H1255" s="132" t="s">
        <v>230</v>
      </c>
      <c r="I1255" s="133" t="s">
        <v>246</v>
      </c>
      <c r="J1255" s="123"/>
    </row>
    <row r="1256" spans="1:10" s="124" customFormat="1" x14ac:dyDescent="0.45">
      <c r="A1256" s="126" t="s">
        <v>1799</v>
      </c>
      <c r="B1256" s="127" t="s">
        <v>1797</v>
      </c>
      <c r="C1256" s="128">
        <v>15.47</v>
      </c>
      <c r="D1256" s="148">
        <v>3.3485</v>
      </c>
      <c r="E1256" s="148">
        <v>5.1566999999999998</v>
      </c>
      <c r="F1256" s="130">
        <v>1</v>
      </c>
      <c r="G1256" s="131">
        <v>1.8</v>
      </c>
      <c r="H1256" s="132" t="s">
        <v>230</v>
      </c>
      <c r="I1256" s="133" t="s">
        <v>246</v>
      </c>
      <c r="J1256" s="123"/>
    </row>
    <row r="1257" spans="1:10" s="124" customFormat="1" x14ac:dyDescent="0.45">
      <c r="A1257" s="134" t="s">
        <v>1800</v>
      </c>
      <c r="B1257" s="135" t="s">
        <v>1797</v>
      </c>
      <c r="C1257" s="136">
        <v>25.56</v>
      </c>
      <c r="D1257" s="137">
        <v>7.3788</v>
      </c>
      <c r="E1257" s="137">
        <v>11.3634</v>
      </c>
      <c r="F1257" s="138">
        <v>1</v>
      </c>
      <c r="G1257" s="151">
        <v>2</v>
      </c>
      <c r="H1257" s="140" t="s">
        <v>230</v>
      </c>
      <c r="I1257" s="141" t="s">
        <v>246</v>
      </c>
      <c r="J1257" s="123"/>
    </row>
    <row r="1258" spans="1:10" s="124" customFormat="1" x14ac:dyDescent="0.45">
      <c r="A1258" s="126" t="s">
        <v>1801</v>
      </c>
      <c r="B1258" s="127" t="s">
        <v>1802</v>
      </c>
      <c r="C1258" s="128">
        <v>3.68</v>
      </c>
      <c r="D1258" s="148">
        <v>0.50509999999999999</v>
      </c>
      <c r="E1258" s="148">
        <v>0.77790000000000004</v>
      </c>
      <c r="F1258" s="130">
        <v>1</v>
      </c>
      <c r="G1258" s="131">
        <v>1</v>
      </c>
      <c r="H1258" s="149" t="s">
        <v>230</v>
      </c>
      <c r="I1258" s="150" t="s">
        <v>246</v>
      </c>
      <c r="J1258" s="123"/>
    </row>
    <row r="1259" spans="1:10" s="124" customFormat="1" x14ac:dyDescent="0.45">
      <c r="A1259" s="126" t="s">
        <v>1803</v>
      </c>
      <c r="B1259" s="127" t="s">
        <v>1802</v>
      </c>
      <c r="C1259" s="128">
        <v>4.76</v>
      </c>
      <c r="D1259" s="148">
        <v>0.61939999999999995</v>
      </c>
      <c r="E1259" s="148">
        <v>0.95389999999999997</v>
      </c>
      <c r="F1259" s="130">
        <v>1</v>
      </c>
      <c r="G1259" s="131">
        <v>1.52</v>
      </c>
      <c r="H1259" s="132" t="s">
        <v>230</v>
      </c>
      <c r="I1259" s="133" t="s">
        <v>246</v>
      </c>
      <c r="J1259" s="123"/>
    </row>
    <row r="1260" spans="1:10" s="124" customFormat="1" x14ac:dyDescent="0.45">
      <c r="A1260" s="126" t="s">
        <v>1804</v>
      </c>
      <c r="B1260" s="127" t="s">
        <v>1802</v>
      </c>
      <c r="C1260" s="128">
        <v>6.12</v>
      </c>
      <c r="D1260" s="148">
        <v>0.91459999999999997</v>
      </c>
      <c r="E1260" s="148">
        <v>1.4085000000000001</v>
      </c>
      <c r="F1260" s="130">
        <v>1</v>
      </c>
      <c r="G1260" s="131">
        <v>1.8</v>
      </c>
      <c r="H1260" s="132" t="s">
        <v>230</v>
      </c>
      <c r="I1260" s="133" t="s">
        <v>246</v>
      </c>
      <c r="J1260" s="123"/>
    </row>
    <row r="1261" spans="1:10" s="124" customFormat="1" x14ac:dyDescent="0.45">
      <c r="A1261" s="134" t="s">
        <v>1805</v>
      </c>
      <c r="B1261" s="135" t="s">
        <v>1802</v>
      </c>
      <c r="C1261" s="136">
        <v>7.49</v>
      </c>
      <c r="D1261" s="137">
        <v>2.1924000000000001</v>
      </c>
      <c r="E1261" s="137">
        <v>3.3763000000000001</v>
      </c>
      <c r="F1261" s="138">
        <v>1</v>
      </c>
      <c r="G1261" s="151">
        <v>2</v>
      </c>
      <c r="H1261" s="140" t="s">
        <v>230</v>
      </c>
      <c r="I1261" s="141" t="s">
        <v>246</v>
      </c>
      <c r="J1261" s="123"/>
    </row>
    <row r="1262" spans="1:10" s="124" customFormat="1" x14ac:dyDescent="0.45">
      <c r="A1262" s="126" t="s">
        <v>1806</v>
      </c>
      <c r="B1262" s="127" t="s">
        <v>1807</v>
      </c>
      <c r="C1262" s="128">
        <v>2.4700000000000002</v>
      </c>
      <c r="D1262" s="148">
        <v>0.32269999999999999</v>
      </c>
      <c r="E1262" s="148">
        <v>0.497</v>
      </c>
      <c r="F1262" s="130">
        <v>1</v>
      </c>
      <c r="G1262" s="131">
        <v>1</v>
      </c>
      <c r="H1262" s="149" t="s">
        <v>230</v>
      </c>
      <c r="I1262" s="150" t="s">
        <v>246</v>
      </c>
      <c r="J1262" s="123"/>
    </row>
    <row r="1263" spans="1:10" s="124" customFormat="1" x14ac:dyDescent="0.45">
      <c r="A1263" s="126" t="s">
        <v>1808</v>
      </c>
      <c r="B1263" s="127" t="s">
        <v>1807</v>
      </c>
      <c r="C1263" s="128">
        <v>3.74</v>
      </c>
      <c r="D1263" s="148">
        <v>0.51590000000000003</v>
      </c>
      <c r="E1263" s="148">
        <v>0.79449999999999998</v>
      </c>
      <c r="F1263" s="130">
        <v>1</v>
      </c>
      <c r="G1263" s="131">
        <v>1.52</v>
      </c>
      <c r="H1263" s="132" t="s">
        <v>230</v>
      </c>
      <c r="I1263" s="133" t="s">
        <v>246</v>
      </c>
      <c r="J1263" s="123"/>
    </row>
    <row r="1264" spans="1:10" s="124" customFormat="1" x14ac:dyDescent="0.45">
      <c r="A1264" s="126" t="s">
        <v>1809</v>
      </c>
      <c r="B1264" s="127" t="s">
        <v>1807</v>
      </c>
      <c r="C1264" s="128">
        <v>5.75</v>
      </c>
      <c r="D1264" s="148">
        <v>0.85919999999999996</v>
      </c>
      <c r="E1264" s="148">
        <v>1.3231999999999999</v>
      </c>
      <c r="F1264" s="130">
        <v>1</v>
      </c>
      <c r="G1264" s="131">
        <v>1.8</v>
      </c>
      <c r="H1264" s="132" t="s">
        <v>230</v>
      </c>
      <c r="I1264" s="133" t="s">
        <v>246</v>
      </c>
      <c r="J1264" s="123"/>
    </row>
    <row r="1265" spans="1:10" s="124" customFormat="1" x14ac:dyDescent="0.45">
      <c r="A1265" s="134" t="s">
        <v>1810</v>
      </c>
      <c r="B1265" s="135" t="s">
        <v>1807</v>
      </c>
      <c r="C1265" s="136">
        <v>11.78</v>
      </c>
      <c r="D1265" s="137">
        <v>2.0706000000000002</v>
      </c>
      <c r="E1265" s="137">
        <v>3.1886999999999999</v>
      </c>
      <c r="F1265" s="138">
        <v>1</v>
      </c>
      <c r="G1265" s="151">
        <v>2</v>
      </c>
      <c r="H1265" s="140" t="s">
        <v>230</v>
      </c>
      <c r="I1265" s="141" t="s">
        <v>246</v>
      </c>
      <c r="J1265" s="123"/>
    </row>
    <row r="1266" spans="1:10" s="124" customFormat="1" x14ac:dyDescent="0.45">
      <c r="A1266" s="126" t="s">
        <v>1811</v>
      </c>
      <c r="B1266" s="127" t="s">
        <v>1812</v>
      </c>
      <c r="C1266" s="128">
        <v>3.24</v>
      </c>
      <c r="D1266" s="148">
        <v>1.4095</v>
      </c>
      <c r="E1266" s="148">
        <v>2.1705999999999999</v>
      </c>
      <c r="F1266" s="130">
        <v>1</v>
      </c>
      <c r="G1266" s="131">
        <v>1</v>
      </c>
      <c r="H1266" s="149" t="s">
        <v>1813</v>
      </c>
      <c r="I1266" s="150" t="s">
        <v>1813</v>
      </c>
      <c r="J1266" s="123"/>
    </row>
    <row r="1267" spans="1:10" s="124" customFormat="1" x14ac:dyDescent="0.45">
      <c r="A1267" s="126" t="s">
        <v>1814</v>
      </c>
      <c r="B1267" s="127" t="s">
        <v>1812</v>
      </c>
      <c r="C1267" s="128">
        <v>4.1399999999999997</v>
      </c>
      <c r="D1267" s="148">
        <v>1.88</v>
      </c>
      <c r="E1267" s="148">
        <v>2.8952</v>
      </c>
      <c r="F1267" s="130">
        <v>1</v>
      </c>
      <c r="G1267" s="131">
        <v>1.52</v>
      </c>
      <c r="H1267" s="132" t="s">
        <v>1813</v>
      </c>
      <c r="I1267" s="133" t="s">
        <v>1813</v>
      </c>
      <c r="J1267" s="123"/>
    </row>
    <row r="1268" spans="1:10" s="124" customFormat="1" x14ac:dyDescent="0.45">
      <c r="A1268" s="126" t="s">
        <v>1815</v>
      </c>
      <c r="B1268" s="127" t="s">
        <v>1812</v>
      </c>
      <c r="C1268" s="128">
        <v>9.06</v>
      </c>
      <c r="D1268" s="148">
        <v>2.4828000000000001</v>
      </c>
      <c r="E1268" s="148">
        <v>3.8235000000000001</v>
      </c>
      <c r="F1268" s="130">
        <v>1</v>
      </c>
      <c r="G1268" s="131">
        <v>1.8</v>
      </c>
      <c r="H1268" s="132" t="s">
        <v>1813</v>
      </c>
      <c r="I1268" s="133" t="s">
        <v>1813</v>
      </c>
      <c r="J1268" s="123"/>
    </row>
    <row r="1269" spans="1:10" s="124" customFormat="1" x14ac:dyDescent="0.45">
      <c r="A1269" s="134" t="s">
        <v>1816</v>
      </c>
      <c r="B1269" s="135" t="s">
        <v>1812</v>
      </c>
      <c r="C1269" s="136">
        <v>26.97</v>
      </c>
      <c r="D1269" s="137">
        <v>5.8594999999999997</v>
      </c>
      <c r="E1269" s="137">
        <v>9.0236999999999998</v>
      </c>
      <c r="F1269" s="138">
        <v>1</v>
      </c>
      <c r="G1269" s="151">
        <v>2</v>
      </c>
      <c r="H1269" s="140" t="s">
        <v>1813</v>
      </c>
      <c r="I1269" s="141" t="s">
        <v>1813</v>
      </c>
      <c r="J1269" s="123"/>
    </row>
    <row r="1270" spans="1:10" s="124" customFormat="1" x14ac:dyDescent="0.45">
      <c r="A1270" s="126" t="s">
        <v>1817</v>
      </c>
      <c r="B1270" s="127" t="s">
        <v>1818</v>
      </c>
      <c r="C1270" s="128">
        <v>8.43</v>
      </c>
      <c r="D1270" s="148">
        <v>0.4128</v>
      </c>
      <c r="E1270" s="148">
        <v>0.63570000000000004</v>
      </c>
      <c r="F1270" s="130">
        <v>1</v>
      </c>
      <c r="G1270" s="131">
        <v>1</v>
      </c>
      <c r="H1270" s="149" t="s">
        <v>1813</v>
      </c>
      <c r="I1270" s="150" t="s">
        <v>1813</v>
      </c>
      <c r="J1270" s="123"/>
    </row>
    <row r="1271" spans="1:10" s="124" customFormat="1" x14ac:dyDescent="0.45">
      <c r="A1271" s="126" t="s">
        <v>1819</v>
      </c>
      <c r="B1271" s="127" t="s">
        <v>1818</v>
      </c>
      <c r="C1271" s="128">
        <v>9.66</v>
      </c>
      <c r="D1271" s="148">
        <v>0.44569999999999999</v>
      </c>
      <c r="E1271" s="148">
        <v>0.68640000000000001</v>
      </c>
      <c r="F1271" s="130">
        <v>1</v>
      </c>
      <c r="G1271" s="131">
        <v>1.52</v>
      </c>
      <c r="H1271" s="132" t="s">
        <v>1813</v>
      </c>
      <c r="I1271" s="133" t="s">
        <v>1813</v>
      </c>
      <c r="J1271" s="123"/>
    </row>
    <row r="1272" spans="1:10" s="124" customFormat="1" x14ac:dyDescent="0.45">
      <c r="A1272" s="126" t="s">
        <v>1820</v>
      </c>
      <c r="B1272" s="127" t="s">
        <v>1818</v>
      </c>
      <c r="C1272" s="128">
        <v>14.91</v>
      </c>
      <c r="D1272" s="148">
        <v>0.746</v>
      </c>
      <c r="E1272" s="148">
        <v>1.1488</v>
      </c>
      <c r="F1272" s="130">
        <v>1</v>
      </c>
      <c r="G1272" s="131">
        <v>1.8</v>
      </c>
      <c r="H1272" s="132" t="s">
        <v>1813</v>
      </c>
      <c r="I1272" s="133" t="s">
        <v>1813</v>
      </c>
      <c r="J1272" s="123"/>
    </row>
    <row r="1273" spans="1:10" s="124" customFormat="1" x14ac:dyDescent="0.45">
      <c r="A1273" s="134" t="s">
        <v>1821</v>
      </c>
      <c r="B1273" s="135" t="s">
        <v>1818</v>
      </c>
      <c r="C1273" s="136">
        <v>20.170000000000002</v>
      </c>
      <c r="D1273" s="137">
        <v>1.159</v>
      </c>
      <c r="E1273" s="137">
        <v>1.7848999999999999</v>
      </c>
      <c r="F1273" s="138">
        <v>1</v>
      </c>
      <c r="G1273" s="151">
        <v>2</v>
      </c>
      <c r="H1273" s="140" t="s">
        <v>1813</v>
      </c>
      <c r="I1273" s="141" t="s">
        <v>1813</v>
      </c>
      <c r="J1273" s="123"/>
    </row>
    <row r="1274" spans="1:10" s="124" customFormat="1" x14ac:dyDescent="0.45">
      <c r="A1274" s="126" t="s">
        <v>1822</v>
      </c>
      <c r="B1274" s="127" t="s">
        <v>1823</v>
      </c>
      <c r="C1274" s="128">
        <v>2.5299999999999998</v>
      </c>
      <c r="D1274" s="148">
        <v>0.39779999999999999</v>
      </c>
      <c r="E1274" s="148">
        <v>0.61260000000000003</v>
      </c>
      <c r="F1274" s="130">
        <v>1</v>
      </c>
      <c r="G1274" s="131">
        <v>1</v>
      </c>
      <c r="H1274" s="149" t="s">
        <v>230</v>
      </c>
      <c r="I1274" s="150" t="s">
        <v>246</v>
      </c>
      <c r="J1274" s="123"/>
    </row>
    <row r="1275" spans="1:10" s="124" customFormat="1" x14ac:dyDescent="0.45">
      <c r="A1275" s="126" t="s">
        <v>1824</v>
      </c>
      <c r="B1275" s="127" t="s">
        <v>1823</v>
      </c>
      <c r="C1275" s="128">
        <v>3.43</v>
      </c>
      <c r="D1275" s="148">
        <v>0.48049999999999998</v>
      </c>
      <c r="E1275" s="148">
        <v>0.74</v>
      </c>
      <c r="F1275" s="130">
        <v>1</v>
      </c>
      <c r="G1275" s="131">
        <v>1.52</v>
      </c>
      <c r="H1275" s="132" t="s">
        <v>230</v>
      </c>
      <c r="I1275" s="133" t="s">
        <v>246</v>
      </c>
      <c r="J1275" s="123"/>
    </row>
    <row r="1276" spans="1:10" s="124" customFormat="1" x14ac:dyDescent="0.45">
      <c r="A1276" s="126" t="s">
        <v>1825</v>
      </c>
      <c r="B1276" s="127" t="s">
        <v>1823</v>
      </c>
      <c r="C1276" s="128">
        <v>5.12</v>
      </c>
      <c r="D1276" s="148">
        <v>0.67749999999999999</v>
      </c>
      <c r="E1276" s="148">
        <v>1.0434000000000001</v>
      </c>
      <c r="F1276" s="130">
        <v>1</v>
      </c>
      <c r="G1276" s="131">
        <v>1.8</v>
      </c>
      <c r="H1276" s="132" t="s">
        <v>230</v>
      </c>
      <c r="I1276" s="133" t="s">
        <v>246</v>
      </c>
      <c r="J1276" s="123"/>
    </row>
    <row r="1277" spans="1:10" s="124" customFormat="1" x14ac:dyDescent="0.45">
      <c r="A1277" s="134" t="s">
        <v>1826</v>
      </c>
      <c r="B1277" s="135" t="s">
        <v>1823</v>
      </c>
      <c r="C1277" s="136">
        <v>9.64</v>
      </c>
      <c r="D1277" s="137">
        <v>1.4718</v>
      </c>
      <c r="E1277" s="137">
        <v>2.2665999999999999</v>
      </c>
      <c r="F1277" s="138">
        <v>1</v>
      </c>
      <c r="G1277" s="151">
        <v>2</v>
      </c>
      <c r="H1277" s="140" t="s">
        <v>230</v>
      </c>
      <c r="I1277" s="141" t="s">
        <v>246</v>
      </c>
      <c r="J1277" s="123"/>
    </row>
    <row r="1278" spans="1:10" s="124" customFormat="1" x14ac:dyDescent="0.45">
      <c r="A1278" s="126" t="s">
        <v>1827</v>
      </c>
      <c r="B1278" s="127" t="s">
        <v>1828</v>
      </c>
      <c r="C1278" s="128">
        <v>5.43</v>
      </c>
      <c r="D1278" s="148">
        <v>0.4229</v>
      </c>
      <c r="E1278" s="148">
        <v>0.65129999999999999</v>
      </c>
      <c r="F1278" s="130">
        <v>1</v>
      </c>
      <c r="G1278" s="131">
        <v>1</v>
      </c>
      <c r="H1278" s="149" t="s">
        <v>230</v>
      </c>
      <c r="I1278" s="150" t="s">
        <v>246</v>
      </c>
      <c r="J1278" s="123"/>
    </row>
    <row r="1279" spans="1:10" s="124" customFormat="1" x14ac:dyDescent="0.45">
      <c r="A1279" s="126" t="s">
        <v>1829</v>
      </c>
      <c r="B1279" s="127" t="s">
        <v>1828</v>
      </c>
      <c r="C1279" s="128">
        <v>6.74</v>
      </c>
      <c r="D1279" s="148">
        <v>0.53029999999999999</v>
      </c>
      <c r="E1279" s="148">
        <v>0.81669999999999998</v>
      </c>
      <c r="F1279" s="130">
        <v>1</v>
      </c>
      <c r="G1279" s="131">
        <v>1.52</v>
      </c>
      <c r="H1279" s="132" t="s">
        <v>230</v>
      </c>
      <c r="I1279" s="133" t="s">
        <v>246</v>
      </c>
      <c r="J1279" s="123"/>
    </row>
    <row r="1280" spans="1:10" s="124" customFormat="1" x14ac:dyDescent="0.45">
      <c r="A1280" s="126" t="s">
        <v>1830</v>
      </c>
      <c r="B1280" s="127" t="s">
        <v>1828</v>
      </c>
      <c r="C1280" s="128">
        <v>8.93</v>
      </c>
      <c r="D1280" s="148">
        <v>0.88729999999999998</v>
      </c>
      <c r="E1280" s="148">
        <v>1.3664000000000001</v>
      </c>
      <c r="F1280" s="130">
        <v>1</v>
      </c>
      <c r="G1280" s="131">
        <v>1.8</v>
      </c>
      <c r="H1280" s="132" t="s">
        <v>230</v>
      </c>
      <c r="I1280" s="133" t="s">
        <v>246</v>
      </c>
      <c r="J1280" s="123"/>
    </row>
    <row r="1281" spans="1:11" s="124" customFormat="1" x14ac:dyDescent="0.45">
      <c r="A1281" s="134" t="s">
        <v>1831</v>
      </c>
      <c r="B1281" s="135" t="s">
        <v>1828</v>
      </c>
      <c r="C1281" s="136">
        <v>11.24</v>
      </c>
      <c r="D1281" s="137">
        <v>1.5428999999999999</v>
      </c>
      <c r="E1281" s="137">
        <v>2.3761000000000001</v>
      </c>
      <c r="F1281" s="138">
        <v>1</v>
      </c>
      <c r="G1281" s="151">
        <v>2</v>
      </c>
      <c r="H1281" s="140" t="s">
        <v>230</v>
      </c>
      <c r="I1281" s="141" t="s">
        <v>246</v>
      </c>
      <c r="J1281" s="123"/>
    </row>
    <row r="1282" spans="1:11" s="124" customFormat="1" x14ac:dyDescent="0.45">
      <c r="A1282" s="162" t="s">
        <v>1832</v>
      </c>
      <c r="B1282" s="116" t="s">
        <v>1833</v>
      </c>
      <c r="C1282" s="117">
        <v>8.23</v>
      </c>
      <c r="D1282" s="163">
        <v>0.6764</v>
      </c>
      <c r="E1282" s="163">
        <v>1.0417000000000001</v>
      </c>
      <c r="F1282" s="130">
        <v>1</v>
      </c>
      <c r="G1282" s="131">
        <v>1</v>
      </c>
      <c r="H1282" s="121" t="s">
        <v>1406</v>
      </c>
      <c r="I1282" s="122" t="s">
        <v>1406</v>
      </c>
      <c r="J1282" s="123"/>
    </row>
    <row r="1283" spans="1:11" s="124" customFormat="1" x14ac:dyDescent="0.45">
      <c r="A1283" s="164" t="s">
        <v>1834</v>
      </c>
      <c r="B1283" s="127" t="s">
        <v>1833</v>
      </c>
      <c r="C1283" s="128">
        <v>16.91</v>
      </c>
      <c r="D1283" s="148">
        <v>1.6698999999999999</v>
      </c>
      <c r="E1283" s="148">
        <v>2.5716999999999999</v>
      </c>
      <c r="F1283" s="130">
        <v>1</v>
      </c>
      <c r="G1283" s="131">
        <v>1.52</v>
      </c>
      <c r="H1283" s="152" t="s">
        <v>1406</v>
      </c>
      <c r="I1283" s="153" t="s">
        <v>1406</v>
      </c>
      <c r="J1283" s="123"/>
    </row>
    <row r="1284" spans="1:11" x14ac:dyDescent="0.35">
      <c r="A1284" s="165" t="s">
        <v>1835</v>
      </c>
      <c r="B1284" s="166" t="s">
        <v>1833</v>
      </c>
      <c r="C1284" s="167">
        <v>30.17</v>
      </c>
      <c r="D1284" s="168">
        <v>3.8386999999999998</v>
      </c>
      <c r="E1284" s="168">
        <v>5.9116</v>
      </c>
      <c r="F1284" s="130">
        <v>1</v>
      </c>
      <c r="G1284" s="131">
        <v>1.8</v>
      </c>
      <c r="H1284" s="169" t="s">
        <v>1406</v>
      </c>
      <c r="I1284" s="16" t="s">
        <v>1406</v>
      </c>
      <c r="J1284" s="123"/>
      <c r="K1284" s="124"/>
    </row>
    <row r="1285" spans="1:11" x14ac:dyDescent="0.35">
      <c r="A1285" s="170" t="s">
        <v>1836</v>
      </c>
      <c r="B1285" s="171" t="s">
        <v>1833</v>
      </c>
      <c r="C1285" s="172">
        <v>50.25</v>
      </c>
      <c r="D1285" s="173">
        <v>8.0472000000000001</v>
      </c>
      <c r="E1285" s="173">
        <v>12.3927</v>
      </c>
      <c r="F1285" s="138">
        <v>1</v>
      </c>
      <c r="G1285" s="151">
        <v>2</v>
      </c>
      <c r="H1285" s="174" t="s">
        <v>1406</v>
      </c>
      <c r="I1285" s="175" t="s">
        <v>1406</v>
      </c>
      <c r="J1285" s="123"/>
      <c r="K1285" s="124"/>
    </row>
    <row r="1286" spans="1:11" x14ac:dyDescent="0.35">
      <c r="A1286" s="176" t="s">
        <v>1837</v>
      </c>
      <c r="B1286" s="177" t="s">
        <v>1838</v>
      </c>
      <c r="C1286" s="178">
        <v>4</v>
      </c>
      <c r="D1286" s="179">
        <v>0.67059999999999997</v>
      </c>
      <c r="E1286" s="179">
        <v>1.0327</v>
      </c>
      <c r="F1286" s="130">
        <v>1</v>
      </c>
      <c r="G1286" s="131">
        <v>1</v>
      </c>
      <c r="H1286" s="180" t="s">
        <v>230</v>
      </c>
      <c r="I1286" s="181" t="s">
        <v>246</v>
      </c>
      <c r="J1286" s="123"/>
      <c r="K1286" s="124"/>
    </row>
    <row r="1287" spans="1:11" x14ac:dyDescent="0.35">
      <c r="A1287" s="165" t="s">
        <v>1839</v>
      </c>
      <c r="B1287" s="166" t="s">
        <v>1838</v>
      </c>
      <c r="C1287" s="167">
        <v>5.24</v>
      </c>
      <c r="D1287" s="168">
        <v>0.72489999999999999</v>
      </c>
      <c r="E1287" s="168">
        <v>1.1163000000000001</v>
      </c>
      <c r="F1287" s="130">
        <v>1</v>
      </c>
      <c r="G1287" s="131">
        <v>1.52</v>
      </c>
      <c r="H1287" s="169" t="s">
        <v>230</v>
      </c>
      <c r="I1287" s="16" t="s">
        <v>246</v>
      </c>
      <c r="J1287" s="123"/>
      <c r="K1287" s="124"/>
    </row>
    <row r="1288" spans="1:11" x14ac:dyDescent="0.35">
      <c r="A1288" s="165" t="s">
        <v>1840</v>
      </c>
      <c r="B1288" s="166" t="s">
        <v>1838</v>
      </c>
      <c r="C1288" s="167">
        <v>7.21</v>
      </c>
      <c r="D1288" s="168">
        <v>0.99570000000000003</v>
      </c>
      <c r="E1288" s="168">
        <v>1.5334000000000001</v>
      </c>
      <c r="F1288" s="130">
        <v>1</v>
      </c>
      <c r="G1288" s="131">
        <v>1.8</v>
      </c>
      <c r="H1288" s="169" t="s">
        <v>230</v>
      </c>
      <c r="I1288" s="16" t="s">
        <v>246</v>
      </c>
      <c r="J1288" s="123"/>
      <c r="K1288" s="124"/>
    </row>
    <row r="1289" spans="1:11" x14ac:dyDescent="0.35">
      <c r="A1289" s="170" t="s">
        <v>1841</v>
      </c>
      <c r="B1289" s="171" t="s">
        <v>1838</v>
      </c>
      <c r="C1289" s="172">
        <v>11.88</v>
      </c>
      <c r="D1289" s="173">
        <v>2.1545000000000001</v>
      </c>
      <c r="E1289" s="173">
        <v>3.3178999999999998</v>
      </c>
      <c r="F1289" s="138">
        <v>1</v>
      </c>
      <c r="G1289" s="151">
        <v>2</v>
      </c>
      <c r="H1289" s="182" t="s">
        <v>230</v>
      </c>
      <c r="I1289" s="175" t="s">
        <v>246</v>
      </c>
      <c r="J1289" s="123"/>
      <c r="K1289" s="124"/>
    </row>
    <row r="1290" spans="1:11" x14ac:dyDescent="0.35">
      <c r="A1290" s="176" t="s">
        <v>1842</v>
      </c>
      <c r="B1290" s="177" t="s">
        <v>1843</v>
      </c>
      <c r="C1290" s="178">
        <v>3.68</v>
      </c>
      <c r="D1290" s="179">
        <v>0.47960000000000003</v>
      </c>
      <c r="E1290" s="179">
        <v>0.73860000000000003</v>
      </c>
      <c r="F1290" s="130">
        <v>1</v>
      </c>
      <c r="G1290" s="131">
        <v>1</v>
      </c>
      <c r="H1290" s="183" t="s">
        <v>230</v>
      </c>
      <c r="I1290" s="181" t="s">
        <v>246</v>
      </c>
      <c r="J1290" s="123"/>
      <c r="K1290" s="124"/>
    </row>
    <row r="1291" spans="1:11" x14ac:dyDescent="0.35">
      <c r="A1291" s="165" t="s">
        <v>1844</v>
      </c>
      <c r="B1291" s="166" t="s">
        <v>1843</v>
      </c>
      <c r="C1291" s="167">
        <v>4.0599999999999996</v>
      </c>
      <c r="D1291" s="168">
        <v>0.58909999999999996</v>
      </c>
      <c r="E1291" s="168">
        <v>0.90720000000000001</v>
      </c>
      <c r="F1291" s="130">
        <v>1</v>
      </c>
      <c r="G1291" s="131">
        <v>1.52</v>
      </c>
      <c r="H1291" s="8" t="s">
        <v>230</v>
      </c>
      <c r="I1291" s="16" t="s">
        <v>246</v>
      </c>
      <c r="J1291" s="123"/>
      <c r="K1291" s="124"/>
    </row>
    <row r="1292" spans="1:11" x14ac:dyDescent="0.35">
      <c r="A1292" s="165" t="s">
        <v>1845</v>
      </c>
      <c r="B1292" s="166" t="s">
        <v>1843</v>
      </c>
      <c r="C1292" s="167">
        <v>5.81</v>
      </c>
      <c r="D1292" s="168">
        <v>0.77880000000000005</v>
      </c>
      <c r="E1292" s="168">
        <v>1.1994</v>
      </c>
      <c r="F1292" s="130">
        <v>1</v>
      </c>
      <c r="G1292" s="131">
        <v>1.8</v>
      </c>
      <c r="H1292" s="8" t="s">
        <v>230</v>
      </c>
      <c r="I1292" s="16" t="s">
        <v>246</v>
      </c>
      <c r="J1292" s="123"/>
      <c r="K1292" s="124"/>
    </row>
    <row r="1293" spans="1:11" x14ac:dyDescent="0.35">
      <c r="A1293" s="170" t="s">
        <v>1846</v>
      </c>
      <c r="B1293" s="171" t="s">
        <v>1843</v>
      </c>
      <c r="C1293" s="172">
        <v>9.07</v>
      </c>
      <c r="D1293" s="173">
        <v>1.3411999999999999</v>
      </c>
      <c r="E1293" s="173">
        <v>2.0655000000000001</v>
      </c>
      <c r="F1293" s="138">
        <v>1</v>
      </c>
      <c r="G1293" s="151">
        <v>2</v>
      </c>
      <c r="H1293" s="182" t="s">
        <v>230</v>
      </c>
      <c r="I1293" s="175" t="s">
        <v>246</v>
      </c>
      <c r="J1293" s="123"/>
      <c r="K1293" s="124"/>
    </row>
    <row r="1294" spans="1:11" x14ac:dyDescent="0.35">
      <c r="A1294" s="176" t="s">
        <v>1847</v>
      </c>
      <c r="B1294" s="177" t="s">
        <v>1848</v>
      </c>
      <c r="C1294" s="178">
        <v>3.76</v>
      </c>
      <c r="D1294" s="179">
        <v>0.41620000000000001</v>
      </c>
      <c r="E1294" s="179">
        <v>0.64090000000000003</v>
      </c>
      <c r="F1294" s="130">
        <v>1</v>
      </c>
      <c r="G1294" s="131">
        <v>1</v>
      </c>
      <c r="H1294" s="183" t="s">
        <v>230</v>
      </c>
      <c r="I1294" s="181" t="s">
        <v>246</v>
      </c>
      <c r="J1294" s="123"/>
      <c r="K1294" s="124"/>
    </row>
    <row r="1295" spans="1:11" x14ac:dyDescent="0.35">
      <c r="A1295" s="165" t="s">
        <v>1849</v>
      </c>
      <c r="B1295" s="166" t="s">
        <v>1848</v>
      </c>
      <c r="C1295" s="167">
        <v>4.41</v>
      </c>
      <c r="D1295" s="168">
        <v>0.59399999999999997</v>
      </c>
      <c r="E1295" s="168">
        <v>0.91479999999999995</v>
      </c>
      <c r="F1295" s="130">
        <v>1</v>
      </c>
      <c r="G1295" s="131">
        <v>1.52</v>
      </c>
      <c r="H1295" s="8" t="s">
        <v>230</v>
      </c>
      <c r="I1295" s="16" t="s">
        <v>246</v>
      </c>
      <c r="J1295" s="123"/>
      <c r="K1295" s="124"/>
    </row>
    <row r="1296" spans="1:11" x14ac:dyDescent="0.35">
      <c r="A1296" s="165" t="s">
        <v>1850</v>
      </c>
      <c r="B1296" s="166" t="s">
        <v>1848</v>
      </c>
      <c r="C1296" s="167">
        <v>6.43</v>
      </c>
      <c r="D1296" s="168">
        <v>0.79300000000000004</v>
      </c>
      <c r="E1296" s="168">
        <v>1.2212000000000001</v>
      </c>
      <c r="F1296" s="130">
        <v>1</v>
      </c>
      <c r="G1296" s="131">
        <v>1.8</v>
      </c>
      <c r="H1296" s="8" t="s">
        <v>230</v>
      </c>
      <c r="I1296" s="16" t="s">
        <v>246</v>
      </c>
      <c r="J1296" s="123"/>
      <c r="K1296" s="124"/>
    </row>
    <row r="1297" spans="1:11" x14ac:dyDescent="0.35">
      <c r="A1297" s="170" t="s">
        <v>1851</v>
      </c>
      <c r="B1297" s="171" t="s">
        <v>1848</v>
      </c>
      <c r="C1297" s="172">
        <v>9.33</v>
      </c>
      <c r="D1297" s="173">
        <v>1.4094</v>
      </c>
      <c r="E1297" s="173">
        <v>2.1705000000000001</v>
      </c>
      <c r="F1297" s="138">
        <v>1</v>
      </c>
      <c r="G1297" s="151">
        <v>2</v>
      </c>
      <c r="H1297" s="182" t="s">
        <v>230</v>
      </c>
      <c r="I1297" s="175" t="s">
        <v>246</v>
      </c>
      <c r="J1297" s="123"/>
      <c r="K1297" s="124"/>
    </row>
    <row r="1298" spans="1:11" x14ac:dyDescent="0.35">
      <c r="A1298" s="176" t="s">
        <v>1852</v>
      </c>
      <c r="B1298" s="177" t="s">
        <v>1853</v>
      </c>
      <c r="C1298" s="178">
        <v>3.11</v>
      </c>
      <c r="D1298" s="179">
        <v>0.4536</v>
      </c>
      <c r="E1298" s="179">
        <v>0.69850000000000001</v>
      </c>
      <c r="F1298" s="130">
        <v>1</v>
      </c>
      <c r="G1298" s="131">
        <v>1</v>
      </c>
      <c r="H1298" s="183" t="s">
        <v>230</v>
      </c>
      <c r="I1298" s="181" t="s">
        <v>246</v>
      </c>
      <c r="J1298" s="123"/>
      <c r="K1298" s="124"/>
    </row>
    <row r="1299" spans="1:11" x14ac:dyDescent="0.35">
      <c r="A1299" s="165" t="s">
        <v>1854</v>
      </c>
      <c r="B1299" s="166" t="s">
        <v>1853</v>
      </c>
      <c r="C1299" s="167">
        <v>3.72</v>
      </c>
      <c r="D1299" s="168">
        <v>0.52959999999999996</v>
      </c>
      <c r="E1299" s="168">
        <v>0.81559999999999999</v>
      </c>
      <c r="F1299" s="130">
        <v>1</v>
      </c>
      <c r="G1299" s="131">
        <v>1.52</v>
      </c>
      <c r="H1299" s="8" t="s">
        <v>230</v>
      </c>
      <c r="I1299" s="16" t="s">
        <v>246</v>
      </c>
      <c r="J1299" s="123"/>
      <c r="K1299" s="124"/>
    </row>
    <row r="1300" spans="1:11" x14ac:dyDescent="0.35">
      <c r="A1300" s="165" t="s">
        <v>1855</v>
      </c>
      <c r="B1300" s="166" t="s">
        <v>1853</v>
      </c>
      <c r="C1300" s="167">
        <v>4.7699999999999996</v>
      </c>
      <c r="D1300" s="168">
        <v>0.69040000000000001</v>
      </c>
      <c r="E1300" s="168">
        <v>1.0631999999999999</v>
      </c>
      <c r="F1300" s="130">
        <v>1</v>
      </c>
      <c r="G1300" s="131">
        <v>1.8</v>
      </c>
      <c r="H1300" s="8" t="s">
        <v>230</v>
      </c>
      <c r="I1300" s="16" t="s">
        <v>246</v>
      </c>
      <c r="J1300" s="123"/>
      <c r="K1300" s="124"/>
    </row>
    <row r="1301" spans="1:11" x14ac:dyDescent="0.35">
      <c r="A1301" s="170" t="s">
        <v>1856</v>
      </c>
      <c r="B1301" s="171" t="s">
        <v>1853</v>
      </c>
      <c r="C1301" s="172">
        <v>6.51</v>
      </c>
      <c r="D1301" s="173">
        <v>0.9496</v>
      </c>
      <c r="E1301" s="173">
        <v>1.4623999999999999</v>
      </c>
      <c r="F1301" s="138">
        <v>1</v>
      </c>
      <c r="G1301" s="151">
        <v>2</v>
      </c>
      <c r="H1301" s="182" t="s">
        <v>230</v>
      </c>
      <c r="I1301" s="175" t="s">
        <v>246</v>
      </c>
      <c r="J1301" s="123"/>
      <c r="K1301" s="124"/>
    </row>
    <row r="1302" spans="1:11" x14ac:dyDescent="0.35">
      <c r="A1302" s="176" t="s">
        <v>1857</v>
      </c>
      <c r="B1302" s="177" t="s">
        <v>1858</v>
      </c>
      <c r="C1302" s="178">
        <v>4</v>
      </c>
      <c r="D1302" s="179">
        <v>2.0743</v>
      </c>
      <c r="E1302" s="179">
        <v>3.1943999999999999</v>
      </c>
      <c r="F1302" s="130">
        <v>1</v>
      </c>
      <c r="G1302" s="131">
        <v>1</v>
      </c>
      <c r="H1302" s="183" t="s">
        <v>230</v>
      </c>
      <c r="I1302" s="181" t="s">
        <v>246</v>
      </c>
      <c r="J1302" s="123"/>
      <c r="K1302" s="124"/>
    </row>
    <row r="1303" spans="1:11" x14ac:dyDescent="0.35">
      <c r="A1303" s="165" t="s">
        <v>1859</v>
      </c>
      <c r="B1303" s="166" t="s">
        <v>1858</v>
      </c>
      <c r="C1303" s="167">
        <v>7.6</v>
      </c>
      <c r="D1303" s="168">
        <v>2.2446999999999999</v>
      </c>
      <c r="E1303" s="168">
        <v>3.4567999999999999</v>
      </c>
      <c r="F1303" s="130">
        <v>1</v>
      </c>
      <c r="G1303" s="131">
        <v>1.52</v>
      </c>
      <c r="H1303" s="8" t="s">
        <v>230</v>
      </c>
      <c r="I1303" s="16" t="s">
        <v>246</v>
      </c>
      <c r="J1303" s="123"/>
      <c r="K1303" s="124"/>
    </row>
    <row r="1304" spans="1:11" x14ac:dyDescent="0.35">
      <c r="A1304" s="165" t="s">
        <v>1860</v>
      </c>
      <c r="B1304" s="166" t="s">
        <v>1858</v>
      </c>
      <c r="C1304" s="167">
        <v>9.98</v>
      </c>
      <c r="D1304" s="168">
        <v>3.0613000000000001</v>
      </c>
      <c r="E1304" s="168">
        <v>4.7144000000000004</v>
      </c>
      <c r="F1304" s="130">
        <v>1</v>
      </c>
      <c r="G1304" s="131">
        <v>1.8</v>
      </c>
      <c r="H1304" s="8" t="s">
        <v>230</v>
      </c>
      <c r="I1304" s="16" t="s">
        <v>246</v>
      </c>
      <c r="J1304" s="123"/>
      <c r="K1304" s="124"/>
    </row>
    <row r="1305" spans="1:11" x14ac:dyDescent="0.35">
      <c r="A1305" s="170" t="s">
        <v>1861</v>
      </c>
      <c r="B1305" s="171" t="s">
        <v>1858</v>
      </c>
      <c r="C1305" s="172">
        <v>18.559999999999999</v>
      </c>
      <c r="D1305" s="173">
        <v>5.6761999999999997</v>
      </c>
      <c r="E1305" s="173">
        <v>8.7414000000000005</v>
      </c>
      <c r="F1305" s="138">
        <v>1</v>
      </c>
      <c r="G1305" s="151">
        <v>2</v>
      </c>
      <c r="H1305" s="182" t="s">
        <v>230</v>
      </c>
      <c r="I1305" s="175" t="s">
        <v>246</v>
      </c>
      <c r="J1305" s="123"/>
      <c r="K1305" s="124"/>
    </row>
    <row r="1306" spans="1:11" x14ac:dyDescent="0.35">
      <c r="A1306" s="176" t="s">
        <v>1862</v>
      </c>
      <c r="B1306" s="177" t="s">
        <v>1863</v>
      </c>
      <c r="C1306" s="178">
        <v>5.53</v>
      </c>
      <c r="D1306" s="179">
        <v>1.4636</v>
      </c>
      <c r="E1306" s="179">
        <v>2.2538999999999998</v>
      </c>
      <c r="F1306" s="130">
        <v>1</v>
      </c>
      <c r="G1306" s="131">
        <v>1</v>
      </c>
      <c r="H1306" s="183" t="s">
        <v>230</v>
      </c>
      <c r="I1306" s="181" t="s">
        <v>246</v>
      </c>
      <c r="J1306" s="123"/>
      <c r="K1306" s="124"/>
    </row>
    <row r="1307" spans="1:11" x14ac:dyDescent="0.35">
      <c r="A1307" s="165" t="s">
        <v>1864</v>
      </c>
      <c r="B1307" s="166" t="s">
        <v>1863</v>
      </c>
      <c r="C1307" s="167">
        <v>6.14</v>
      </c>
      <c r="D1307" s="168">
        <v>1.6346000000000001</v>
      </c>
      <c r="E1307" s="168">
        <v>2.5173000000000001</v>
      </c>
      <c r="F1307" s="130">
        <v>1</v>
      </c>
      <c r="G1307" s="131">
        <v>1.52</v>
      </c>
      <c r="H1307" s="8" t="s">
        <v>230</v>
      </c>
      <c r="I1307" s="16" t="s">
        <v>246</v>
      </c>
      <c r="J1307" s="123"/>
      <c r="K1307" s="124"/>
    </row>
    <row r="1308" spans="1:11" x14ac:dyDescent="0.35">
      <c r="A1308" s="165" t="s">
        <v>1865</v>
      </c>
      <c r="B1308" s="166" t="s">
        <v>1863</v>
      </c>
      <c r="C1308" s="167">
        <v>8.52</v>
      </c>
      <c r="D1308" s="168">
        <v>2.0756999999999999</v>
      </c>
      <c r="E1308" s="168">
        <v>3.1966000000000001</v>
      </c>
      <c r="F1308" s="130">
        <v>1</v>
      </c>
      <c r="G1308" s="131">
        <v>1.8</v>
      </c>
      <c r="H1308" s="8" t="s">
        <v>230</v>
      </c>
      <c r="I1308" s="16" t="s">
        <v>246</v>
      </c>
      <c r="J1308" s="123"/>
      <c r="K1308" s="124"/>
    </row>
    <row r="1309" spans="1:11" x14ac:dyDescent="0.35">
      <c r="A1309" s="170" t="s">
        <v>1866</v>
      </c>
      <c r="B1309" s="171" t="s">
        <v>1863</v>
      </c>
      <c r="C1309" s="172">
        <v>15.82</v>
      </c>
      <c r="D1309" s="173">
        <v>4.8643000000000001</v>
      </c>
      <c r="E1309" s="173">
        <v>7.4909999999999997</v>
      </c>
      <c r="F1309" s="138">
        <v>1</v>
      </c>
      <c r="G1309" s="151">
        <v>2</v>
      </c>
      <c r="H1309" s="182" t="s">
        <v>230</v>
      </c>
      <c r="I1309" s="175" t="s">
        <v>246</v>
      </c>
      <c r="J1309" s="123"/>
      <c r="K1309" s="124"/>
    </row>
    <row r="1310" spans="1:11" x14ac:dyDescent="0.35">
      <c r="A1310" s="176" t="s">
        <v>1867</v>
      </c>
      <c r="B1310" s="177" t="s">
        <v>1868</v>
      </c>
      <c r="C1310" s="178">
        <v>4.5</v>
      </c>
      <c r="D1310" s="179">
        <v>1.3447</v>
      </c>
      <c r="E1310" s="179">
        <v>2.0708000000000002</v>
      </c>
      <c r="F1310" s="130">
        <v>1</v>
      </c>
      <c r="G1310" s="131">
        <v>1</v>
      </c>
      <c r="H1310" s="183" t="s">
        <v>230</v>
      </c>
      <c r="I1310" s="181" t="s">
        <v>246</v>
      </c>
      <c r="J1310" s="123"/>
      <c r="K1310" s="124"/>
    </row>
    <row r="1311" spans="1:11" x14ac:dyDescent="0.35">
      <c r="A1311" s="165" t="s">
        <v>1869</v>
      </c>
      <c r="B1311" s="166" t="s">
        <v>1868</v>
      </c>
      <c r="C1311" s="167">
        <v>5.24</v>
      </c>
      <c r="D1311" s="168">
        <v>1.4805999999999999</v>
      </c>
      <c r="E1311" s="168">
        <v>2.2801</v>
      </c>
      <c r="F1311" s="130">
        <v>1</v>
      </c>
      <c r="G1311" s="131">
        <v>1.52</v>
      </c>
      <c r="H1311" s="8" t="s">
        <v>230</v>
      </c>
      <c r="I1311" s="16" t="s">
        <v>246</v>
      </c>
      <c r="J1311" s="123"/>
      <c r="K1311" s="124"/>
    </row>
    <row r="1312" spans="1:11" x14ac:dyDescent="0.35">
      <c r="A1312" s="165" t="s">
        <v>1870</v>
      </c>
      <c r="B1312" s="166" t="s">
        <v>1868</v>
      </c>
      <c r="C1312" s="167">
        <v>8.25</v>
      </c>
      <c r="D1312" s="168">
        <v>2.3895</v>
      </c>
      <c r="E1312" s="168">
        <v>3.6798000000000002</v>
      </c>
      <c r="F1312" s="130">
        <v>1</v>
      </c>
      <c r="G1312" s="131">
        <v>1.8</v>
      </c>
      <c r="H1312" s="8" t="s">
        <v>230</v>
      </c>
      <c r="I1312" s="16" t="s">
        <v>246</v>
      </c>
      <c r="J1312" s="123"/>
      <c r="K1312" s="124"/>
    </row>
    <row r="1313" spans="1:11" x14ac:dyDescent="0.35">
      <c r="A1313" s="170" t="s">
        <v>1871</v>
      </c>
      <c r="B1313" s="171" t="s">
        <v>1868</v>
      </c>
      <c r="C1313" s="172">
        <v>14.73</v>
      </c>
      <c r="D1313" s="173">
        <v>4.7317999999999998</v>
      </c>
      <c r="E1313" s="173">
        <v>7.2869999999999999</v>
      </c>
      <c r="F1313" s="138">
        <v>1</v>
      </c>
      <c r="G1313" s="151">
        <v>2</v>
      </c>
      <c r="H1313" s="182" t="s">
        <v>230</v>
      </c>
      <c r="I1313" s="175" t="s">
        <v>246</v>
      </c>
      <c r="J1313" s="123"/>
      <c r="K1313" s="124"/>
    </row>
    <row r="1314" spans="1:11" x14ac:dyDescent="0.35">
      <c r="A1314" s="176" t="s">
        <v>1872</v>
      </c>
      <c r="B1314" s="177" t="s">
        <v>1873</v>
      </c>
      <c r="C1314" s="178">
        <v>2.79</v>
      </c>
      <c r="D1314" s="179">
        <v>0.57750000000000001</v>
      </c>
      <c r="E1314" s="179">
        <v>0.88939999999999997</v>
      </c>
      <c r="F1314" s="130">
        <v>1</v>
      </c>
      <c r="G1314" s="131">
        <v>1</v>
      </c>
      <c r="H1314" s="183" t="s">
        <v>230</v>
      </c>
      <c r="I1314" s="181" t="s">
        <v>246</v>
      </c>
      <c r="J1314" s="123"/>
      <c r="K1314" s="124"/>
    </row>
    <row r="1315" spans="1:11" x14ac:dyDescent="0.35">
      <c r="A1315" s="165" t="s">
        <v>1874</v>
      </c>
      <c r="B1315" s="166" t="s">
        <v>1873</v>
      </c>
      <c r="C1315" s="167">
        <v>3.74</v>
      </c>
      <c r="D1315" s="168">
        <v>0.72770000000000001</v>
      </c>
      <c r="E1315" s="168">
        <v>1.1207</v>
      </c>
      <c r="F1315" s="130">
        <v>1</v>
      </c>
      <c r="G1315" s="131">
        <v>1.52</v>
      </c>
      <c r="H1315" s="8" t="s">
        <v>230</v>
      </c>
      <c r="I1315" s="16" t="s">
        <v>246</v>
      </c>
      <c r="J1315" s="123"/>
      <c r="K1315" s="124"/>
    </row>
    <row r="1316" spans="1:11" x14ac:dyDescent="0.35">
      <c r="A1316" s="165" t="s">
        <v>1875</v>
      </c>
      <c r="B1316" s="166" t="s">
        <v>1873</v>
      </c>
      <c r="C1316" s="167">
        <v>6</v>
      </c>
      <c r="D1316" s="168">
        <v>1.1637</v>
      </c>
      <c r="E1316" s="168">
        <v>1.7921</v>
      </c>
      <c r="F1316" s="130">
        <v>1</v>
      </c>
      <c r="G1316" s="131">
        <v>1.8</v>
      </c>
      <c r="H1316" s="8" t="s">
        <v>230</v>
      </c>
      <c r="I1316" s="16" t="s">
        <v>246</v>
      </c>
      <c r="J1316" s="123"/>
      <c r="K1316" s="124"/>
    </row>
    <row r="1317" spans="1:11" x14ac:dyDescent="0.35">
      <c r="A1317" s="170" t="s">
        <v>1876</v>
      </c>
      <c r="B1317" s="171" t="s">
        <v>1873</v>
      </c>
      <c r="C1317" s="172">
        <v>10.34</v>
      </c>
      <c r="D1317" s="173">
        <v>2.5283000000000002</v>
      </c>
      <c r="E1317" s="173">
        <v>3.8936000000000002</v>
      </c>
      <c r="F1317" s="138">
        <v>1</v>
      </c>
      <c r="G1317" s="151">
        <v>2</v>
      </c>
      <c r="H1317" s="182" t="s">
        <v>230</v>
      </c>
      <c r="I1317" s="175" t="s">
        <v>246</v>
      </c>
      <c r="J1317" s="123"/>
      <c r="K1317" s="124"/>
    </row>
    <row r="1318" spans="1:11" x14ac:dyDescent="0.35">
      <c r="A1318" s="176" t="s">
        <v>1877</v>
      </c>
      <c r="B1318" s="177" t="s">
        <v>1878</v>
      </c>
      <c r="C1318" s="178">
        <v>3.2</v>
      </c>
      <c r="D1318" s="179">
        <v>1.133</v>
      </c>
      <c r="E1318" s="179">
        <v>1.7447999999999999</v>
      </c>
      <c r="F1318" s="130">
        <v>1</v>
      </c>
      <c r="G1318" s="131">
        <v>1</v>
      </c>
      <c r="H1318" s="183" t="s">
        <v>230</v>
      </c>
      <c r="I1318" s="181" t="s">
        <v>246</v>
      </c>
      <c r="J1318" s="123"/>
      <c r="K1318" s="124"/>
    </row>
    <row r="1319" spans="1:11" x14ac:dyDescent="0.35">
      <c r="A1319" s="165" t="s">
        <v>1879</v>
      </c>
      <c r="B1319" s="166" t="s">
        <v>1878</v>
      </c>
      <c r="C1319" s="167">
        <v>5.53</v>
      </c>
      <c r="D1319" s="168">
        <v>1.5345</v>
      </c>
      <c r="E1319" s="168">
        <v>2.3631000000000002</v>
      </c>
      <c r="F1319" s="130">
        <v>1</v>
      </c>
      <c r="G1319" s="131">
        <v>1.52</v>
      </c>
      <c r="H1319" s="8" t="s">
        <v>230</v>
      </c>
      <c r="I1319" s="16" t="s">
        <v>246</v>
      </c>
      <c r="J1319" s="123"/>
      <c r="K1319" s="124"/>
    </row>
    <row r="1320" spans="1:11" x14ac:dyDescent="0.35">
      <c r="A1320" s="165" t="s">
        <v>1880</v>
      </c>
      <c r="B1320" s="166" t="s">
        <v>1878</v>
      </c>
      <c r="C1320" s="167">
        <v>9.56</v>
      </c>
      <c r="D1320" s="168">
        <v>2.0807000000000002</v>
      </c>
      <c r="E1320" s="168">
        <v>3.2042999999999999</v>
      </c>
      <c r="F1320" s="130">
        <v>1</v>
      </c>
      <c r="G1320" s="131">
        <v>1.8</v>
      </c>
      <c r="H1320" s="8" t="s">
        <v>230</v>
      </c>
      <c r="I1320" s="16" t="s">
        <v>246</v>
      </c>
      <c r="J1320" s="123"/>
      <c r="K1320" s="124"/>
    </row>
    <row r="1321" spans="1:11" x14ac:dyDescent="0.35">
      <c r="A1321" s="170" t="s">
        <v>1881</v>
      </c>
      <c r="B1321" s="171" t="s">
        <v>1878</v>
      </c>
      <c r="C1321" s="172">
        <v>18.46</v>
      </c>
      <c r="D1321" s="173">
        <v>4.3872999999999998</v>
      </c>
      <c r="E1321" s="173">
        <v>6.7565</v>
      </c>
      <c r="F1321" s="138">
        <v>1</v>
      </c>
      <c r="G1321" s="151">
        <v>2</v>
      </c>
      <c r="H1321" s="182" t="s">
        <v>230</v>
      </c>
      <c r="I1321" s="175" t="s">
        <v>246</v>
      </c>
      <c r="J1321" s="123"/>
      <c r="K1321" s="124"/>
    </row>
    <row r="1322" spans="1:11" x14ac:dyDescent="0.35">
      <c r="A1322" s="176" t="s">
        <v>1882</v>
      </c>
      <c r="B1322" s="177" t="s">
        <v>1883</v>
      </c>
      <c r="C1322" s="178">
        <v>2.97</v>
      </c>
      <c r="D1322" s="179">
        <v>0.86429999999999996</v>
      </c>
      <c r="E1322" s="179">
        <v>1.331</v>
      </c>
      <c r="F1322" s="130">
        <v>1</v>
      </c>
      <c r="G1322" s="131">
        <v>1</v>
      </c>
      <c r="H1322" s="183" t="s">
        <v>230</v>
      </c>
      <c r="I1322" s="181" t="s">
        <v>246</v>
      </c>
      <c r="J1322" s="123"/>
      <c r="K1322" s="124"/>
    </row>
    <row r="1323" spans="1:11" x14ac:dyDescent="0.35">
      <c r="A1323" s="165" t="s">
        <v>1884</v>
      </c>
      <c r="B1323" s="166" t="s">
        <v>1883</v>
      </c>
      <c r="C1323" s="167">
        <v>5.47</v>
      </c>
      <c r="D1323" s="168">
        <v>1.2367999999999999</v>
      </c>
      <c r="E1323" s="168">
        <v>1.9047000000000001</v>
      </c>
      <c r="F1323" s="130">
        <v>1</v>
      </c>
      <c r="G1323" s="131">
        <v>1.52</v>
      </c>
      <c r="H1323" s="8" t="s">
        <v>230</v>
      </c>
      <c r="I1323" s="16" t="s">
        <v>246</v>
      </c>
      <c r="J1323" s="123"/>
      <c r="K1323" s="124"/>
    </row>
    <row r="1324" spans="1:11" x14ac:dyDescent="0.35">
      <c r="A1324" s="165" t="s">
        <v>1885</v>
      </c>
      <c r="B1324" s="166" t="s">
        <v>1883</v>
      </c>
      <c r="C1324" s="167">
        <v>9.52</v>
      </c>
      <c r="D1324" s="168">
        <v>1.8532</v>
      </c>
      <c r="E1324" s="168">
        <v>2.8538999999999999</v>
      </c>
      <c r="F1324" s="130">
        <v>1</v>
      </c>
      <c r="G1324" s="131">
        <v>1.8</v>
      </c>
      <c r="H1324" s="8" t="s">
        <v>230</v>
      </c>
      <c r="I1324" s="16" t="s">
        <v>246</v>
      </c>
      <c r="J1324" s="123"/>
      <c r="K1324" s="124"/>
    </row>
    <row r="1325" spans="1:11" x14ac:dyDescent="0.35">
      <c r="A1325" s="170" t="s">
        <v>1886</v>
      </c>
      <c r="B1325" s="171" t="s">
        <v>1883</v>
      </c>
      <c r="C1325" s="172">
        <v>17.059999999999999</v>
      </c>
      <c r="D1325" s="173">
        <v>3.6825999999999999</v>
      </c>
      <c r="E1325" s="173">
        <v>5.6711999999999998</v>
      </c>
      <c r="F1325" s="138">
        <v>1</v>
      </c>
      <c r="G1325" s="151">
        <v>2</v>
      </c>
      <c r="H1325" s="182" t="s">
        <v>230</v>
      </c>
      <c r="I1325" s="175" t="s">
        <v>246</v>
      </c>
      <c r="J1325" s="123"/>
      <c r="K1325" s="124"/>
    </row>
    <row r="1326" spans="1:11" x14ac:dyDescent="0.35">
      <c r="A1326" s="176" t="s">
        <v>1887</v>
      </c>
      <c r="B1326" s="177" t="s">
        <v>1888</v>
      </c>
      <c r="C1326" s="178">
        <v>3.22</v>
      </c>
      <c r="D1326" s="179">
        <v>0.73350000000000004</v>
      </c>
      <c r="E1326" s="179">
        <v>1.1295999999999999</v>
      </c>
      <c r="F1326" s="130">
        <v>1</v>
      </c>
      <c r="G1326" s="131">
        <v>1</v>
      </c>
      <c r="H1326" s="183" t="s">
        <v>230</v>
      </c>
      <c r="I1326" s="181" t="s">
        <v>246</v>
      </c>
      <c r="J1326" s="123"/>
      <c r="K1326" s="124"/>
    </row>
    <row r="1327" spans="1:11" x14ac:dyDescent="0.35">
      <c r="A1327" s="165" t="s">
        <v>1889</v>
      </c>
      <c r="B1327" s="166" t="s">
        <v>1888</v>
      </c>
      <c r="C1327" s="167">
        <v>5.23</v>
      </c>
      <c r="D1327" s="168">
        <v>1.0427999999999999</v>
      </c>
      <c r="E1327" s="168">
        <v>1.6059000000000001</v>
      </c>
      <c r="F1327" s="130">
        <v>1</v>
      </c>
      <c r="G1327" s="131">
        <v>1.52</v>
      </c>
      <c r="H1327" s="8" t="s">
        <v>230</v>
      </c>
      <c r="I1327" s="16" t="s">
        <v>246</v>
      </c>
      <c r="J1327" s="123"/>
      <c r="K1327" s="124"/>
    </row>
    <row r="1328" spans="1:11" x14ac:dyDescent="0.35">
      <c r="A1328" s="165" t="s">
        <v>1890</v>
      </c>
      <c r="B1328" s="166" t="s">
        <v>1888</v>
      </c>
      <c r="C1328" s="167">
        <v>9.73</v>
      </c>
      <c r="D1328" s="168">
        <v>1.6759999999999999</v>
      </c>
      <c r="E1328" s="168">
        <v>2.581</v>
      </c>
      <c r="F1328" s="130">
        <v>1</v>
      </c>
      <c r="G1328" s="131">
        <v>1.8</v>
      </c>
      <c r="H1328" s="8" t="s">
        <v>230</v>
      </c>
      <c r="I1328" s="16" t="s">
        <v>246</v>
      </c>
      <c r="J1328" s="123"/>
      <c r="K1328" s="124"/>
    </row>
    <row r="1329" spans="1:11" x14ac:dyDescent="0.35">
      <c r="A1329" s="170" t="s">
        <v>1891</v>
      </c>
      <c r="B1329" s="171" t="s">
        <v>1888</v>
      </c>
      <c r="C1329" s="172">
        <v>17.579999999999998</v>
      </c>
      <c r="D1329" s="173">
        <v>3.5331000000000001</v>
      </c>
      <c r="E1329" s="173">
        <v>5.4409999999999998</v>
      </c>
      <c r="F1329" s="138">
        <v>1</v>
      </c>
      <c r="G1329" s="151">
        <v>2</v>
      </c>
      <c r="H1329" s="182" t="s">
        <v>230</v>
      </c>
      <c r="I1329" s="175" t="s">
        <v>246</v>
      </c>
      <c r="J1329" s="123"/>
      <c r="K1329" s="124"/>
    </row>
    <row r="1330" spans="1:11" x14ac:dyDescent="0.35">
      <c r="A1330" s="176" t="s">
        <v>1892</v>
      </c>
      <c r="B1330" s="177" t="s">
        <v>1893</v>
      </c>
      <c r="C1330" s="184">
        <v>0</v>
      </c>
      <c r="D1330" s="179">
        <v>0</v>
      </c>
      <c r="E1330" s="179">
        <v>0</v>
      </c>
      <c r="F1330" s="185">
        <v>1</v>
      </c>
      <c r="G1330" s="186">
        <v>1</v>
      </c>
      <c r="H1330" s="183" t="s">
        <v>1894</v>
      </c>
      <c r="I1330" s="181" t="s">
        <v>1894</v>
      </c>
      <c r="J1330" s="123"/>
      <c r="K1330" s="124"/>
    </row>
    <row r="1331" spans="1:11" x14ac:dyDescent="0.35">
      <c r="A1331" s="170" t="s">
        <v>1895</v>
      </c>
      <c r="B1331" s="171" t="s">
        <v>1896</v>
      </c>
      <c r="C1331" s="187">
        <v>0</v>
      </c>
      <c r="D1331" s="173">
        <v>0</v>
      </c>
      <c r="E1331" s="173">
        <v>0</v>
      </c>
      <c r="F1331" s="188">
        <v>1</v>
      </c>
      <c r="G1331" s="189">
        <v>1</v>
      </c>
      <c r="H1331" s="182" t="s">
        <v>1894</v>
      </c>
      <c r="I1331" s="175" t="s">
        <v>1894</v>
      </c>
      <c r="J1331" s="123"/>
      <c r="K1331" s="124"/>
    </row>
  </sheetData>
  <sheetProtection algorithmName="SHA-512" hashValue="bKqb/4ohsNngoaq3TBAJcp9ovY+v7aNymN0bUeNvFnR8cxLb/yif/lKl26Uu6Zs/G6saOQptl3BN6p7+GTs/FQ==" saltValue="hd0Vy1jEc/s1S6j3Opu/Xw==" spinCount="100000" sheet="1"/>
  <mergeCells count="14">
    <mergeCell ref="A6:I6"/>
    <mergeCell ref="H7:I8"/>
    <mergeCell ref="A1:I1"/>
    <mergeCell ref="A2:I2"/>
    <mergeCell ref="A3:I3"/>
    <mergeCell ref="A4:I4"/>
    <mergeCell ref="A5:I5"/>
    <mergeCell ref="G7:G9"/>
    <mergeCell ref="A7:A9"/>
    <mergeCell ref="B7:B9"/>
    <mergeCell ref="C7:C9"/>
    <mergeCell ref="D7:D9"/>
    <mergeCell ref="E7:E9"/>
    <mergeCell ref="F7:F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94BF3-39C4-406E-B6EA-790C62D10E69}">
  <dimension ref="B2:C9"/>
  <sheetViews>
    <sheetView workbookViewId="0"/>
  </sheetViews>
  <sheetFormatPr defaultRowHeight="14.25" x14ac:dyDescent="0.45"/>
  <cols>
    <col min="2" max="2" width="19.86328125" customWidth="1"/>
  </cols>
  <sheetData>
    <row r="2" spans="2:3" x14ac:dyDescent="0.45">
      <c r="B2" s="355" t="s">
        <v>1897</v>
      </c>
      <c r="C2" s="358" t="s">
        <v>1898</v>
      </c>
    </row>
    <row r="3" spans="2:3" x14ac:dyDescent="0.45">
      <c r="B3" s="356"/>
      <c r="C3" s="359"/>
    </row>
    <row r="4" spans="2:3" x14ac:dyDescent="0.45">
      <c r="B4" s="357"/>
      <c r="C4" s="360"/>
    </row>
    <row r="5" spans="2:3" x14ac:dyDescent="0.45">
      <c r="B5" s="191" t="s">
        <v>1899</v>
      </c>
      <c r="C5" s="192">
        <v>1</v>
      </c>
    </row>
    <row r="6" spans="2:3" x14ac:dyDescent="0.45">
      <c r="B6" s="191" t="s">
        <v>1900</v>
      </c>
      <c r="C6" s="192">
        <v>4.2489999999999997</v>
      </c>
    </row>
    <row r="7" spans="2:3" x14ac:dyDescent="0.45">
      <c r="B7" s="193" t="s">
        <v>1901</v>
      </c>
      <c r="C7" s="192">
        <v>2.2719999999999998</v>
      </c>
    </row>
    <row r="8" spans="2:3" x14ac:dyDescent="0.45">
      <c r="B8" s="191" t="s">
        <v>1902</v>
      </c>
      <c r="C8" s="192">
        <v>2.1549999999999998</v>
      </c>
    </row>
    <row r="9" spans="2:3" x14ac:dyDescent="0.45">
      <c r="B9" s="194" t="s">
        <v>1903</v>
      </c>
      <c r="C9" s="195">
        <v>2.1920000000000002</v>
      </c>
    </row>
  </sheetData>
  <sheetProtection algorithmName="SHA-512" hashValue="fsrcxAoYapSUWCGDdaDs03AIHE3x06WbXBVqp5N6L3yfFedV3dfK4E5onTO/EhbnhNR0oEMJIGEut6hT9YU4Qw==" saltValue="DOB7Kc5Qb/dDqiVFsqnknw==" spinCount="100000" sheet="1"/>
  <mergeCells count="2">
    <mergeCell ref="B2:B4"/>
    <mergeCell ref="C2:C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81D60-15FA-4714-8383-DDB87947BC6B}">
  <dimension ref="A1:H460"/>
  <sheetViews>
    <sheetView workbookViewId="0"/>
  </sheetViews>
  <sheetFormatPr defaultColWidth="8.86328125" defaultRowHeight="12.75" x14ac:dyDescent="0.35"/>
  <cols>
    <col min="1" max="1" width="9.86328125" style="166" bestFit="1" customWidth="1"/>
    <col min="2" max="2" width="41.86328125" style="8" bestFit="1" customWidth="1"/>
    <col min="3" max="3" width="12" style="207" customWidth="1"/>
    <col min="4" max="4" width="12" style="204" customWidth="1"/>
    <col min="5" max="5" width="17.86328125" style="8" customWidth="1"/>
    <col min="6" max="6" width="13.86328125" style="8" customWidth="1"/>
    <col min="7" max="7" width="9.1328125" style="8" customWidth="1"/>
    <col min="8" max="8" width="10.86328125" style="8" customWidth="1"/>
    <col min="9" max="9" width="2.3984375" style="8" customWidth="1"/>
    <col min="10" max="16384" width="8.86328125" style="8"/>
  </cols>
  <sheetData>
    <row r="1" spans="1:8" s="196" customFormat="1" ht="51" x14ac:dyDescent="0.35">
      <c r="A1" s="220" t="s">
        <v>62</v>
      </c>
      <c r="B1" s="221" t="s">
        <v>1904</v>
      </c>
      <c r="C1" s="222" t="s">
        <v>1905</v>
      </c>
      <c r="D1" s="222" t="s">
        <v>1906</v>
      </c>
      <c r="E1" s="221" t="s">
        <v>1897</v>
      </c>
      <c r="F1" s="223" t="s">
        <v>1907</v>
      </c>
      <c r="G1" s="223" t="s">
        <v>1908</v>
      </c>
      <c r="H1" s="223" t="s">
        <v>1909</v>
      </c>
    </row>
    <row r="2" spans="1:8" x14ac:dyDescent="0.35">
      <c r="A2" s="4" t="s">
        <v>1910</v>
      </c>
      <c r="B2" s="197" t="s">
        <v>1911</v>
      </c>
      <c r="C2" s="198">
        <v>0.29941000000000001</v>
      </c>
      <c r="D2" s="199">
        <v>2.3812000000000002</v>
      </c>
      <c r="E2" s="200" t="s">
        <v>1903</v>
      </c>
      <c r="F2" s="201">
        <v>0</v>
      </c>
      <c r="G2" s="8" t="s">
        <v>230</v>
      </c>
      <c r="H2" s="202">
        <v>0.04</v>
      </c>
    </row>
    <row r="3" spans="1:8" x14ac:dyDescent="0.35">
      <c r="A3" s="4" t="s">
        <v>1912</v>
      </c>
      <c r="B3" s="197" t="s">
        <v>1911</v>
      </c>
      <c r="C3" s="198">
        <v>0.29941000000000001</v>
      </c>
      <c r="D3" s="199">
        <v>2.3812000000000002</v>
      </c>
      <c r="E3" s="200" t="s">
        <v>1903</v>
      </c>
      <c r="F3" s="201">
        <v>0</v>
      </c>
      <c r="G3" s="8" t="s">
        <v>230</v>
      </c>
      <c r="H3" s="202">
        <v>0.04</v>
      </c>
    </row>
    <row r="4" spans="1:8" x14ac:dyDescent="0.35">
      <c r="A4" s="4" t="s">
        <v>1913</v>
      </c>
      <c r="B4" s="197" t="s">
        <v>1914</v>
      </c>
      <c r="C4" s="198">
        <v>0.309</v>
      </c>
      <c r="D4" s="199">
        <v>0.69420000000000004</v>
      </c>
      <c r="E4" s="200" t="s">
        <v>1899</v>
      </c>
      <c r="F4" s="201">
        <v>0</v>
      </c>
      <c r="G4" s="8" t="s">
        <v>1915</v>
      </c>
      <c r="H4" s="202">
        <v>0</v>
      </c>
    </row>
    <row r="5" spans="1:8" x14ac:dyDescent="0.35">
      <c r="A5" s="4" t="s">
        <v>129</v>
      </c>
      <c r="B5" s="197" t="s">
        <v>1916</v>
      </c>
      <c r="C5" s="198">
        <v>0.22334000000000001</v>
      </c>
      <c r="D5" s="199">
        <v>0.80200000000000005</v>
      </c>
      <c r="E5" s="200" t="s">
        <v>1899</v>
      </c>
      <c r="F5" s="201">
        <v>0</v>
      </c>
      <c r="G5" s="8" t="s">
        <v>1915</v>
      </c>
      <c r="H5" s="202">
        <v>0</v>
      </c>
    </row>
    <row r="6" spans="1:8" x14ac:dyDescent="0.35">
      <c r="A6" s="4" t="s">
        <v>1917</v>
      </c>
      <c r="B6" s="197" t="s">
        <v>1916</v>
      </c>
      <c r="C6" s="198">
        <v>0.22334000000000001</v>
      </c>
      <c r="D6" s="199">
        <v>0.80200000000000005</v>
      </c>
      <c r="E6" s="200" t="s">
        <v>1899</v>
      </c>
      <c r="F6" s="201">
        <v>0</v>
      </c>
      <c r="G6" s="8" t="s">
        <v>1915</v>
      </c>
      <c r="H6" s="202">
        <v>0</v>
      </c>
    </row>
    <row r="7" spans="1:8" x14ac:dyDescent="0.35">
      <c r="A7" s="190" t="s">
        <v>1918</v>
      </c>
      <c r="B7" s="8" t="s">
        <v>1919</v>
      </c>
      <c r="C7" s="198">
        <v>0.10100000000000001</v>
      </c>
      <c r="D7" s="199">
        <v>1.2875000000000001</v>
      </c>
      <c r="E7" s="8" t="s">
        <v>1899</v>
      </c>
      <c r="F7" s="201">
        <v>0</v>
      </c>
      <c r="G7" s="8" t="s">
        <v>1920</v>
      </c>
      <c r="H7" s="202">
        <v>0.11</v>
      </c>
    </row>
    <row r="8" spans="1:8" x14ac:dyDescent="0.35">
      <c r="A8" s="4" t="s">
        <v>1921</v>
      </c>
      <c r="B8" s="197" t="s">
        <v>1919</v>
      </c>
      <c r="C8" s="198">
        <v>0.10100000000000001</v>
      </c>
      <c r="D8" s="199">
        <v>1.2875000000000001</v>
      </c>
      <c r="E8" s="200" t="s">
        <v>1899</v>
      </c>
      <c r="F8" s="201">
        <v>0</v>
      </c>
      <c r="G8" s="8" t="s">
        <v>1920</v>
      </c>
      <c r="H8" s="202">
        <v>0.11</v>
      </c>
    </row>
    <row r="9" spans="1:8" x14ac:dyDescent="0.35">
      <c r="A9" s="4" t="s">
        <v>1922</v>
      </c>
      <c r="B9" s="197" t="s">
        <v>1923</v>
      </c>
      <c r="C9" s="198">
        <v>0.20499999999999999</v>
      </c>
      <c r="D9" s="199">
        <v>0.88500000000000001</v>
      </c>
      <c r="E9" s="200" t="s">
        <v>1899</v>
      </c>
      <c r="F9" s="201">
        <v>0</v>
      </c>
      <c r="G9" s="8" t="s">
        <v>1920</v>
      </c>
      <c r="H9" s="202">
        <v>0.11</v>
      </c>
    </row>
    <row r="10" spans="1:8" x14ac:dyDescent="0.35">
      <c r="A10" s="4" t="s">
        <v>1924</v>
      </c>
      <c r="B10" s="197" t="s">
        <v>1923</v>
      </c>
      <c r="C10" s="198">
        <v>0.20499999999999999</v>
      </c>
      <c r="D10" s="199">
        <v>0.88500000000000001</v>
      </c>
      <c r="E10" s="200" t="s">
        <v>1899</v>
      </c>
      <c r="F10" s="201">
        <v>0</v>
      </c>
      <c r="G10" s="8" t="s">
        <v>1920</v>
      </c>
      <c r="H10" s="202">
        <v>0.11</v>
      </c>
    </row>
    <row r="11" spans="1:8" x14ac:dyDescent="0.35">
      <c r="A11" s="4" t="s">
        <v>1925</v>
      </c>
      <c r="B11" s="197" t="s">
        <v>1923</v>
      </c>
      <c r="C11" s="198">
        <v>0.20499999999999999</v>
      </c>
      <c r="D11" s="199">
        <v>0.88500000000000001</v>
      </c>
      <c r="E11" s="200" t="s">
        <v>1899</v>
      </c>
      <c r="F11" s="201">
        <v>0</v>
      </c>
      <c r="G11" s="8" t="s">
        <v>1920</v>
      </c>
      <c r="H11" s="202">
        <v>0.11</v>
      </c>
    </row>
    <row r="12" spans="1:8" x14ac:dyDescent="0.35">
      <c r="A12" s="4" t="s">
        <v>1926</v>
      </c>
      <c r="B12" s="197" t="s">
        <v>1923</v>
      </c>
      <c r="C12" s="198">
        <v>0.20499999999999999</v>
      </c>
      <c r="D12" s="199">
        <v>0.88500000000000001</v>
      </c>
      <c r="E12" s="200" t="s">
        <v>1899</v>
      </c>
      <c r="F12" s="201">
        <v>0</v>
      </c>
      <c r="G12" s="8" t="s">
        <v>1920</v>
      </c>
      <c r="H12" s="202">
        <v>0.11</v>
      </c>
    </row>
    <row r="13" spans="1:8" x14ac:dyDescent="0.35">
      <c r="A13" s="4" t="s">
        <v>1927</v>
      </c>
      <c r="B13" s="197" t="s">
        <v>1928</v>
      </c>
      <c r="C13" s="198">
        <v>0.214</v>
      </c>
      <c r="D13" s="199">
        <v>1.0636000000000001</v>
      </c>
      <c r="E13" s="200" t="s">
        <v>1899</v>
      </c>
      <c r="F13" s="201">
        <v>0</v>
      </c>
      <c r="G13" s="8" t="s">
        <v>1915</v>
      </c>
      <c r="H13" s="202">
        <v>0</v>
      </c>
    </row>
    <row r="14" spans="1:8" x14ac:dyDescent="0.35">
      <c r="A14" s="4" t="s">
        <v>1929</v>
      </c>
      <c r="B14" s="197" t="s">
        <v>1928</v>
      </c>
      <c r="C14" s="198">
        <v>0.214</v>
      </c>
      <c r="D14" s="199">
        <v>1.0636000000000001</v>
      </c>
      <c r="E14" s="200" t="s">
        <v>1899</v>
      </c>
      <c r="F14" s="201">
        <v>0</v>
      </c>
      <c r="G14" s="8" t="s">
        <v>1915</v>
      </c>
      <c r="H14" s="202">
        <v>0</v>
      </c>
    </row>
    <row r="15" spans="1:8" x14ac:dyDescent="0.35">
      <c r="A15" s="190" t="s">
        <v>1930</v>
      </c>
      <c r="B15" s="8" t="s">
        <v>1928</v>
      </c>
      <c r="C15" s="198">
        <v>0.214</v>
      </c>
      <c r="D15" s="199">
        <v>1.0636000000000001</v>
      </c>
      <c r="E15" s="8" t="s">
        <v>1899</v>
      </c>
      <c r="F15" s="201">
        <v>0</v>
      </c>
      <c r="G15" s="8" t="s">
        <v>1915</v>
      </c>
      <c r="H15" s="202">
        <v>0</v>
      </c>
    </row>
    <row r="16" spans="1:8" x14ac:dyDescent="0.35">
      <c r="A16" s="4" t="s">
        <v>1931</v>
      </c>
      <c r="B16" s="197" t="s">
        <v>1932</v>
      </c>
      <c r="C16" s="198">
        <v>0.20899999999999999</v>
      </c>
      <c r="D16" s="199">
        <v>0.98409999999999997</v>
      </c>
      <c r="E16" s="200" t="s">
        <v>1899</v>
      </c>
      <c r="F16" s="201">
        <v>0</v>
      </c>
      <c r="G16" s="8" t="s">
        <v>1915</v>
      </c>
      <c r="H16" s="202">
        <v>0</v>
      </c>
    </row>
    <row r="17" spans="1:8" x14ac:dyDescent="0.35">
      <c r="A17" s="4" t="s">
        <v>1933</v>
      </c>
      <c r="B17" s="197" t="s">
        <v>1934</v>
      </c>
      <c r="C17" s="198">
        <v>0.22500000000000001</v>
      </c>
      <c r="D17" s="199">
        <v>0.53310000000000002</v>
      </c>
      <c r="E17" s="200" t="s">
        <v>1901</v>
      </c>
      <c r="F17" s="201">
        <v>0</v>
      </c>
      <c r="G17" s="8" t="s">
        <v>1915</v>
      </c>
      <c r="H17" s="202">
        <v>0</v>
      </c>
    </row>
    <row r="18" spans="1:8" x14ac:dyDescent="0.35">
      <c r="A18" s="4" t="s">
        <v>1935</v>
      </c>
      <c r="B18" s="197" t="s">
        <v>1936</v>
      </c>
      <c r="C18" s="198">
        <v>0.217</v>
      </c>
      <c r="D18" s="199">
        <v>0.91220000000000001</v>
      </c>
      <c r="E18" s="200" t="s">
        <v>1899</v>
      </c>
      <c r="F18" s="201">
        <v>0</v>
      </c>
      <c r="G18" s="8" t="s">
        <v>1915</v>
      </c>
      <c r="H18" s="202">
        <v>0</v>
      </c>
    </row>
    <row r="19" spans="1:8" x14ac:dyDescent="0.35">
      <c r="A19" s="4" t="s">
        <v>1937</v>
      </c>
      <c r="B19" s="197" t="s">
        <v>1936</v>
      </c>
      <c r="C19" s="198">
        <v>0.217</v>
      </c>
      <c r="D19" s="199">
        <v>0.91220000000000001</v>
      </c>
      <c r="E19" s="200" t="s">
        <v>1899</v>
      </c>
      <c r="F19" s="201">
        <v>0</v>
      </c>
      <c r="G19" s="8" t="s">
        <v>1915</v>
      </c>
      <c r="H19" s="202">
        <v>0</v>
      </c>
    </row>
    <row r="20" spans="1:8" x14ac:dyDescent="0.35">
      <c r="A20" s="4" t="s">
        <v>1938</v>
      </c>
      <c r="B20" s="197" t="s">
        <v>1936</v>
      </c>
      <c r="C20" s="198">
        <v>0.217</v>
      </c>
      <c r="D20" s="199">
        <v>0.91220000000000001</v>
      </c>
      <c r="E20" s="200" t="s">
        <v>1899</v>
      </c>
      <c r="F20" s="201">
        <v>0</v>
      </c>
      <c r="G20" s="8" t="s">
        <v>1915</v>
      </c>
      <c r="H20" s="202">
        <v>0</v>
      </c>
    </row>
    <row r="21" spans="1:8" x14ac:dyDescent="0.35">
      <c r="A21" s="4" t="s">
        <v>1939</v>
      </c>
      <c r="B21" s="197" t="s">
        <v>1936</v>
      </c>
      <c r="C21" s="198">
        <v>0.217</v>
      </c>
      <c r="D21" s="199">
        <v>0.91220000000000001</v>
      </c>
      <c r="E21" s="200" t="s">
        <v>1899</v>
      </c>
      <c r="F21" s="201">
        <v>0</v>
      </c>
      <c r="G21" s="8" t="s">
        <v>1915</v>
      </c>
      <c r="H21" s="202">
        <v>0</v>
      </c>
    </row>
    <row r="22" spans="1:8" x14ac:dyDescent="0.35">
      <c r="A22" s="4" t="s">
        <v>1940</v>
      </c>
      <c r="B22" s="197" t="s">
        <v>1936</v>
      </c>
      <c r="C22" s="198">
        <v>0.217</v>
      </c>
      <c r="D22" s="199">
        <v>0.91220000000000001</v>
      </c>
      <c r="E22" s="200" t="s">
        <v>1899</v>
      </c>
      <c r="F22" s="201">
        <v>0</v>
      </c>
      <c r="G22" s="8" t="s">
        <v>1915</v>
      </c>
      <c r="H22" s="202">
        <v>0</v>
      </c>
    </row>
    <row r="23" spans="1:8" x14ac:dyDescent="0.35">
      <c r="A23" s="4" t="s">
        <v>1941</v>
      </c>
      <c r="B23" s="197" t="s">
        <v>1936</v>
      </c>
      <c r="C23" s="198">
        <v>0.217</v>
      </c>
      <c r="D23" s="199">
        <v>0.91220000000000001</v>
      </c>
      <c r="E23" s="200" t="s">
        <v>1899</v>
      </c>
      <c r="F23" s="201">
        <v>0</v>
      </c>
      <c r="G23" s="8" t="s">
        <v>1915</v>
      </c>
      <c r="H23" s="202">
        <v>0</v>
      </c>
    </row>
    <row r="24" spans="1:8" x14ac:dyDescent="0.35">
      <c r="A24" s="4" t="s">
        <v>1942</v>
      </c>
      <c r="B24" s="197" t="s">
        <v>1936</v>
      </c>
      <c r="C24" s="198">
        <v>0.217</v>
      </c>
      <c r="D24" s="199">
        <v>0.91220000000000001</v>
      </c>
      <c r="E24" s="200" t="s">
        <v>1899</v>
      </c>
      <c r="F24" s="201">
        <v>0</v>
      </c>
      <c r="G24" s="8" t="s">
        <v>1915</v>
      </c>
      <c r="H24" s="202">
        <v>0</v>
      </c>
    </row>
    <row r="25" spans="1:8" x14ac:dyDescent="0.35">
      <c r="A25" s="4" t="s">
        <v>1943</v>
      </c>
      <c r="B25" s="197" t="s">
        <v>1936</v>
      </c>
      <c r="C25" s="198">
        <v>0.217</v>
      </c>
      <c r="D25" s="199">
        <v>0.91220000000000001</v>
      </c>
      <c r="E25" s="200" t="s">
        <v>1899</v>
      </c>
      <c r="F25" s="201">
        <v>0</v>
      </c>
      <c r="G25" s="8" t="s">
        <v>1915</v>
      </c>
      <c r="H25" s="202">
        <v>0</v>
      </c>
    </row>
    <row r="26" spans="1:8" x14ac:dyDescent="0.35">
      <c r="A26" s="4" t="s">
        <v>1944</v>
      </c>
      <c r="B26" s="197" t="s">
        <v>1945</v>
      </c>
      <c r="C26" s="198">
        <v>0.25818000000000002</v>
      </c>
      <c r="D26" s="199">
        <v>1</v>
      </c>
      <c r="E26" s="200" t="s">
        <v>1899</v>
      </c>
      <c r="F26" s="201">
        <v>0</v>
      </c>
      <c r="G26" s="8" t="s">
        <v>1915</v>
      </c>
      <c r="H26" s="202">
        <v>0</v>
      </c>
    </row>
    <row r="27" spans="1:8" x14ac:dyDescent="0.35">
      <c r="A27" s="4" t="s">
        <v>1946</v>
      </c>
      <c r="B27" s="197" t="s">
        <v>1947</v>
      </c>
      <c r="C27" s="198">
        <v>0.24199999999999999</v>
      </c>
      <c r="D27" s="199">
        <v>1.2025999999999999</v>
      </c>
      <c r="E27" s="200" t="s">
        <v>1899</v>
      </c>
      <c r="F27" s="201">
        <v>0</v>
      </c>
      <c r="G27" s="8" t="s">
        <v>1915</v>
      </c>
      <c r="H27" s="202">
        <v>0</v>
      </c>
    </row>
    <row r="28" spans="1:8" x14ac:dyDescent="0.35">
      <c r="A28" s="4" t="s">
        <v>1948</v>
      </c>
      <c r="B28" s="197" t="s">
        <v>1949</v>
      </c>
      <c r="C28" s="198">
        <v>9.7000000000000003E-2</v>
      </c>
      <c r="D28" s="199">
        <v>0.85070000000000001</v>
      </c>
      <c r="E28" s="200" t="s">
        <v>1899</v>
      </c>
      <c r="F28" s="201">
        <v>0</v>
      </c>
      <c r="G28" s="8" t="s">
        <v>1915</v>
      </c>
      <c r="H28" s="202">
        <v>0</v>
      </c>
    </row>
    <row r="29" spans="1:8" x14ac:dyDescent="0.35">
      <c r="A29" s="4" t="s">
        <v>1950</v>
      </c>
      <c r="B29" s="197" t="s">
        <v>1951</v>
      </c>
      <c r="C29" s="198">
        <v>0.18099999999999999</v>
      </c>
      <c r="D29" s="199">
        <v>1.3169999999999999</v>
      </c>
      <c r="E29" s="200" t="s">
        <v>1899</v>
      </c>
      <c r="F29" s="201">
        <v>0</v>
      </c>
      <c r="G29" s="8" t="s">
        <v>1920</v>
      </c>
      <c r="H29" s="202">
        <v>0.11</v>
      </c>
    </row>
    <row r="30" spans="1:8" x14ac:dyDescent="0.35">
      <c r="A30" s="4" t="s">
        <v>1952</v>
      </c>
      <c r="B30" s="197" t="s">
        <v>1953</v>
      </c>
      <c r="C30" s="198">
        <v>0.25818000000000002</v>
      </c>
      <c r="D30" s="199">
        <v>1</v>
      </c>
      <c r="E30" s="200" t="s">
        <v>1899</v>
      </c>
      <c r="F30" s="201">
        <v>0</v>
      </c>
      <c r="G30" s="8" t="s">
        <v>1915</v>
      </c>
      <c r="H30" s="202">
        <v>0</v>
      </c>
    </row>
    <row r="31" spans="1:8" x14ac:dyDescent="0.35">
      <c r="A31" s="4" t="s">
        <v>1954</v>
      </c>
      <c r="B31" s="197" t="s">
        <v>1955</v>
      </c>
      <c r="C31" s="198">
        <v>0.28814000000000001</v>
      </c>
      <c r="D31" s="199">
        <v>4.7930999999999999</v>
      </c>
      <c r="E31" s="200" t="s">
        <v>1902</v>
      </c>
      <c r="F31" s="201">
        <v>0</v>
      </c>
      <c r="G31" s="8" t="s">
        <v>1915</v>
      </c>
      <c r="H31" s="202">
        <v>0</v>
      </c>
    </row>
    <row r="32" spans="1:8" x14ac:dyDescent="0.35">
      <c r="A32" s="4" t="s">
        <v>1956</v>
      </c>
      <c r="B32" s="197" t="s">
        <v>1957</v>
      </c>
      <c r="C32" s="198">
        <v>0.11600000000000001</v>
      </c>
      <c r="D32" s="199">
        <v>0.66059999999999997</v>
      </c>
      <c r="E32" s="200" t="s">
        <v>1899</v>
      </c>
      <c r="F32" s="201">
        <v>0</v>
      </c>
      <c r="G32" s="8" t="s">
        <v>1920</v>
      </c>
      <c r="H32" s="202">
        <v>0.11</v>
      </c>
    </row>
    <row r="33" spans="1:8" x14ac:dyDescent="0.35">
      <c r="A33" s="4" t="s">
        <v>1958</v>
      </c>
      <c r="B33" s="197" t="s">
        <v>1957</v>
      </c>
      <c r="C33" s="198">
        <v>0.11600000000000001</v>
      </c>
      <c r="D33" s="199">
        <v>0.66059999999999997</v>
      </c>
      <c r="E33" s="200" t="s">
        <v>1899</v>
      </c>
      <c r="F33" s="201">
        <v>0</v>
      </c>
      <c r="G33" s="8" t="s">
        <v>1920</v>
      </c>
      <c r="H33" s="202">
        <v>0.11</v>
      </c>
    </row>
    <row r="34" spans="1:8" x14ac:dyDescent="0.35">
      <c r="A34" s="4" t="s">
        <v>1959</v>
      </c>
      <c r="B34" s="197" t="s">
        <v>1960</v>
      </c>
      <c r="C34" s="198">
        <v>8.5000000000000006E-2</v>
      </c>
      <c r="D34" s="199">
        <v>0.91890000000000005</v>
      </c>
      <c r="E34" s="200" t="s">
        <v>1899</v>
      </c>
      <c r="F34" s="201">
        <v>0</v>
      </c>
      <c r="G34" s="8" t="s">
        <v>1915</v>
      </c>
      <c r="H34" s="202">
        <v>0</v>
      </c>
    </row>
    <row r="35" spans="1:8" x14ac:dyDescent="0.35">
      <c r="A35" s="4" t="s">
        <v>1961</v>
      </c>
      <c r="B35" s="197" t="s">
        <v>1960</v>
      </c>
      <c r="C35" s="198">
        <v>8.5000000000000006E-2</v>
      </c>
      <c r="D35" s="199">
        <v>0.91890000000000005</v>
      </c>
      <c r="E35" s="200" t="s">
        <v>1899</v>
      </c>
      <c r="F35" s="201">
        <v>0</v>
      </c>
      <c r="G35" s="8" t="s">
        <v>1915</v>
      </c>
      <c r="H35" s="202">
        <v>0</v>
      </c>
    </row>
    <row r="36" spans="1:8" x14ac:dyDescent="0.35">
      <c r="A36" s="4" t="s">
        <v>1962</v>
      </c>
      <c r="B36" s="197" t="s">
        <v>1963</v>
      </c>
      <c r="C36" s="198">
        <v>0.123</v>
      </c>
      <c r="D36" s="199">
        <v>1.3415999999999999</v>
      </c>
      <c r="E36" s="200" t="s">
        <v>1899</v>
      </c>
      <c r="F36" s="201">
        <v>0</v>
      </c>
      <c r="G36" s="8" t="s">
        <v>1915</v>
      </c>
      <c r="H36" s="202">
        <v>0</v>
      </c>
    </row>
    <row r="37" spans="1:8" x14ac:dyDescent="0.35">
      <c r="A37" s="4" t="s">
        <v>1964</v>
      </c>
      <c r="B37" s="197" t="s">
        <v>1965</v>
      </c>
      <c r="C37" s="198">
        <v>9.6000000000000002E-2</v>
      </c>
      <c r="D37" s="199">
        <v>0.64190000000000003</v>
      </c>
      <c r="E37" s="200" t="s">
        <v>1899</v>
      </c>
      <c r="F37" s="201">
        <v>0</v>
      </c>
      <c r="G37" s="8" t="s">
        <v>1915</v>
      </c>
      <c r="H37" s="202">
        <v>0</v>
      </c>
    </row>
    <row r="38" spans="1:8" x14ac:dyDescent="0.35">
      <c r="A38" s="190" t="s">
        <v>1966</v>
      </c>
      <c r="B38" s="8" t="s">
        <v>1967</v>
      </c>
      <c r="C38" s="198">
        <v>0.121</v>
      </c>
      <c r="D38" s="199">
        <v>0.96150000000000002</v>
      </c>
      <c r="E38" s="8" t="s">
        <v>1899</v>
      </c>
      <c r="F38" s="201">
        <v>0</v>
      </c>
      <c r="G38" s="8" t="s">
        <v>1915</v>
      </c>
      <c r="H38" s="202">
        <v>0</v>
      </c>
    </row>
    <row r="39" spans="1:8" x14ac:dyDescent="0.35">
      <c r="A39" s="4" t="s">
        <v>1968</v>
      </c>
      <c r="B39" s="197" t="s">
        <v>1967</v>
      </c>
      <c r="C39" s="198">
        <v>0.121</v>
      </c>
      <c r="D39" s="199">
        <v>0.96150000000000002</v>
      </c>
      <c r="E39" s="200" t="s">
        <v>1899</v>
      </c>
      <c r="F39" s="201">
        <v>0</v>
      </c>
      <c r="G39" s="8" t="s">
        <v>1915</v>
      </c>
      <c r="H39" s="202">
        <v>0</v>
      </c>
    </row>
    <row r="40" spans="1:8" x14ac:dyDescent="0.35">
      <c r="A40" s="4" t="s">
        <v>1969</v>
      </c>
      <c r="B40" s="197" t="s">
        <v>1970</v>
      </c>
      <c r="C40" s="198">
        <v>0.32900000000000001</v>
      </c>
      <c r="D40" s="199">
        <v>1.4239999999999999</v>
      </c>
      <c r="E40" s="200" t="s">
        <v>1899</v>
      </c>
      <c r="F40" s="201">
        <v>0</v>
      </c>
      <c r="G40" s="8" t="s">
        <v>1915</v>
      </c>
      <c r="H40" s="202">
        <v>0</v>
      </c>
    </row>
    <row r="41" spans="1:8" x14ac:dyDescent="0.35">
      <c r="A41" s="4" t="s">
        <v>1971</v>
      </c>
      <c r="B41" s="197" t="s">
        <v>1970</v>
      </c>
      <c r="C41" s="198">
        <v>0.32900000000000001</v>
      </c>
      <c r="D41" s="199">
        <v>1.4239999999999999</v>
      </c>
      <c r="E41" s="200" t="s">
        <v>1899</v>
      </c>
      <c r="F41" s="201">
        <v>0</v>
      </c>
      <c r="G41" s="8" t="s">
        <v>1915</v>
      </c>
      <c r="H41" s="202">
        <v>0</v>
      </c>
    </row>
    <row r="42" spans="1:8" x14ac:dyDescent="0.35">
      <c r="A42" s="4" t="s">
        <v>1972</v>
      </c>
      <c r="B42" s="197" t="s">
        <v>1973</v>
      </c>
      <c r="C42" s="198">
        <v>0.21199999999999999</v>
      </c>
      <c r="D42" s="199">
        <v>0.66920000000000002</v>
      </c>
      <c r="E42" s="200" t="s">
        <v>1899</v>
      </c>
      <c r="F42" s="201">
        <v>0</v>
      </c>
      <c r="G42" s="8" t="s">
        <v>1915</v>
      </c>
      <c r="H42" s="202">
        <v>0</v>
      </c>
    </row>
    <row r="43" spans="1:8" x14ac:dyDescent="0.35">
      <c r="A43" s="4" t="s">
        <v>1974</v>
      </c>
      <c r="B43" s="197" t="s">
        <v>1973</v>
      </c>
      <c r="C43" s="198">
        <v>0.21199999999999999</v>
      </c>
      <c r="D43" s="199">
        <v>0.66920000000000002</v>
      </c>
      <c r="E43" s="200" t="s">
        <v>1899</v>
      </c>
      <c r="F43" s="201">
        <v>0</v>
      </c>
      <c r="G43" s="8" t="s">
        <v>1915</v>
      </c>
      <c r="H43" s="202">
        <v>0</v>
      </c>
    </row>
    <row r="44" spans="1:8" x14ac:dyDescent="0.35">
      <c r="A44" s="4" t="s">
        <v>1975</v>
      </c>
      <c r="B44" s="197" t="s">
        <v>1973</v>
      </c>
      <c r="C44" s="198">
        <v>0.21199999999999999</v>
      </c>
      <c r="D44" s="199">
        <v>0.66920000000000002</v>
      </c>
      <c r="E44" s="200" t="s">
        <v>1899</v>
      </c>
      <c r="F44" s="201">
        <v>0</v>
      </c>
      <c r="G44" s="8" t="s">
        <v>1915</v>
      </c>
      <c r="H44" s="202">
        <v>0</v>
      </c>
    </row>
    <row r="45" spans="1:8" x14ac:dyDescent="0.35">
      <c r="A45" s="4" t="s">
        <v>1976</v>
      </c>
      <c r="B45" s="197" t="s">
        <v>1977</v>
      </c>
      <c r="C45" s="198">
        <v>0.25818000000000002</v>
      </c>
      <c r="D45" s="199">
        <v>1</v>
      </c>
      <c r="E45" s="200" t="s">
        <v>1899</v>
      </c>
      <c r="F45" s="201">
        <v>0</v>
      </c>
      <c r="G45" s="8" t="s">
        <v>1915</v>
      </c>
      <c r="H45" s="202">
        <v>0</v>
      </c>
    </row>
    <row r="46" spans="1:8" x14ac:dyDescent="0.35">
      <c r="A46" s="4" t="s">
        <v>1978</v>
      </c>
      <c r="B46" s="197" t="s">
        <v>1979</v>
      </c>
      <c r="C46" s="198">
        <v>0.112</v>
      </c>
      <c r="D46" s="199">
        <v>1.7670999999999999</v>
      </c>
      <c r="E46" s="200" t="s">
        <v>1899</v>
      </c>
      <c r="F46" s="201">
        <v>0</v>
      </c>
      <c r="G46" s="8" t="s">
        <v>1920</v>
      </c>
      <c r="H46" s="202">
        <v>0.11</v>
      </c>
    </row>
    <row r="47" spans="1:8" x14ac:dyDescent="0.35">
      <c r="A47" s="4" t="s">
        <v>1980</v>
      </c>
      <c r="B47" s="8" t="s">
        <v>1979</v>
      </c>
      <c r="C47" s="203">
        <v>0.112</v>
      </c>
      <c r="D47" s="204">
        <v>1.7670999999999999</v>
      </c>
      <c r="E47" s="200" t="s">
        <v>1899</v>
      </c>
      <c r="F47" s="201">
        <v>0</v>
      </c>
      <c r="G47" s="8" t="s">
        <v>1920</v>
      </c>
      <c r="H47" s="202">
        <v>0.11</v>
      </c>
    </row>
    <row r="48" spans="1:8" x14ac:dyDescent="0.35">
      <c r="A48" s="4" t="s">
        <v>1981</v>
      </c>
      <c r="B48" s="197" t="s">
        <v>1979</v>
      </c>
      <c r="C48" s="198">
        <v>0.112</v>
      </c>
      <c r="D48" s="199">
        <v>1.7670999999999999</v>
      </c>
      <c r="E48" s="200" t="s">
        <v>1899</v>
      </c>
      <c r="F48" s="201">
        <v>0</v>
      </c>
      <c r="G48" s="8" t="s">
        <v>1920</v>
      </c>
      <c r="H48" s="202">
        <v>0.11</v>
      </c>
    </row>
    <row r="49" spans="1:8" x14ac:dyDescent="0.35">
      <c r="A49" s="4" t="s">
        <v>1982</v>
      </c>
      <c r="B49" s="197" t="s">
        <v>1983</v>
      </c>
      <c r="C49" s="198">
        <v>0.22800000000000001</v>
      </c>
      <c r="D49" s="199">
        <v>0.8276</v>
      </c>
      <c r="E49" s="200" t="s">
        <v>1899</v>
      </c>
      <c r="F49" s="201">
        <v>0</v>
      </c>
      <c r="G49" s="8" t="s">
        <v>1915</v>
      </c>
      <c r="H49" s="202">
        <v>0</v>
      </c>
    </row>
    <row r="50" spans="1:8" x14ac:dyDescent="0.35">
      <c r="A50" s="4" t="s">
        <v>1984</v>
      </c>
      <c r="B50" s="197" t="s">
        <v>1985</v>
      </c>
      <c r="C50" s="198">
        <v>9.2999999999999999E-2</v>
      </c>
      <c r="D50" s="199">
        <v>0.76690000000000003</v>
      </c>
      <c r="E50" s="200" t="s">
        <v>1899</v>
      </c>
      <c r="F50" s="201">
        <v>0</v>
      </c>
      <c r="G50" s="8" t="s">
        <v>1915</v>
      </c>
      <c r="H50" s="202">
        <v>0</v>
      </c>
    </row>
    <row r="51" spans="1:8" x14ac:dyDescent="0.35">
      <c r="A51" s="4" t="s">
        <v>1986</v>
      </c>
      <c r="B51" s="197" t="s">
        <v>1985</v>
      </c>
      <c r="C51" s="198">
        <v>9.2999999999999999E-2</v>
      </c>
      <c r="D51" s="199">
        <v>0.76690000000000003</v>
      </c>
      <c r="E51" s="200" t="s">
        <v>1899</v>
      </c>
      <c r="F51" s="201">
        <v>0</v>
      </c>
      <c r="G51" s="8" t="s">
        <v>1915</v>
      </c>
      <c r="H51" s="202">
        <v>0</v>
      </c>
    </row>
    <row r="52" spans="1:8" x14ac:dyDescent="0.35">
      <c r="A52" s="4" t="s">
        <v>1987</v>
      </c>
      <c r="B52" s="197" t="s">
        <v>1988</v>
      </c>
      <c r="C52" s="198">
        <v>0.25818000000000002</v>
      </c>
      <c r="D52" s="199">
        <v>1</v>
      </c>
      <c r="E52" s="200" t="s">
        <v>1899</v>
      </c>
      <c r="F52" s="201">
        <v>0</v>
      </c>
      <c r="G52" s="8" t="s">
        <v>1915</v>
      </c>
      <c r="H52" s="202">
        <v>0</v>
      </c>
    </row>
    <row r="53" spans="1:8" x14ac:dyDescent="0.35">
      <c r="A53" s="4" t="s">
        <v>1989</v>
      </c>
      <c r="B53" s="197" t="s">
        <v>1990</v>
      </c>
      <c r="C53" s="198">
        <v>0.30346000000000001</v>
      </c>
      <c r="D53" s="199">
        <v>1.2392000000000001</v>
      </c>
      <c r="E53" s="200" t="s">
        <v>1900</v>
      </c>
      <c r="F53" s="201">
        <v>0</v>
      </c>
      <c r="G53" s="8" t="s">
        <v>1915</v>
      </c>
      <c r="H53" s="202">
        <v>0</v>
      </c>
    </row>
    <row r="54" spans="1:8" x14ac:dyDescent="0.35">
      <c r="A54" s="4" t="s">
        <v>1991</v>
      </c>
      <c r="B54" s="197" t="s">
        <v>1990</v>
      </c>
      <c r="C54" s="198">
        <v>0.30346000000000001</v>
      </c>
      <c r="D54" s="199">
        <v>1.2392000000000001</v>
      </c>
      <c r="E54" s="200" t="s">
        <v>1900</v>
      </c>
      <c r="F54" s="201">
        <v>0</v>
      </c>
      <c r="G54" s="8" t="s">
        <v>1915</v>
      </c>
      <c r="H54" s="202">
        <v>0</v>
      </c>
    </row>
    <row r="55" spans="1:8" x14ac:dyDescent="0.35">
      <c r="A55" s="4" t="s">
        <v>1992</v>
      </c>
      <c r="B55" s="197" t="s">
        <v>1993</v>
      </c>
      <c r="C55" s="198">
        <v>0.26500000000000001</v>
      </c>
      <c r="D55" s="199">
        <v>0.63170000000000004</v>
      </c>
      <c r="E55" s="200" t="s">
        <v>1899</v>
      </c>
      <c r="F55" s="201">
        <v>0</v>
      </c>
      <c r="G55" s="8" t="s">
        <v>1915</v>
      </c>
      <c r="H55" s="202">
        <v>0</v>
      </c>
    </row>
    <row r="56" spans="1:8" x14ac:dyDescent="0.35">
      <c r="A56" s="190" t="s">
        <v>1994</v>
      </c>
      <c r="B56" s="8" t="s">
        <v>1995</v>
      </c>
      <c r="C56" s="198">
        <v>0.26100000000000001</v>
      </c>
      <c r="D56" s="199">
        <v>1.0262</v>
      </c>
      <c r="E56" s="200" t="s">
        <v>1899</v>
      </c>
      <c r="F56" s="201">
        <v>0</v>
      </c>
      <c r="G56" s="8" t="s">
        <v>1915</v>
      </c>
      <c r="H56" s="202">
        <v>0</v>
      </c>
    </row>
    <row r="57" spans="1:8" x14ac:dyDescent="0.35">
      <c r="A57" s="4" t="s">
        <v>1996</v>
      </c>
      <c r="B57" s="197" t="s">
        <v>1995</v>
      </c>
      <c r="C57" s="198">
        <v>0.26100000000000001</v>
      </c>
      <c r="D57" s="199">
        <v>1.0262</v>
      </c>
      <c r="E57" s="200" t="s">
        <v>1899</v>
      </c>
      <c r="F57" s="201">
        <v>0</v>
      </c>
      <c r="G57" s="8" t="s">
        <v>1915</v>
      </c>
      <c r="H57" s="202">
        <v>0</v>
      </c>
    </row>
    <row r="58" spans="1:8" x14ac:dyDescent="0.35">
      <c r="A58" s="4" t="s">
        <v>1997</v>
      </c>
      <c r="B58" s="197" t="s">
        <v>1998</v>
      </c>
      <c r="C58" s="198">
        <v>0.23599999999999999</v>
      </c>
      <c r="D58" s="199">
        <v>1.0283</v>
      </c>
      <c r="E58" s="200" t="s">
        <v>1899</v>
      </c>
      <c r="F58" s="201">
        <v>0</v>
      </c>
      <c r="G58" s="8" t="s">
        <v>1999</v>
      </c>
      <c r="H58" s="202">
        <v>0.17</v>
      </c>
    </row>
    <row r="59" spans="1:8" x14ac:dyDescent="0.35">
      <c r="A59" s="4" t="s">
        <v>2000</v>
      </c>
      <c r="B59" s="197" t="s">
        <v>1998</v>
      </c>
      <c r="C59" s="198">
        <v>0.23599999999999999</v>
      </c>
      <c r="D59" s="199">
        <v>1.0283</v>
      </c>
      <c r="E59" s="200" t="s">
        <v>1899</v>
      </c>
      <c r="F59" s="201">
        <v>0</v>
      </c>
      <c r="G59" s="8" t="s">
        <v>1999</v>
      </c>
      <c r="H59" s="202">
        <v>0.17</v>
      </c>
    </row>
    <row r="60" spans="1:8" x14ac:dyDescent="0.35">
      <c r="A60" s="4" t="s">
        <v>2001</v>
      </c>
      <c r="B60" s="197" t="s">
        <v>1998</v>
      </c>
      <c r="C60" s="198">
        <v>0.23599999999999999</v>
      </c>
      <c r="D60" s="199">
        <v>1.0283</v>
      </c>
      <c r="E60" s="200" t="s">
        <v>1899</v>
      </c>
      <c r="F60" s="201">
        <v>0</v>
      </c>
      <c r="G60" s="8" t="s">
        <v>1999</v>
      </c>
      <c r="H60" s="202">
        <v>0.17</v>
      </c>
    </row>
    <row r="61" spans="1:8" x14ac:dyDescent="0.35">
      <c r="A61" s="4" t="s">
        <v>2002</v>
      </c>
      <c r="B61" s="197" t="s">
        <v>1998</v>
      </c>
      <c r="C61" s="198">
        <v>0.23599999999999999</v>
      </c>
      <c r="D61" s="199">
        <v>1.0283</v>
      </c>
      <c r="E61" s="200" t="s">
        <v>1899</v>
      </c>
      <c r="F61" s="201">
        <v>0</v>
      </c>
      <c r="G61" s="8" t="s">
        <v>1999</v>
      </c>
      <c r="H61" s="202">
        <v>0.17</v>
      </c>
    </row>
    <row r="62" spans="1:8" x14ac:dyDescent="0.35">
      <c r="A62" s="4" t="s">
        <v>2003</v>
      </c>
      <c r="B62" s="197" t="s">
        <v>1998</v>
      </c>
      <c r="C62" s="198">
        <v>0.23599999999999999</v>
      </c>
      <c r="D62" s="199">
        <v>1.0283</v>
      </c>
      <c r="E62" s="200" t="s">
        <v>1899</v>
      </c>
      <c r="F62" s="201">
        <v>0</v>
      </c>
      <c r="G62" s="8" t="s">
        <v>1999</v>
      </c>
      <c r="H62" s="202">
        <v>0.17</v>
      </c>
    </row>
    <row r="63" spans="1:8" x14ac:dyDescent="0.35">
      <c r="A63" s="4" t="s">
        <v>2004</v>
      </c>
      <c r="B63" s="197" t="s">
        <v>2005</v>
      </c>
      <c r="C63" s="198">
        <v>0.26400000000000001</v>
      </c>
      <c r="D63" s="199">
        <v>1.4222999999999999</v>
      </c>
      <c r="E63" s="200" t="s">
        <v>1899</v>
      </c>
      <c r="F63" s="201">
        <v>0</v>
      </c>
      <c r="G63" s="8" t="s">
        <v>1920</v>
      </c>
      <c r="H63" s="202">
        <v>0.11</v>
      </c>
    </row>
    <row r="64" spans="1:8" x14ac:dyDescent="0.35">
      <c r="A64" s="190" t="s">
        <v>2006</v>
      </c>
      <c r="B64" s="8" t="s">
        <v>2005</v>
      </c>
      <c r="C64" s="198">
        <v>0.26400000000000001</v>
      </c>
      <c r="D64" s="199">
        <v>1.4222999999999999</v>
      </c>
      <c r="E64" s="200" t="s">
        <v>1899</v>
      </c>
      <c r="F64" s="201">
        <v>0</v>
      </c>
      <c r="G64" s="8" t="s">
        <v>1920</v>
      </c>
      <c r="H64" s="202">
        <v>0.11</v>
      </c>
    </row>
    <row r="65" spans="1:8" x14ac:dyDescent="0.35">
      <c r="A65" s="4" t="s">
        <v>2007</v>
      </c>
      <c r="B65" s="197" t="s">
        <v>2008</v>
      </c>
      <c r="C65" s="198">
        <v>0.35553000000000001</v>
      </c>
      <c r="D65" s="199">
        <v>0.72470000000000001</v>
      </c>
      <c r="E65" s="200" t="s">
        <v>1901</v>
      </c>
      <c r="F65" s="201">
        <v>0</v>
      </c>
      <c r="G65" s="8" t="s">
        <v>1915</v>
      </c>
      <c r="H65" s="202">
        <v>0</v>
      </c>
    </row>
    <row r="66" spans="1:8" x14ac:dyDescent="0.35">
      <c r="A66" s="4" t="s">
        <v>2009</v>
      </c>
      <c r="B66" s="197" t="s">
        <v>2010</v>
      </c>
      <c r="C66" s="198">
        <v>0.40627000000000002</v>
      </c>
      <c r="D66" s="199">
        <v>1</v>
      </c>
      <c r="E66" s="200" t="s">
        <v>1901</v>
      </c>
      <c r="F66" s="201">
        <v>0</v>
      </c>
      <c r="G66" s="8" t="s">
        <v>1915</v>
      </c>
      <c r="H66" s="202">
        <v>0</v>
      </c>
    </row>
    <row r="67" spans="1:8" x14ac:dyDescent="0.35">
      <c r="A67" s="190" t="s">
        <v>2011</v>
      </c>
      <c r="B67" s="8" t="s">
        <v>2012</v>
      </c>
      <c r="C67" s="198">
        <v>0.223</v>
      </c>
      <c r="D67" s="199">
        <v>0.70409999999999995</v>
      </c>
      <c r="E67" s="200" t="s">
        <v>1899</v>
      </c>
      <c r="F67" s="201">
        <v>0</v>
      </c>
      <c r="G67" s="8" t="s">
        <v>1915</v>
      </c>
      <c r="H67" s="202">
        <v>0</v>
      </c>
    </row>
    <row r="68" spans="1:8" x14ac:dyDescent="0.35">
      <c r="A68" s="4" t="s">
        <v>2013</v>
      </c>
      <c r="B68" s="197" t="s">
        <v>2014</v>
      </c>
      <c r="C68" s="198">
        <v>0.20300000000000001</v>
      </c>
      <c r="D68" s="199">
        <v>0.71550000000000002</v>
      </c>
      <c r="E68" s="200" t="s">
        <v>1899</v>
      </c>
      <c r="F68" s="201">
        <v>0</v>
      </c>
      <c r="G68" s="8" t="s">
        <v>1915</v>
      </c>
      <c r="H68" s="202">
        <v>0</v>
      </c>
    </row>
    <row r="69" spans="1:8" x14ac:dyDescent="0.35">
      <c r="A69" s="4" t="s">
        <v>2015</v>
      </c>
      <c r="B69" s="197" t="s">
        <v>2016</v>
      </c>
      <c r="C69" s="198">
        <v>0.109</v>
      </c>
      <c r="D69" s="199">
        <v>0.80869999999999997</v>
      </c>
      <c r="E69" s="200" t="s">
        <v>1899</v>
      </c>
      <c r="F69" s="201">
        <v>0</v>
      </c>
      <c r="G69" s="8" t="s">
        <v>1915</v>
      </c>
      <c r="H69" s="202">
        <v>0</v>
      </c>
    </row>
    <row r="70" spans="1:8" x14ac:dyDescent="0.35">
      <c r="A70" s="4" t="s">
        <v>2017</v>
      </c>
      <c r="B70" s="197" t="s">
        <v>2018</v>
      </c>
      <c r="C70" s="198">
        <v>0.128</v>
      </c>
      <c r="D70" s="199">
        <v>1.1969000000000001</v>
      </c>
      <c r="E70" s="200" t="s">
        <v>1899</v>
      </c>
      <c r="F70" s="201">
        <v>0</v>
      </c>
      <c r="G70" s="8" t="s">
        <v>1920</v>
      </c>
      <c r="H70" s="202">
        <v>0.11</v>
      </c>
    </row>
    <row r="71" spans="1:8" x14ac:dyDescent="0.35">
      <c r="A71" s="4" t="s">
        <v>2019</v>
      </c>
      <c r="B71" s="197" t="s">
        <v>2020</v>
      </c>
      <c r="C71" s="198">
        <v>0.25818000000000002</v>
      </c>
      <c r="D71" s="199">
        <v>1</v>
      </c>
      <c r="E71" s="200" t="s">
        <v>1899</v>
      </c>
      <c r="F71" s="201">
        <v>0</v>
      </c>
      <c r="G71" s="8" t="s">
        <v>1915</v>
      </c>
      <c r="H71" s="202">
        <v>0</v>
      </c>
    </row>
    <row r="72" spans="1:8" x14ac:dyDescent="0.35">
      <c r="A72" s="4" t="s">
        <v>2021</v>
      </c>
      <c r="B72" s="197" t="s">
        <v>2022</v>
      </c>
      <c r="C72" s="198">
        <v>9.1999999999999998E-2</v>
      </c>
      <c r="D72" s="199">
        <v>0.85219999999999996</v>
      </c>
      <c r="E72" s="200" t="s">
        <v>1899</v>
      </c>
      <c r="F72" s="201">
        <v>0</v>
      </c>
      <c r="G72" s="8" t="s">
        <v>1915</v>
      </c>
      <c r="H72" s="202">
        <v>0</v>
      </c>
    </row>
    <row r="73" spans="1:8" x14ac:dyDescent="0.35">
      <c r="A73" s="4" t="s">
        <v>2023</v>
      </c>
      <c r="B73" s="197" t="s">
        <v>2024</v>
      </c>
      <c r="C73" s="198">
        <v>0.23200000000000001</v>
      </c>
      <c r="D73" s="199">
        <v>1.9875</v>
      </c>
      <c r="E73" s="200" t="s">
        <v>1899</v>
      </c>
      <c r="F73" s="201">
        <v>0</v>
      </c>
      <c r="G73" s="8" t="s">
        <v>1915</v>
      </c>
      <c r="H73" s="202">
        <v>0</v>
      </c>
    </row>
    <row r="74" spans="1:8" x14ac:dyDescent="0.35">
      <c r="A74" s="4" t="s">
        <v>2025</v>
      </c>
      <c r="B74" s="197" t="s">
        <v>2026</v>
      </c>
      <c r="C74" s="198">
        <v>0.25818000000000002</v>
      </c>
      <c r="D74" s="199">
        <v>0.5091</v>
      </c>
      <c r="E74" s="200" t="s">
        <v>1899</v>
      </c>
      <c r="F74" s="201">
        <v>0</v>
      </c>
      <c r="G74" s="8" t="s">
        <v>1915</v>
      </c>
      <c r="H74" s="202">
        <v>0</v>
      </c>
    </row>
    <row r="75" spans="1:8" x14ac:dyDescent="0.35">
      <c r="A75" s="4" t="s">
        <v>2027</v>
      </c>
      <c r="B75" s="197" t="s">
        <v>2026</v>
      </c>
      <c r="C75" s="198">
        <v>0.25818000000000002</v>
      </c>
      <c r="D75" s="199">
        <v>0.5091</v>
      </c>
      <c r="E75" s="200" t="s">
        <v>1899</v>
      </c>
      <c r="F75" s="201">
        <v>0</v>
      </c>
      <c r="G75" s="8" t="s">
        <v>1915</v>
      </c>
      <c r="H75" s="202">
        <v>0</v>
      </c>
    </row>
    <row r="76" spans="1:8" x14ac:dyDescent="0.35">
      <c r="A76" s="4" t="s">
        <v>2028</v>
      </c>
      <c r="B76" s="197" t="s">
        <v>2029</v>
      </c>
      <c r="C76" s="198">
        <v>0.31474000000000002</v>
      </c>
      <c r="D76" s="199">
        <v>6.8494999999999999</v>
      </c>
      <c r="E76" s="200" t="s">
        <v>1902</v>
      </c>
      <c r="F76" s="201">
        <v>0</v>
      </c>
      <c r="G76" s="8" t="s">
        <v>1915</v>
      </c>
      <c r="H76" s="202">
        <v>0</v>
      </c>
    </row>
    <row r="77" spans="1:8" x14ac:dyDescent="0.35">
      <c r="A77" s="4" t="s">
        <v>2030</v>
      </c>
      <c r="B77" s="197" t="s">
        <v>2031</v>
      </c>
      <c r="C77" s="198">
        <v>9.7000000000000003E-2</v>
      </c>
      <c r="D77" s="199">
        <v>1.0595000000000001</v>
      </c>
      <c r="E77" s="200" t="s">
        <v>1899</v>
      </c>
      <c r="F77" s="201">
        <v>0</v>
      </c>
      <c r="G77" s="8" t="s">
        <v>1915</v>
      </c>
      <c r="H77" s="202">
        <v>0</v>
      </c>
    </row>
    <row r="78" spans="1:8" x14ac:dyDescent="0.35">
      <c r="A78" s="4" t="s">
        <v>2641</v>
      </c>
      <c r="B78" s="197" t="s">
        <v>2642</v>
      </c>
      <c r="C78" s="198">
        <v>0.22070000000000001</v>
      </c>
      <c r="D78" s="199">
        <v>1</v>
      </c>
      <c r="E78" s="200" t="s">
        <v>1902</v>
      </c>
      <c r="F78" s="201">
        <v>0</v>
      </c>
      <c r="G78" s="8" t="s">
        <v>1915</v>
      </c>
      <c r="H78" s="202">
        <v>0</v>
      </c>
    </row>
    <row r="79" spans="1:8" x14ac:dyDescent="0.35">
      <c r="A79" s="4" t="s">
        <v>2032</v>
      </c>
      <c r="B79" s="197" t="s">
        <v>2033</v>
      </c>
      <c r="C79" s="198">
        <v>0.497</v>
      </c>
      <c r="D79" s="199">
        <v>0.76480000000000004</v>
      </c>
      <c r="E79" s="200" t="s">
        <v>1899</v>
      </c>
      <c r="F79" s="201">
        <v>0</v>
      </c>
      <c r="G79" s="8" t="s">
        <v>1915</v>
      </c>
      <c r="H79" s="202">
        <v>0</v>
      </c>
    </row>
    <row r="80" spans="1:8" x14ac:dyDescent="0.35">
      <c r="A80" s="4" t="s">
        <v>2034</v>
      </c>
      <c r="B80" s="197" t="s">
        <v>2035</v>
      </c>
      <c r="C80" s="198">
        <v>0.106</v>
      </c>
      <c r="D80" s="199">
        <v>1.7894000000000001</v>
      </c>
      <c r="E80" s="200" t="s">
        <v>1899</v>
      </c>
      <c r="F80" s="201">
        <v>0</v>
      </c>
      <c r="G80" s="8" t="s">
        <v>1999</v>
      </c>
      <c r="H80" s="202">
        <v>0.17</v>
      </c>
    </row>
    <row r="81" spans="1:8" x14ac:dyDescent="0.35">
      <c r="A81" s="4" t="s">
        <v>2036</v>
      </c>
      <c r="B81" s="197" t="s">
        <v>2035</v>
      </c>
      <c r="C81" s="198">
        <v>0.106</v>
      </c>
      <c r="D81" s="199">
        <v>1.7894000000000001</v>
      </c>
      <c r="E81" s="200" t="s">
        <v>1899</v>
      </c>
      <c r="F81" s="201">
        <v>0</v>
      </c>
      <c r="G81" s="8" t="s">
        <v>1999</v>
      </c>
      <c r="H81" s="202">
        <v>0.17</v>
      </c>
    </row>
    <row r="82" spans="1:8" x14ac:dyDescent="0.35">
      <c r="A82" s="4" t="s">
        <v>2037</v>
      </c>
      <c r="B82" s="197" t="s">
        <v>2035</v>
      </c>
      <c r="C82" s="198">
        <v>0.106</v>
      </c>
      <c r="D82" s="199">
        <v>1.7894000000000001</v>
      </c>
      <c r="E82" s="200" t="s">
        <v>1899</v>
      </c>
      <c r="F82" s="201">
        <v>0</v>
      </c>
      <c r="G82" s="8" t="s">
        <v>1999</v>
      </c>
      <c r="H82" s="202">
        <v>0.17</v>
      </c>
    </row>
    <row r="83" spans="1:8" x14ac:dyDescent="0.35">
      <c r="A83" s="4" t="s">
        <v>2038</v>
      </c>
      <c r="B83" s="197" t="s">
        <v>2039</v>
      </c>
      <c r="C83" s="198">
        <v>0.38800000000000001</v>
      </c>
      <c r="D83" s="199">
        <v>0.76770000000000005</v>
      </c>
      <c r="E83" s="200" t="s">
        <v>1901</v>
      </c>
      <c r="F83" s="201">
        <v>0</v>
      </c>
      <c r="G83" s="8" t="s">
        <v>1915</v>
      </c>
      <c r="H83" s="202">
        <v>0</v>
      </c>
    </row>
    <row r="84" spans="1:8" x14ac:dyDescent="0.35">
      <c r="A84" s="4" t="s">
        <v>2040</v>
      </c>
      <c r="B84" s="197" t="s">
        <v>2041</v>
      </c>
      <c r="C84" s="198">
        <v>0.28100000000000003</v>
      </c>
      <c r="D84" s="199">
        <v>1.2457</v>
      </c>
      <c r="E84" s="200" t="s">
        <v>1899</v>
      </c>
      <c r="F84" s="201">
        <v>0</v>
      </c>
      <c r="G84" s="8" t="s">
        <v>1915</v>
      </c>
      <c r="H84" s="202">
        <v>0</v>
      </c>
    </row>
    <row r="85" spans="1:8" x14ac:dyDescent="0.35">
      <c r="A85" s="4" t="s">
        <v>2042</v>
      </c>
      <c r="B85" s="197" t="s">
        <v>2043</v>
      </c>
      <c r="C85" s="198">
        <v>0.54100000000000004</v>
      </c>
      <c r="D85" s="199">
        <v>0.8841</v>
      </c>
      <c r="E85" s="200" t="s">
        <v>1901</v>
      </c>
      <c r="F85" s="201">
        <v>0</v>
      </c>
      <c r="G85" s="8" t="s">
        <v>1915</v>
      </c>
      <c r="H85" s="202">
        <v>0</v>
      </c>
    </row>
    <row r="86" spans="1:8" x14ac:dyDescent="0.35">
      <c r="A86" s="4" t="s">
        <v>2044</v>
      </c>
      <c r="B86" s="197" t="s">
        <v>2045</v>
      </c>
      <c r="C86" s="198">
        <v>0.82899999999999996</v>
      </c>
      <c r="D86" s="199">
        <v>1</v>
      </c>
      <c r="E86" s="200" t="s">
        <v>1899</v>
      </c>
      <c r="F86" s="201">
        <v>0</v>
      </c>
      <c r="G86" s="8" t="s">
        <v>1915</v>
      </c>
      <c r="H86" s="202">
        <v>0</v>
      </c>
    </row>
    <row r="87" spans="1:8" x14ac:dyDescent="0.35">
      <c r="A87" s="4" t="s">
        <v>2046</v>
      </c>
      <c r="B87" s="197" t="s">
        <v>2045</v>
      </c>
      <c r="C87" s="198">
        <v>0.82899999999999996</v>
      </c>
      <c r="D87" s="199">
        <v>1</v>
      </c>
      <c r="E87" s="200" t="s">
        <v>1899</v>
      </c>
      <c r="F87" s="201">
        <v>0</v>
      </c>
      <c r="G87" s="8" t="s">
        <v>1915</v>
      </c>
      <c r="H87" s="202">
        <v>0</v>
      </c>
    </row>
    <row r="88" spans="1:8" x14ac:dyDescent="0.35">
      <c r="A88" s="4" t="s">
        <v>2047</v>
      </c>
      <c r="B88" s="197" t="s">
        <v>2048</v>
      </c>
      <c r="C88" s="198">
        <v>0.61399999999999999</v>
      </c>
      <c r="D88" s="199">
        <v>0.77180000000000004</v>
      </c>
      <c r="E88" s="200" t="s">
        <v>1901</v>
      </c>
      <c r="F88" s="201">
        <v>0</v>
      </c>
      <c r="G88" s="8" t="s">
        <v>1915</v>
      </c>
      <c r="H88" s="202">
        <v>0</v>
      </c>
    </row>
    <row r="89" spans="1:8" x14ac:dyDescent="0.35">
      <c r="A89" s="4" t="s">
        <v>2049</v>
      </c>
      <c r="B89" s="197" t="s">
        <v>2050</v>
      </c>
      <c r="C89" s="198">
        <v>0.11</v>
      </c>
      <c r="D89" s="199">
        <v>1.3391</v>
      </c>
      <c r="E89" s="200" t="s">
        <v>1899</v>
      </c>
      <c r="F89" s="201">
        <v>0</v>
      </c>
      <c r="G89" s="8" t="s">
        <v>1915</v>
      </c>
      <c r="H89" s="202">
        <v>0</v>
      </c>
    </row>
    <row r="90" spans="1:8" x14ac:dyDescent="0.35">
      <c r="A90" s="4" t="s">
        <v>2051</v>
      </c>
      <c r="B90" s="197" t="s">
        <v>2050</v>
      </c>
      <c r="C90" s="198">
        <v>0.11</v>
      </c>
      <c r="D90" s="199">
        <v>1.3391</v>
      </c>
      <c r="E90" s="200" t="s">
        <v>1899</v>
      </c>
      <c r="F90" s="201">
        <v>0</v>
      </c>
      <c r="G90" s="8" t="s">
        <v>1915</v>
      </c>
      <c r="H90" s="202">
        <v>0</v>
      </c>
    </row>
    <row r="91" spans="1:8" x14ac:dyDescent="0.35">
      <c r="A91" s="4" t="s">
        <v>2052</v>
      </c>
      <c r="B91" s="197" t="s">
        <v>2053</v>
      </c>
      <c r="C91" s="198">
        <v>0.08</v>
      </c>
      <c r="D91" s="199">
        <v>1.7903</v>
      </c>
      <c r="E91" s="200" t="s">
        <v>1899</v>
      </c>
      <c r="F91" s="201">
        <v>0</v>
      </c>
      <c r="G91" s="8" t="s">
        <v>1915</v>
      </c>
      <c r="H91" s="202">
        <v>0</v>
      </c>
    </row>
    <row r="92" spans="1:8" x14ac:dyDescent="0.35">
      <c r="A92" s="4" t="s">
        <v>2054</v>
      </c>
      <c r="B92" s="197" t="s">
        <v>2055</v>
      </c>
      <c r="C92" s="198">
        <v>0.41160000000000002</v>
      </c>
      <c r="D92" s="199">
        <v>1</v>
      </c>
      <c r="E92" s="200" t="s">
        <v>1901</v>
      </c>
      <c r="F92" s="201">
        <v>0</v>
      </c>
      <c r="G92" s="8" t="s">
        <v>1915</v>
      </c>
      <c r="H92" s="202">
        <v>0</v>
      </c>
    </row>
    <row r="93" spans="1:8" x14ac:dyDescent="0.35">
      <c r="A93" s="4" t="s">
        <v>2056</v>
      </c>
      <c r="B93" s="197" t="s">
        <v>2057</v>
      </c>
      <c r="C93" s="198">
        <v>0.23699999999999999</v>
      </c>
      <c r="D93" s="199">
        <v>0.68400000000000005</v>
      </c>
      <c r="E93" s="200" t="s">
        <v>1901</v>
      </c>
      <c r="F93" s="201">
        <v>0</v>
      </c>
      <c r="G93" s="8" t="s">
        <v>1915</v>
      </c>
      <c r="H93" s="202">
        <v>0</v>
      </c>
    </row>
    <row r="94" spans="1:8" x14ac:dyDescent="0.35">
      <c r="A94" s="4" t="s">
        <v>2058</v>
      </c>
      <c r="B94" s="197" t="s">
        <v>2059</v>
      </c>
      <c r="C94" s="198">
        <v>0.25818000000000002</v>
      </c>
      <c r="D94" s="199">
        <v>1</v>
      </c>
      <c r="E94" s="200" t="s">
        <v>1899</v>
      </c>
      <c r="F94" s="201">
        <v>0</v>
      </c>
      <c r="G94" s="8" t="s">
        <v>1915</v>
      </c>
      <c r="H94" s="202">
        <v>0</v>
      </c>
    </row>
    <row r="95" spans="1:8" x14ac:dyDescent="0.35">
      <c r="A95" s="4" t="s">
        <v>2060</v>
      </c>
      <c r="B95" s="197" t="s">
        <v>2061</v>
      </c>
      <c r="C95" s="198">
        <v>0.17299999999999999</v>
      </c>
      <c r="D95" s="199">
        <v>1.0436000000000001</v>
      </c>
      <c r="E95" s="200" t="s">
        <v>1899</v>
      </c>
      <c r="F95" s="201">
        <v>0</v>
      </c>
      <c r="G95" s="8" t="s">
        <v>1915</v>
      </c>
      <c r="H95" s="202">
        <v>0</v>
      </c>
    </row>
    <row r="96" spans="1:8" x14ac:dyDescent="0.35">
      <c r="A96" s="4" t="s">
        <v>2062</v>
      </c>
      <c r="B96" s="197" t="s">
        <v>2061</v>
      </c>
      <c r="C96" s="198">
        <v>0.17299999999999999</v>
      </c>
      <c r="D96" s="199">
        <v>1.0436000000000001</v>
      </c>
      <c r="E96" s="200" t="s">
        <v>1899</v>
      </c>
      <c r="F96" s="201">
        <v>0</v>
      </c>
      <c r="G96" s="8" t="s">
        <v>1915</v>
      </c>
      <c r="H96" s="202">
        <v>0</v>
      </c>
    </row>
    <row r="97" spans="1:8" x14ac:dyDescent="0.35">
      <c r="A97" s="4" t="s">
        <v>2063</v>
      </c>
      <c r="B97" s="197" t="s">
        <v>2061</v>
      </c>
      <c r="C97" s="198">
        <v>0.17299999999999999</v>
      </c>
      <c r="D97" s="199">
        <v>1.0436000000000001</v>
      </c>
      <c r="E97" s="200" t="s">
        <v>1899</v>
      </c>
      <c r="F97" s="201">
        <v>0</v>
      </c>
      <c r="G97" s="8" t="s">
        <v>1915</v>
      </c>
      <c r="H97" s="202">
        <v>0</v>
      </c>
    </row>
    <row r="98" spans="1:8" x14ac:dyDescent="0.35">
      <c r="A98" s="4" t="s">
        <v>2064</v>
      </c>
      <c r="B98" s="197" t="s">
        <v>2061</v>
      </c>
      <c r="C98" s="198">
        <v>0.17299999999999999</v>
      </c>
      <c r="D98" s="199">
        <v>1.0436000000000001</v>
      </c>
      <c r="E98" s="200" t="s">
        <v>1899</v>
      </c>
      <c r="F98" s="201">
        <v>0</v>
      </c>
      <c r="G98" s="8" t="s">
        <v>1915</v>
      </c>
      <c r="H98" s="202">
        <v>0</v>
      </c>
    </row>
    <row r="99" spans="1:8" x14ac:dyDescent="0.35">
      <c r="A99" s="4" t="s">
        <v>2065</v>
      </c>
      <c r="B99" s="197" t="s">
        <v>2061</v>
      </c>
      <c r="C99" s="198">
        <v>0.17299999999999999</v>
      </c>
      <c r="D99" s="199">
        <v>1.0436000000000001</v>
      </c>
      <c r="E99" s="200" t="s">
        <v>1899</v>
      </c>
      <c r="F99" s="201">
        <v>0</v>
      </c>
      <c r="G99" s="8" t="s">
        <v>1915</v>
      </c>
      <c r="H99" s="202">
        <v>0</v>
      </c>
    </row>
    <row r="100" spans="1:8" x14ac:dyDescent="0.35">
      <c r="A100" s="4" t="s">
        <v>2066</v>
      </c>
      <c r="B100" s="197" t="s">
        <v>2061</v>
      </c>
      <c r="C100" s="198">
        <v>0.17299999999999999</v>
      </c>
      <c r="D100" s="199">
        <v>1.0436000000000001</v>
      </c>
      <c r="E100" s="200" t="s">
        <v>1899</v>
      </c>
      <c r="F100" s="201">
        <v>0</v>
      </c>
      <c r="G100" s="8" t="s">
        <v>1915</v>
      </c>
      <c r="H100" s="202">
        <v>0</v>
      </c>
    </row>
    <row r="101" spans="1:8" x14ac:dyDescent="0.35">
      <c r="A101" s="4" t="s">
        <v>2067</v>
      </c>
      <c r="B101" s="197" t="s">
        <v>2061</v>
      </c>
      <c r="C101" s="198">
        <v>0.17299999999999999</v>
      </c>
      <c r="D101" s="199">
        <v>1.0436000000000001</v>
      </c>
      <c r="E101" s="200" t="s">
        <v>1899</v>
      </c>
      <c r="F101" s="201">
        <v>0</v>
      </c>
      <c r="G101" s="8" t="s">
        <v>1915</v>
      </c>
      <c r="H101" s="202">
        <v>0</v>
      </c>
    </row>
    <row r="102" spans="1:8" x14ac:dyDescent="0.35">
      <c r="A102" s="4" t="s">
        <v>2068</v>
      </c>
      <c r="B102" s="197" t="s">
        <v>2061</v>
      </c>
      <c r="C102" s="198">
        <v>0.17299999999999999</v>
      </c>
      <c r="D102" s="199">
        <v>1.0436000000000001</v>
      </c>
      <c r="E102" s="200" t="s">
        <v>1899</v>
      </c>
      <c r="F102" s="201">
        <v>0</v>
      </c>
      <c r="G102" s="8" t="s">
        <v>1915</v>
      </c>
      <c r="H102" s="202">
        <v>0</v>
      </c>
    </row>
    <row r="103" spans="1:8" x14ac:dyDescent="0.35">
      <c r="A103" s="4" t="s">
        <v>2069</v>
      </c>
      <c r="B103" s="197" t="s">
        <v>2061</v>
      </c>
      <c r="C103" s="198">
        <v>0.17299999999999999</v>
      </c>
      <c r="D103" s="199">
        <v>1.0436000000000001</v>
      </c>
      <c r="E103" s="200" t="s">
        <v>1899</v>
      </c>
      <c r="F103" s="201">
        <v>0</v>
      </c>
      <c r="G103" s="8" t="s">
        <v>1915</v>
      </c>
      <c r="H103" s="202">
        <v>0</v>
      </c>
    </row>
    <row r="104" spans="1:8" x14ac:dyDescent="0.35">
      <c r="A104" s="4" t="s">
        <v>2070</v>
      </c>
      <c r="B104" s="197" t="s">
        <v>2071</v>
      </c>
      <c r="C104" s="198">
        <v>0.187</v>
      </c>
      <c r="D104" s="199">
        <v>1.3026</v>
      </c>
      <c r="E104" s="200" t="s">
        <v>1899</v>
      </c>
      <c r="F104" s="201">
        <v>0</v>
      </c>
      <c r="G104" s="8" t="s">
        <v>1915</v>
      </c>
      <c r="H104" s="202">
        <v>0</v>
      </c>
    </row>
    <row r="105" spans="1:8" x14ac:dyDescent="0.35">
      <c r="A105" s="4" t="s">
        <v>2072</v>
      </c>
      <c r="B105" s="197" t="s">
        <v>2073</v>
      </c>
      <c r="C105" s="198">
        <v>0.218</v>
      </c>
      <c r="D105" s="199">
        <v>0.76080000000000003</v>
      </c>
      <c r="E105" s="200" t="s">
        <v>1899</v>
      </c>
      <c r="F105" s="201">
        <v>0</v>
      </c>
      <c r="G105" s="8" t="s">
        <v>1915</v>
      </c>
      <c r="H105" s="202">
        <v>0</v>
      </c>
    </row>
    <row r="106" spans="1:8" x14ac:dyDescent="0.35">
      <c r="A106" s="4" t="s">
        <v>2074</v>
      </c>
      <c r="B106" s="197" t="s">
        <v>2073</v>
      </c>
      <c r="C106" s="198">
        <v>0.218</v>
      </c>
      <c r="D106" s="199">
        <v>0.76080000000000003</v>
      </c>
      <c r="E106" s="200" t="s">
        <v>1899</v>
      </c>
      <c r="F106" s="201">
        <v>0</v>
      </c>
      <c r="G106" s="8" t="s">
        <v>1915</v>
      </c>
      <c r="H106" s="202">
        <v>0</v>
      </c>
    </row>
    <row r="107" spans="1:8" x14ac:dyDescent="0.35">
      <c r="A107" s="4" t="s">
        <v>2075</v>
      </c>
      <c r="B107" s="197" t="s">
        <v>2073</v>
      </c>
      <c r="C107" s="198">
        <v>0.218</v>
      </c>
      <c r="D107" s="199">
        <v>0.76080000000000003</v>
      </c>
      <c r="E107" s="200" t="s">
        <v>1899</v>
      </c>
      <c r="F107" s="201">
        <v>0</v>
      </c>
      <c r="G107" s="8" t="s">
        <v>1915</v>
      </c>
      <c r="H107" s="202">
        <v>0</v>
      </c>
    </row>
    <row r="108" spans="1:8" x14ac:dyDescent="0.35">
      <c r="A108" s="4" t="s">
        <v>2076</v>
      </c>
      <c r="B108" s="197" t="s">
        <v>2077</v>
      </c>
      <c r="C108" s="198">
        <v>0.214</v>
      </c>
      <c r="D108" s="199">
        <v>1.2865</v>
      </c>
      <c r="E108" s="200" t="s">
        <v>1899</v>
      </c>
      <c r="F108" s="201">
        <v>0</v>
      </c>
      <c r="G108" s="8" t="s">
        <v>1915</v>
      </c>
      <c r="H108" s="202">
        <v>0</v>
      </c>
    </row>
    <row r="109" spans="1:8" x14ac:dyDescent="0.35">
      <c r="A109" s="4" t="s">
        <v>2078</v>
      </c>
      <c r="B109" s="197" t="s">
        <v>2079</v>
      </c>
      <c r="C109" s="198">
        <v>0.19500000000000001</v>
      </c>
      <c r="D109" s="199">
        <v>1.3476999999999999</v>
      </c>
      <c r="E109" s="200" t="s">
        <v>1901</v>
      </c>
      <c r="F109" s="201">
        <v>0</v>
      </c>
      <c r="G109" s="8" t="s">
        <v>1915</v>
      </c>
      <c r="H109" s="202">
        <v>0</v>
      </c>
    </row>
    <row r="110" spans="1:8" x14ac:dyDescent="0.35">
      <c r="A110" s="190" t="s">
        <v>2080</v>
      </c>
      <c r="B110" s="8" t="s">
        <v>2081</v>
      </c>
      <c r="C110" s="198">
        <v>0.16800000000000001</v>
      </c>
      <c r="D110" s="199">
        <v>0.80830000000000002</v>
      </c>
      <c r="E110" s="200" t="s">
        <v>1899</v>
      </c>
      <c r="F110" s="201">
        <v>0</v>
      </c>
      <c r="G110" s="8" t="s">
        <v>1915</v>
      </c>
      <c r="H110" s="202">
        <v>0</v>
      </c>
    </row>
    <row r="111" spans="1:8" x14ac:dyDescent="0.35">
      <c r="A111" s="4" t="s">
        <v>2082</v>
      </c>
      <c r="B111" s="197" t="s">
        <v>2081</v>
      </c>
      <c r="C111" s="198">
        <v>0.16800000000000001</v>
      </c>
      <c r="D111" s="199">
        <v>0.80830000000000002</v>
      </c>
      <c r="E111" s="200" t="s">
        <v>1899</v>
      </c>
      <c r="F111" s="201">
        <v>0</v>
      </c>
      <c r="G111" s="8" t="s">
        <v>1915</v>
      </c>
      <c r="H111" s="202">
        <v>0</v>
      </c>
    </row>
    <row r="112" spans="1:8" x14ac:dyDescent="0.35">
      <c r="A112" s="4" t="s">
        <v>2083</v>
      </c>
      <c r="B112" s="8" t="s">
        <v>2081</v>
      </c>
      <c r="C112" s="198">
        <v>0.16800000000000001</v>
      </c>
      <c r="D112" s="199">
        <v>0.80830000000000002</v>
      </c>
      <c r="E112" s="200" t="s">
        <v>1899</v>
      </c>
      <c r="F112" s="201">
        <v>0</v>
      </c>
      <c r="G112" s="8" t="s">
        <v>1915</v>
      </c>
      <c r="H112" s="202">
        <v>0</v>
      </c>
    </row>
    <row r="113" spans="1:8" x14ac:dyDescent="0.35">
      <c r="A113" s="4" t="s">
        <v>2084</v>
      </c>
      <c r="B113" s="197" t="s">
        <v>2085</v>
      </c>
      <c r="C113" s="198">
        <v>0.19</v>
      </c>
      <c r="D113" s="199">
        <v>0.81859999999999999</v>
      </c>
      <c r="E113" s="200" t="s">
        <v>1899</v>
      </c>
      <c r="F113" s="201">
        <v>0</v>
      </c>
      <c r="G113" s="8" t="s">
        <v>1915</v>
      </c>
      <c r="H113" s="202">
        <v>0</v>
      </c>
    </row>
    <row r="114" spans="1:8" x14ac:dyDescent="0.35">
      <c r="A114" s="4" t="s">
        <v>2086</v>
      </c>
      <c r="B114" s="197" t="s">
        <v>2087</v>
      </c>
      <c r="C114" s="198">
        <v>0.20399999999999999</v>
      </c>
      <c r="D114" s="199">
        <v>1.2769999999999999</v>
      </c>
      <c r="E114" s="200" t="s">
        <v>1899</v>
      </c>
      <c r="F114" s="201">
        <v>0</v>
      </c>
      <c r="G114" s="8" t="s">
        <v>1915</v>
      </c>
      <c r="H114" s="202">
        <v>0</v>
      </c>
    </row>
    <row r="115" spans="1:8" x14ac:dyDescent="0.35">
      <c r="A115" s="4" t="s">
        <v>2088</v>
      </c>
      <c r="B115" s="197" t="s">
        <v>2087</v>
      </c>
      <c r="C115" s="198">
        <v>0.20399999999999999</v>
      </c>
      <c r="D115" s="199">
        <v>1.2769999999999999</v>
      </c>
      <c r="E115" s="200" t="s">
        <v>1899</v>
      </c>
      <c r="F115" s="201">
        <v>0</v>
      </c>
      <c r="G115" s="8" t="s">
        <v>1915</v>
      </c>
      <c r="H115" s="202">
        <v>0</v>
      </c>
    </row>
    <row r="116" spans="1:8" x14ac:dyDescent="0.35">
      <c r="A116" s="4" t="s">
        <v>2089</v>
      </c>
      <c r="B116" s="197" t="s">
        <v>2090</v>
      </c>
      <c r="C116" s="198">
        <v>0.16</v>
      </c>
      <c r="D116" s="199">
        <v>1.2198</v>
      </c>
      <c r="E116" s="200" t="s">
        <v>1899</v>
      </c>
      <c r="F116" s="201">
        <v>0</v>
      </c>
      <c r="G116" s="8" t="s">
        <v>1915</v>
      </c>
      <c r="H116" s="202">
        <v>0</v>
      </c>
    </row>
    <row r="117" spans="1:8" x14ac:dyDescent="0.35">
      <c r="A117" s="4" t="s">
        <v>2091</v>
      </c>
      <c r="B117" s="197" t="s">
        <v>2090</v>
      </c>
      <c r="C117" s="198">
        <v>0.16</v>
      </c>
      <c r="D117" s="199">
        <v>1.2198</v>
      </c>
      <c r="E117" s="200" t="s">
        <v>1899</v>
      </c>
      <c r="F117" s="201">
        <v>0</v>
      </c>
      <c r="G117" s="8" t="s">
        <v>1915</v>
      </c>
      <c r="H117" s="202">
        <v>0</v>
      </c>
    </row>
    <row r="118" spans="1:8" x14ac:dyDescent="0.35">
      <c r="A118" s="4" t="s">
        <v>2092</v>
      </c>
      <c r="B118" s="197" t="s">
        <v>2093</v>
      </c>
      <c r="C118" s="198">
        <v>0.193</v>
      </c>
      <c r="D118" s="199">
        <v>0.96460000000000001</v>
      </c>
      <c r="E118" s="200" t="s">
        <v>1899</v>
      </c>
      <c r="F118" s="201">
        <v>0</v>
      </c>
      <c r="G118" s="8" t="s">
        <v>1915</v>
      </c>
      <c r="H118" s="202">
        <v>0</v>
      </c>
    </row>
    <row r="119" spans="1:8" x14ac:dyDescent="0.35">
      <c r="A119" s="190" t="s">
        <v>2094</v>
      </c>
      <c r="B119" s="8" t="s">
        <v>2095</v>
      </c>
      <c r="C119" s="198">
        <v>0.21004999999999999</v>
      </c>
      <c r="D119" s="199">
        <v>0.90469999999999995</v>
      </c>
      <c r="E119" s="200" t="s">
        <v>1901</v>
      </c>
      <c r="F119" s="201">
        <v>0</v>
      </c>
      <c r="G119" s="8" t="s">
        <v>1915</v>
      </c>
      <c r="H119" s="202">
        <v>0</v>
      </c>
    </row>
    <row r="120" spans="1:8" x14ac:dyDescent="0.35">
      <c r="A120" s="190" t="s">
        <v>2096</v>
      </c>
      <c r="B120" s="8" t="s">
        <v>2095</v>
      </c>
      <c r="C120" s="198">
        <v>0.21004999999999999</v>
      </c>
      <c r="D120" s="199">
        <v>0.90469999999999995</v>
      </c>
      <c r="E120" s="200" t="s">
        <v>1901</v>
      </c>
      <c r="F120" s="201">
        <v>0</v>
      </c>
      <c r="G120" s="8" t="s">
        <v>1915</v>
      </c>
      <c r="H120" s="202">
        <v>0</v>
      </c>
    </row>
    <row r="121" spans="1:8" x14ac:dyDescent="0.35">
      <c r="A121" s="4" t="s">
        <v>2097</v>
      </c>
      <c r="B121" s="197" t="s">
        <v>2098</v>
      </c>
      <c r="C121" s="198">
        <v>0.16900000000000001</v>
      </c>
      <c r="D121" s="199">
        <v>0.88090000000000002</v>
      </c>
      <c r="E121" s="200" t="s">
        <v>1899</v>
      </c>
      <c r="F121" s="201">
        <v>0</v>
      </c>
      <c r="G121" s="8" t="s">
        <v>1915</v>
      </c>
      <c r="H121" s="202">
        <v>0</v>
      </c>
    </row>
    <row r="122" spans="1:8" x14ac:dyDescent="0.35">
      <c r="A122" s="4" t="s">
        <v>2099</v>
      </c>
      <c r="B122" s="197" t="s">
        <v>2098</v>
      </c>
      <c r="C122" s="198">
        <v>0.16900000000000001</v>
      </c>
      <c r="D122" s="199">
        <v>0.88090000000000002</v>
      </c>
      <c r="E122" s="200" t="s">
        <v>1899</v>
      </c>
      <c r="F122" s="201">
        <v>0</v>
      </c>
      <c r="G122" s="8" t="s">
        <v>1915</v>
      </c>
      <c r="H122" s="202">
        <v>0</v>
      </c>
    </row>
    <row r="123" spans="1:8" x14ac:dyDescent="0.35">
      <c r="A123" s="4" t="s">
        <v>2100</v>
      </c>
      <c r="B123" s="197" t="s">
        <v>2101</v>
      </c>
      <c r="C123" s="198">
        <v>0.15</v>
      </c>
      <c r="D123" s="199">
        <v>0.72140000000000004</v>
      </c>
      <c r="E123" s="200" t="s">
        <v>1899</v>
      </c>
      <c r="F123" s="201">
        <v>0</v>
      </c>
      <c r="G123" s="8" t="s">
        <v>1915</v>
      </c>
      <c r="H123" s="202">
        <v>0</v>
      </c>
    </row>
    <row r="124" spans="1:8" x14ac:dyDescent="0.35">
      <c r="A124" s="4" t="s">
        <v>2102</v>
      </c>
      <c r="B124" s="197" t="s">
        <v>2101</v>
      </c>
      <c r="C124" s="198">
        <v>0.15</v>
      </c>
      <c r="D124" s="199">
        <v>0.72140000000000004</v>
      </c>
      <c r="E124" s="200" t="s">
        <v>1899</v>
      </c>
      <c r="F124" s="201">
        <v>0</v>
      </c>
      <c r="G124" s="8" t="s">
        <v>1915</v>
      </c>
      <c r="H124" s="202">
        <v>0</v>
      </c>
    </row>
    <row r="125" spans="1:8" x14ac:dyDescent="0.35">
      <c r="A125" s="4" t="s">
        <v>2103</v>
      </c>
      <c r="B125" s="197" t="s">
        <v>2104</v>
      </c>
      <c r="C125" s="198">
        <v>0.24462</v>
      </c>
      <c r="D125" s="199">
        <v>2.5078</v>
      </c>
      <c r="E125" s="200" t="s">
        <v>1902</v>
      </c>
      <c r="F125" s="201">
        <v>0</v>
      </c>
      <c r="G125" s="8" t="s">
        <v>1915</v>
      </c>
      <c r="H125" s="202">
        <v>0</v>
      </c>
    </row>
    <row r="126" spans="1:8" x14ac:dyDescent="0.35">
      <c r="A126" s="4" t="s">
        <v>2105</v>
      </c>
      <c r="B126" s="197" t="s">
        <v>2106</v>
      </c>
      <c r="C126" s="198">
        <v>0.25818000000000002</v>
      </c>
      <c r="D126" s="199">
        <v>1</v>
      </c>
      <c r="E126" s="200" t="s">
        <v>1900</v>
      </c>
      <c r="F126" s="201">
        <v>0</v>
      </c>
      <c r="G126" s="8" t="s">
        <v>1915</v>
      </c>
      <c r="H126" s="202">
        <v>0</v>
      </c>
    </row>
    <row r="127" spans="1:8" x14ac:dyDescent="0.35">
      <c r="A127" s="4" t="s">
        <v>2107</v>
      </c>
      <c r="B127" s="197" t="s">
        <v>2108</v>
      </c>
      <c r="C127" s="198">
        <v>0.121</v>
      </c>
      <c r="D127" s="199">
        <v>1.4655</v>
      </c>
      <c r="E127" s="200" t="s">
        <v>1899</v>
      </c>
      <c r="F127" s="201">
        <v>0</v>
      </c>
      <c r="G127" s="8" t="s">
        <v>1915</v>
      </c>
      <c r="H127" s="202">
        <v>0</v>
      </c>
    </row>
    <row r="128" spans="1:8" x14ac:dyDescent="0.35">
      <c r="A128" s="190" t="s">
        <v>2109</v>
      </c>
      <c r="B128" s="8" t="s">
        <v>2108</v>
      </c>
      <c r="C128" s="198">
        <v>0.121</v>
      </c>
      <c r="D128" s="199">
        <v>1.4655</v>
      </c>
      <c r="E128" s="200" t="s">
        <v>1899</v>
      </c>
      <c r="F128" s="201">
        <v>0</v>
      </c>
      <c r="G128" s="8" t="s">
        <v>1915</v>
      </c>
      <c r="H128" s="202">
        <v>0</v>
      </c>
    </row>
    <row r="129" spans="1:8" x14ac:dyDescent="0.35">
      <c r="A129" s="4" t="s">
        <v>2110</v>
      </c>
      <c r="B129" s="197" t="s">
        <v>2111</v>
      </c>
      <c r="C129" s="198">
        <v>7.5999999999999998E-2</v>
      </c>
      <c r="D129" s="199">
        <v>0.92130000000000001</v>
      </c>
      <c r="E129" s="200" t="s">
        <v>1899</v>
      </c>
      <c r="F129" s="201">
        <v>0</v>
      </c>
      <c r="G129" s="8" t="s">
        <v>1920</v>
      </c>
      <c r="H129" s="202">
        <v>0.11</v>
      </c>
    </row>
    <row r="130" spans="1:8" x14ac:dyDescent="0.35">
      <c r="A130" s="190" t="s">
        <v>2112</v>
      </c>
      <c r="B130" s="8" t="s">
        <v>2113</v>
      </c>
      <c r="C130" s="198">
        <v>0.1</v>
      </c>
      <c r="D130" s="199">
        <v>1.8471</v>
      </c>
      <c r="E130" s="200" t="s">
        <v>1899</v>
      </c>
      <c r="F130" s="201">
        <v>0</v>
      </c>
      <c r="G130" s="8" t="s">
        <v>1915</v>
      </c>
      <c r="H130" s="202">
        <v>0</v>
      </c>
    </row>
    <row r="131" spans="1:8" x14ac:dyDescent="0.35">
      <c r="A131" s="190" t="s">
        <v>2114</v>
      </c>
      <c r="B131" s="8" t="s">
        <v>2115</v>
      </c>
      <c r="C131" s="198">
        <v>0.61343000000000003</v>
      </c>
      <c r="D131" s="199">
        <v>0.66710000000000003</v>
      </c>
      <c r="E131" s="200" t="s">
        <v>1901</v>
      </c>
      <c r="F131" s="201">
        <v>0</v>
      </c>
      <c r="G131" s="8" t="s">
        <v>1915</v>
      </c>
      <c r="H131" s="202">
        <v>0</v>
      </c>
    </row>
    <row r="132" spans="1:8" x14ac:dyDescent="0.35">
      <c r="A132" s="4" t="s">
        <v>2116</v>
      </c>
      <c r="B132" s="197" t="s">
        <v>2117</v>
      </c>
      <c r="C132" s="198">
        <v>0.129</v>
      </c>
      <c r="D132" s="199">
        <v>0.91269999999999996</v>
      </c>
      <c r="E132" s="200" t="s">
        <v>1899</v>
      </c>
      <c r="F132" s="201">
        <v>0</v>
      </c>
      <c r="G132" s="8" t="s">
        <v>1915</v>
      </c>
      <c r="H132" s="202">
        <v>0</v>
      </c>
    </row>
    <row r="133" spans="1:8" x14ac:dyDescent="0.35">
      <c r="A133" s="4" t="s">
        <v>2118</v>
      </c>
      <c r="B133" s="197" t="s">
        <v>2119</v>
      </c>
      <c r="C133" s="198">
        <v>0.45100000000000001</v>
      </c>
      <c r="D133" s="199">
        <v>1</v>
      </c>
      <c r="E133" s="200" t="s">
        <v>1899</v>
      </c>
      <c r="F133" s="201">
        <v>0</v>
      </c>
      <c r="G133" s="8" t="s">
        <v>1915</v>
      </c>
      <c r="H133" s="202">
        <v>0</v>
      </c>
    </row>
    <row r="134" spans="1:8" x14ac:dyDescent="0.35">
      <c r="A134" s="190" t="s">
        <v>2120</v>
      </c>
      <c r="B134" s="8" t="s">
        <v>2121</v>
      </c>
      <c r="C134" s="198">
        <v>0.22267999999999999</v>
      </c>
      <c r="D134" s="199">
        <v>2.9178999999999999</v>
      </c>
      <c r="E134" s="200" t="s">
        <v>1899</v>
      </c>
      <c r="F134" s="201">
        <v>0</v>
      </c>
      <c r="G134" s="8" t="s">
        <v>1915</v>
      </c>
      <c r="H134" s="202">
        <v>0</v>
      </c>
    </row>
    <row r="135" spans="1:8" x14ac:dyDescent="0.35">
      <c r="A135" s="4" t="s">
        <v>2122</v>
      </c>
      <c r="B135" s="197" t="s">
        <v>2121</v>
      </c>
      <c r="C135" s="198">
        <v>0.22267999999999999</v>
      </c>
      <c r="D135" s="199">
        <v>2.9178999999999999</v>
      </c>
      <c r="E135" s="200" t="s">
        <v>1899</v>
      </c>
      <c r="F135" s="201">
        <v>0</v>
      </c>
      <c r="G135" s="8" t="s">
        <v>1915</v>
      </c>
      <c r="H135" s="202">
        <v>0</v>
      </c>
    </row>
    <row r="136" spans="1:8" x14ac:dyDescent="0.35">
      <c r="A136" s="4" t="s">
        <v>2123</v>
      </c>
      <c r="B136" s="197" t="s">
        <v>2124</v>
      </c>
      <c r="C136" s="198">
        <v>8.6999999999999994E-2</v>
      </c>
      <c r="D136" s="199">
        <v>1.8068</v>
      </c>
      <c r="E136" s="200" t="s">
        <v>1899</v>
      </c>
      <c r="F136" s="201">
        <v>0</v>
      </c>
      <c r="G136" s="8" t="s">
        <v>1920</v>
      </c>
      <c r="H136" s="202">
        <v>0.11</v>
      </c>
    </row>
    <row r="137" spans="1:8" x14ac:dyDescent="0.35">
      <c r="A137" s="4" t="s">
        <v>2125</v>
      </c>
      <c r="B137" s="197" t="s">
        <v>2126</v>
      </c>
      <c r="C137" s="198">
        <v>0.23100000000000001</v>
      </c>
      <c r="D137" s="199">
        <v>0.86229999999999996</v>
      </c>
      <c r="E137" s="200" t="s">
        <v>1899</v>
      </c>
      <c r="F137" s="201">
        <v>0</v>
      </c>
      <c r="G137" s="8" t="s">
        <v>1920</v>
      </c>
      <c r="H137" s="202">
        <v>0.11</v>
      </c>
    </row>
    <row r="138" spans="1:8" x14ac:dyDescent="0.35">
      <c r="A138" s="4" t="s">
        <v>2127</v>
      </c>
      <c r="B138" s="197" t="s">
        <v>2126</v>
      </c>
      <c r="C138" s="198">
        <v>0.23100000000000001</v>
      </c>
      <c r="D138" s="199">
        <v>0.86229999999999996</v>
      </c>
      <c r="E138" s="200" t="s">
        <v>1899</v>
      </c>
      <c r="F138" s="201">
        <v>0</v>
      </c>
      <c r="G138" s="8" t="s">
        <v>1920</v>
      </c>
      <c r="H138" s="202">
        <v>0.11</v>
      </c>
    </row>
    <row r="139" spans="1:8" x14ac:dyDescent="0.35">
      <c r="A139" s="4" t="s">
        <v>2128</v>
      </c>
      <c r="B139" s="197" t="s">
        <v>2126</v>
      </c>
      <c r="C139" s="198">
        <v>0.23100000000000001</v>
      </c>
      <c r="D139" s="199">
        <v>0.86229999999999996</v>
      </c>
      <c r="E139" s="200" t="s">
        <v>1899</v>
      </c>
      <c r="F139" s="201">
        <v>0</v>
      </c>
      <c r="G139" s="8" t="s">
        <v>1920</v>
      </c>
      <c r="H139" s="202">
        <v>0.11</v>
      </c>
    </row>
    <row r="140" spans="1:8" x14ac:dyDescent="0.35">
      <c r="A140" s="4" t="s">
        <v>2129</v>
      </c>
      <c r="B140" s="197" t="s">
        <v>2130</v>
      </c>
      <c r="C140" s="198">
        <v>0.151</v>
      </c>
      <c r="D140" s="199">
        <v>1.0838000000000001</v>
      </c>
      <c r="E140" s="200" t="s">
        <v>1899</v>
      </c>
      <c r="F140" s="201">
        <v>0</v>
      </c>
      <c r="G140" s="8" t="s">
        <v>1915</v>
      </c>
      <c r="H140" s="202">
        <v>0</v>
      </c>
    </row>
    <row r="141" spans="1:8" x14ac:dyDescent="0.35">
      <c r="A141" s="4" t="s">
        <v>2131</v>
      </c>
      <c r="B141" s="197" t="s">
        <v>2130</v>
      </c>
      <c r="C141" s="198">
        <v>0.151</v>
      </c>
      <c r="D141" s="199">
        <v>1.0838000000000001</v>
      </c>
      <c r="E141" s="200" t="s">
        <v>1899</v>
      </c>
      <c r="F141" s="201">
        <v>0</v>
      </c>
      <c r="G141" s="8" t="s">
        <v>1915</v>
      </c>
      <c r="H141" s="202">
        <v>0</v>
      </c>
    </row>
    <row r="142" spans="1:8" x14ac:dyDescent="0.35">
      <c r="A142" s="4" t="s">
        <v>2132</v>
      </c>
      <c r="B142" s="197" t="s">
        <v>2133</v>
      </c>
      <c r="C142" s="198">
        <v>0.25818000000000002</v>
      </c>
      <c r="D142" s="199">
        <v>1</v>
      </c>
      <c r="E142" s="200" t="s">
        <v>1899</v>
      </c>
      <c r="F142" s="201">
        <v>0</v>
      </c>
      <c r="G142" s="8" t="s">
        <v>1915</v>
      </c>
      <c r="H142" s="202">
        <v>0</v>
      </c>
    </row>
    <row r="143" spans="1:8" x14ac:dyDescent="0.35">
      <c r="A143" s="4" t="s">
        <v>2134</v>
      </c>
      <c r="B143" s="197" t="s">
        <v>2135</v>
      </c>
      <c r="C143" s="198">
        <v>0.6784</v>
      </c>
      <c r="D143" s="199">
        <v>1.0727</v>
      </c>
      <c r="E143" s="200" t="s">
        <v>1900</v>
      </c>
      <c r="F143" s="201">
        <v>0</v>
      </c>
      <c r="G143" s="8" t="s">
        <v>1915</v>
      </c>
      <c r="H143" s="202">
        <v>0</v>
      </c>
    </row>
    <row r="144" spans="1:8" x14ac:dyDescent="0.35">
      <c r="A144" s="190" t="s">
        <v>2136</v>
      </c>
      <c r="B144" s="8" t="s">
        <v>2137</v>
      </c>
      <c r="C144" s="198">
        <v>0.62629000000000001</v>
      </c>
      <c r="D144" s="199">
        <v>1.1031</v>
      </c>
      <c r="E144" s="200" t="s">
        <v>1900</v>
      </c>
      <c r="F144" s="201">
        <v>0</v>
      </c>
      <c r="G144" s="8" t="s">
        <v>1915</v>
      </c>
      <c r="H144" s="202">
        <v>0</v>
      </c>
    </row>
    <row r="145" spans="1:8" x14ac:dyDescent="0.35">
      <c r="A145" s="190" t="s">
        <v>2138</v>
      </c>
      <c r="B145" s="8" t="s">
        <v>2139</v>
      </c>
      <c r="C145" s="198">
        <v>0.48374</v>
      </c>
      <c r="D145" s="199">
        <v>0.95540000000000003</v>
      </c>
      <c r="E145" s="200" t="s">
        <v>1900</v>
      </c>
      <c r="F145" s="201">
        <v>0</v>
      </c>
      <c r="G145" s="8" t="s">
        <v>1915</v>
      </c>
      <c r="H145" s="202">
        <v>0</v>
      </c>
    </row>
    <row r="146" spans="1:8" x14ac:dyDescent="0.35">
      <c r="A146" s="4" t="s">
        <v>2140</v>
      </c>
      <c r="B146" s="197" t="s">
        <v>2139</v>
      </c>
      <c r="C146" s="198">
        <v>0.48374</v>
      </c>
      <c r="D146" s="199">
        <v>0.95540000000000003</v>
      </c>
      <c r="E146" s="200" t="s">
        <v>1900</v>
      </c>
      <c r="F146" s="201">
        <v>0</v>
      </c>
      <c r="G146" s="8" t="s">
        <v>1915</v>
      </c>
      <c r="H146" s="202">
        <v>0</v>
      </c>
    </row>
    <row r="147" spans="1:8" x14ac:dyDescent="0.35">
      <c r="A147" s="4" t="s">
        <v>2141</v>
      </c>
      <c r="B147" s="197" t="s">
        <v>2142</v>
      </c>
      <c r="C147" s="198">
        <v>0.59326999999999996</v>
      </c>
      <c r="D147" s="199">
        <v>0.94730000000000003</v>
      </c>
      <c r="E147" s="200" t="s">
        <v>1900</v>
      </c>
      <c r="F147" s="201">
        <v>0</v>
      </c>
      <c r="G147" s="8" t="s">
        <v>1915</v>
      </c>
      <c r="H147" s="202">
        <v>0</v>
      </c>
    </row>
    <row r="148" spans="1:8" x14ac:dyDescent="0.35">
      <c r="A148" s="4" t="s">
        <v>2143</v>
      </c>
      <c r="B148" s="197" t="s">
        <v>2144</v>
      </c>
      <c r="C148" s="198">
        <v>0.49746000000000001</v>
      </c>
      <c r="D148" s="199">
        <v>1.0243</v>
      </c>
      <c r="E148" s="200" t="s">
        <v>1900</v>
      </c>
      <c r="F148" s="201">
        <v>0</v>
      </c>
      <c r="G148" s="8" t="s">
        <v>1915</v>
      </c>
      <c r="H148" s="202">
        <v>0</v>
      </c>
    </row>
    <row r="149" spans="1:8" x14ac:dyDescent="0.35">
      <c r="A149" s="4" t="s">
        <v>2145</v>
      </c>
      <c r="B149" s="197" t="s">
        <v>2146</v>
      </c>
      <c r="C149" s="198">
        <v>0.53219000000000005</v>
      </c>
      <c r="D149" s="199">
        <v>1.0341</v>
      </c>
      <c r="E149" s="200" t="s">
        <v>1900</v>
      </c>
      <c r="F149" s="201">
        <v>0</v>
      </c>
      <c r="G149" s="8" t="s">
        <v>1915</v>
      </c>
      <c r="H149" s="202">
        <v>0</v>
      </c>
    </row>
    <row r="150" spans="1:8" x14ac:dyDescent="0.35">
      <c r="A150" s="4" t="s">
        <v>2147</v>
      </c>
      <c r="B150" s="197" t="s">
        <v>2148</v>
      </c>
      <c r="C150" s="198">
        <v>0.5837</v>
      </c>
      <c r="D150" s="199">
        <v>1.2637</v>
      </c>
      <c r="E150" s="200" t="s">
        <v>1900</v>
      </c>
      <c r="F150" s="201">
        <v>0</v>
      </c>
      <c r="G150" s="8" t="s">
        <v>1915</v>
      </c>
      <c r="H150" s="202">
        <v>0</v>
      </c>
    </row>
    <row r="151" spans="1:8" x14ac:dyDescent="0.35">
      <c r="A151" s="4" t="s">
        <v>2149</v>
      </c>
      <c r="B151" s="197" t="s">
        <v>2150</v>
      </c>
      <c r="C151" s="198">
        <v>0.51005</v>
      </c>
      <c r="D151" s="199">
        <v>1.0888</v>
      </c>
      <c r="E151" s="200" t="s">
        <v>1900</v>
      </c>
      <c r="F151" s="201">
        <v>0</v>
      </c>
      <c r="G151" s="8" t="s">
        <v>1915</v>
      </c>
      <c r="H151" s="202">
        <v>0</v>
      </c>
    </row>
    <row r="152" spans="1:8" x14ac:dyDescent="0.35">
      <c r="A152" s="4" t="s">
        <v>2151</v>
      </c>
      <c r="B152" s="197" t="s">
        <v>2152</v>
      </c>
      <c r="C152" s="198">
        <v>0.52305000000000001</v>
      </c>
      <c r="D152" s="199">
        <v>1.1261000000000001</v>
      </c>
      <c r="E152" s="200" t="s">
        <v>1900</v>
      </c>
      <c r="F152" s="201">
        <v>0</v>
      </c>
      <c r="G152" s="8" t="s">
        <v>1915</v>
      </c>
      <c r="H152" s="202">
        <v>0</v>
      </c>
    </row>
    <row r="153" spans="1:8" x14ac:dyDescent="0.35">
      <c r="A153" s="4" t="s">
        <v>2153</v>
      </c>
      <c r="B153" s="197" t="s">
        <v>2154</v>
      </c>
      <c r="C153" s="198">
        <v>0.54325999999999997</v>
      </c>
      <c r="D153" s="199">
        <v>0.9788</v>
      </c>
      <c r="E153" s="200" t="s">
        <v>1900</v>
      </c>
      <c r="F153" s="201">
        <v>0</v>
      </c>
      <c r="G153" s="8" t="s">
        <v>1915</v>
      </c>
      <c r="H153" s="202">
        <v>0</v>
      </c>
    </row>
    <row r="154" spans="1:8" x14ac:dyDescent="0.35">
      <c r="A154" s="4" t="s">
        <v>2155</v>
      </c>
      <c r="B154" s="197" t="s">
        <v>2156</v>
      </c>
      <c r="C154" s="198">
        <v>0.47835</v>
      </c>
      <c r="D154" s="199">
        <v>0.97260000000000002</v>
      </c>
      <c r="E154" s="200" t="s">
        <v>1900</v>
      </c>
      <c r="F154" s="201">
        <v>0</v>
      </c>
      <c r="G154" s="8" t="s">
        <v>1915</v>
      </c>
      <c r="H154" s="202">
        <v>0</v>
      </c>
    </row>
    <row r="155" spans="1:8" x14ac:dyDescent="0.35">
      <c r="A155" s="4" t="s">
        <v>2157</v>
      </c>
      <c r="B155" s="197" t="s">
        <v>2158</v>
      </c>
      <c r="C155" s="198">
        <v>0.56569000000000003</v>
      </c>
      <c r="D155" s="199">
        <v>1.0623</v>
      </c>
      <c r="E155" s="200" t="s">
        <v>1900</v>
      </c>
      <c r="F155" s="201">
        <v>0</v>
      </c>
      <c r="G155" s="8" t="s">
        <v>1915</v>
      </c>
      <c r="H155" s="202">
        <v>0</v>
      </c>
    </row>
    <row r="156" spans="1:8" x14ac:dyDescent="0.35">
      <c r="A156" s="4" t="s">
        <v>2159</v>
      </c>
      <c r="B156" s="197" t="s">
        <v>2160</v>
      </c>
      <c r="C156" s="198">
        <v>0.45100000000000001</v>
      </c>
      <c r="D156" s="199">
        <v>0.95179999999999998</v>
      </c>
      <c r="E156" s="200" t="s">
        <v>1901</v>
      </c>
      <c r="F156" s="201">
        <v>0</v>
      </c>
      <c r="G156" s="8" t="s">
        <v>1915</v>
      </c>
      <c r="H156" s="202">
        <v>0</v>
      </c>
    </row>
    <row r="157" spans="1:8" x14ac:dyDescent="0.35">
      <c r="A157" s="4" t="s">
        <v>2161</v>
      </c>
      <c r="B157" s="197" t="s">
        <v>2162</v>
      </c>
      <c r="C157" s="198">
        <v>0.49958999999999998</v>
      </c>
      <c r="D157" s="199">
        <v>1</v>
      </c>
      <c r="E157" s="200" t="s">
        <v>1900</v>
      </c>
      <c r="F157" s="201">
        <v>0</v>
      </c>
      <c r="G157" s="8" t="s">
        <v>1915</v>
      </c>
      <c r="H157" s="202">
        <v>0</v>
      </c>
    </row>
    <row r="158" spans="1:8" x14ac:dyDescent="0.35">
      <c r="A158" s="4" t="s">
        <v>2163</v>
      </c>
      <c r="B158" s="197" t="s">
        <v>2164</v>
      </c>
      <c r="C158" s="198">
        <v>0.09</v>
      </c>
      <c r="D158" s="199">
        <v>0.64770000000000005</v>
      </c>
      <c r="E158" s="200" t="s">
        <v>1899</v>
      </c>
      <c r="F158" s="201">
        <v>0</v>
      </c>
      <c r="G158" s="8" t="s">
        <v>1915</v>
      </c>
      <c r="H158" s="202">
        <v>0</v>
      </c>
    </row>
    <row r="159" spans="1:8" x14ac:dyDescent="0.35">
      <c r="A159" s="4" t="s">
        <v>2165</v>
      </c>
      <c r="B159" s="197" t="s">
        <v>2166</v>
      </c>
      <c r="C159" s="198">
        <v>0.34649000000000002</v>
      </c>
      <c r="D159" s="199">
        <v>1.0358000000000001</v>
      </c>
      <c r="E159" s="200" t="s">
        <v>1901</v>
      </c>
      <c r="F159" s="201">
        <v>0</v>
      </c>
      <c r="G159" s="8" t="s">
        <v>1915</v>
      </c>
      <c r="H159" s="202">
        <v>0</v>
      </c>
    </row>
    <row r="160" spans="1:8" x14ac:dyDescent="0.35">
      <c r="A160" s="4" t="s">
        <v>2167</v>
      </c>
      <c r="B160" s="197" t="s">
        <v>2166</v>
      </c>
      <c r="C160" s="198">
        <v>0.34649000000000002</v>
      </c>
      <c r="D160" s="199">
        <v>1.0358000000000001</v>
      </c>
      <c r="E160" s="200" t="s">
        <v>1901</v>
      </c>
      <c r="F160" s="201">
        <v>0</v>
      </c>
      <c r="G160" s="8" t="s">
        <v>1915</v>
      </c>
      <c r="H160" s="202">
        <v>0</v>
      </c>
    </row>
    <row r="161" spans="1:8" x14ac:dyDescent="0.35">
      <c r="A161" s="4" t="s">
        <v>2168</v>
      </c>
      <c r="B161" s="197" t="s">
        <v>2169</v>
      </c>
      <c r="C161" s="198">
        <v>9.8000000000000004E-2</v>
      </c>
      <c r="D161" s="199">
        <v>0.6593</v>
      </c>
      <c r="E161" s="200" t="s">
        <v>1899</v>
      </c>
      <c r="F161" s="201">
        <v>0</v>
      </c>
      <c r="G161" s="8" t="s">
        <v>1915</v>
      </c>
      <c r="H161" s="202">
        <v>0</v>
      </c>
    </row>
    <row r="162" spans="1:8" x14ac:dyDescent="0.35">
      <c r="A162" s="4" t="s">
        <v>2170</v>
      </c>
      <c r="B162" s="197" t="s">
        <v>2171</v>
      </c>
      <c r="C162" s="198">
        <v>0.154</v>
      </c>
      <c r="D162" s="199">
        <v>0.58360000000000001</v>
      </c>
      <c r="E162" s="200" t="s">
        <v>1899</v>
      </c>
      <c r="F162" s="201">
        <v>0</v>
      </c>
      <c r="G162" s="8" t="s">
        <v>1915</v>
      </c>
      <c r="H162" s="202">
        <v>0</v>
      </c>
    </row>
    <row r="163" spans="1:8" x14ac:dyDescent="0.35">
      <c r="A163" s="190" t="s">
        <v>2172</v>
      </c>
      <c r="B163" s="8" t="s">
        <v>2173</v>
      </c>
      <c r="C163" s="198">
        <v>0.36675999999999997</v>
      </c>
      <c r="D163" s="199">
        <v>0.63170000000000004</v>
      </c>
      <c r="E163" s="200" t="s">
        <v>1901</v>
      </c>
      <c r="F163" s="201">
        <v>0</v>
      </c>
      <c r="G163" s="8" t="s">
        <v>1915</v>
      </c>
      <c r="H163" s="202">
        <v>0</v>
      </c>
    </row>
    <row r="164" spans="1:8" x14ac:dyDescent="0.35">
      <c r="A164" s="190" t="s">
        <v>2174</v>
      </c>
      <c r="B164" s="8" t="s">
        <v>2173</v>
      </c>
      <c r="C164" s="198">
        <v>0.36675999999999997</v>
      </c>
      <c r="D164" s="199">
        <v>0.63170000000000004</v>
      </c>
      <c r="E164" s="200" t="s">
        <v>1901</v>
      </c>
      <c r="F164" s="201">
        <v>0</v>
      </c>
      <c r="G164" s="8" t="s">
        <v>1915</v>
      </c>
      <c r="H164" s="202">
        <v>0</v>
      </c>
    </row>
    <row r="165" spans="1:8" x14ac:dyDescent="0.35">
      <c r="A165" s="4" t="s">
        <v>2175</v>
      </c>
      <c r="B165" s="197" t="s">
        <v>2173</v>
      </c>
      <c r="C165" s="198">
        <v>0.36675999999999997</v>
      </c>
      <c r="D165" s="199">
        <v>0.63170000000000004</v>
      </c>
      <c r="E165" s="200" t="s">
        <v>1901</v>
      </c>
      <c r="F165" s="201">
        <v>0</v>
      </c>
      <c r="G165" s="8" t="s">
        <v>1915</v>
      </c>
      <c r="H165" s="202">
        <v>0</v>
      </c>
    </row>
    <row r="166" spans="1:8" x14ac:dyDescent="0.35">
      <c r="A166" s="4" t="s">
        <v>2176</v>
      </c>
      <c r="B166" s="197" t="s">
        <v>2177</v>
      </c>
      <c r="C166" s="198">
        <v>0.21</v>
      </c>
      <c r="D166" s="199">
        <v>0.87790000000000001</v>
      </c>
      <c r="E166" s="200" t="s">
        <v>1899</v>
      </c>
      <c r="F166" s="201">
        <v>0</v>
      </c>
      <c r="G166" s="8" t="s">
        <v>1920</v>
      </c>
      <c r="H166" s="202">
        <v>0.11</v>
      </c>
    </row>
    <row r="167" spans="1:8" x14ac:dyDescent="0.35">
      <c r="A167" s="4" t="s">
        <v>2178</v>
      </c>
      <c r="B167" s="8" t="s">
        <v>2179</v>
      </c>
      <c r="C167" s="198">
        <v>0.24199999999999999</v>
      </c>
      <c r="D167" s="199">
        <v>1.0370999999999999</v>
      </c>
      <c r="E167" s="200" t="s">
        <v>1899</v>
      </c>
      <c r="F167" s="201">
        <v>0</v>
      </c>
      <c r="G167" s="8" t="s">
        <v>1915</v>
      </c>
      <c r="H167" s="202">
        <v>0</v>
      </c>
    </row>
    <row r="168" spans="1:8" x14ac:dyDescent="0.35">
      <c r="A168" s="4" t="s">
        <v>2180</v>
      </c>
      <c r="B168" s="197" t="s">
        <v>2181</v>
      </c>
      <c r="C168" s="198">
        <v>0.25800000000000001</v>
      </c>
      <c r="D168" s="199">
        <v>0.64270000000000005</v>
      </c>
      <c r="E168" s="200" t="s">
        <v>1899</v>
      </c>
      <c r="F168" s="201">
        <v>0</v>
      </c>
      <c r="G168" s="8" t="s">
        <v>1915</v>
      </c>
      <c r="H168" s="202">
        <v>0</v>
      </c>
    </row>
    <row r="169" spans="1:8" x14ac:dyDescent="0.35">
      <c r="A169" s="4" t="s">
        <v>2182</v>
      </c>
      <c r="B169" s="197" t="s">
        <v>2183</v>
      </c>
      <c r="C169" s="198">
        <v>0.221</v>
      </c>
      <c r="D169" s="199">
        <v>0.63029999999999997</v>
      </c>
      <c r="E169" s="200" t="s">
        <v>1899</v>
      </c>
      <c r="F169" s="201">
        <v>0</v>
      </c>
      <c r="G169" s="8" t="s">
        <v>1915</v>
      </c>
      <c r="H169" s="202">
        <v>0</v>
      </c>
    </row>
    <row r="170" spans="1:8" x14ac:dyDescent="0.35">
      <c r="A170" s="4" t="s">
        <v>2184</v>
      </c>
      <c r="B170" s="197" t="s">
        <v>2183</v>
      </c>
      <c r="C170" s="198">
        <v>0.221</v>
      </c>
      <c r="D170" s="199">
        <v>0.63029999999999997</v>
      </c>
      <c r="E170" s="200" t="s">
        <v>1899</v>
      </c>
      <c r="F170" s="201">
        <v>0</v>
      </c>
      <c r="G170" s="8" t="s">
        <v>1915</v>
      </c>
      <c r="H170" s="202">
        <v>0</v>
      </c>
    </row>
    <row r="171" spans="1:8" x14ac:dyDescent="0.35">
      <c r="A171" s="4" t="s">
        <v>2185</v>
      </c>
      <c r="B171" s="197" t="s">
        <v>2186</v>
      </c>
      <c r="C171" s="198">
        <v>0.10299999999999999</v>
      </c>
      <c r="D171" s="199">
        <v>0.9859</v>
      </c>
      <c r="E171" s="200" t="s">
        <v>1899</v>
      </c>
      <c r="F171" s="201">
        <v>0</v>
      </c>
      <c r="G171" s="8" t="s">
        <v>1915</v>
      </c>
      <c r="H171" s="202">
        <v>0</v>
      </c>
    </row>
    <row r="172" spans="1:8" x14ac:dyDescent="0.35">
      <c r="A172" s="4" t="s">
        <v>2187</v>
      </c>
      <c r="B172" s="197" t="s">
        <v>2186</v>
      </c>
      <c r="C172" s="198">
        <v>0.10299999999999999</v>
      </c>
      <c r="D172" s="199">
        <v>0.9859</v>
      </c>
      <c r="E172" s="200" t="s">
        <v>1899</v>
      </c>
      <c r="F172" s="201">
        <v>0</v>
      </c>
      <c r="G172" s="8" t="s">
        <v>1915</v>
      </c>
      <c r="H172" s="202">
        <v>0</v>
      </c>
    </row>
    <row r="173" spans="1:8" x14ac:dyDescent="0.35">
      <c r="A173" s="4" t="s">
        <v>2188</v>
      </c>
      <c r="B173" s="8" t="s">
        <v>2186</v>
      </c>
      <c r="C173" s="198">
        <v>0.10299999999999999</v>
      </c>
      <c r="D173" s="199">
        <v>0.9859</v>
      </c>
      <c r="E173" s="200" t="s">
        <v>1899</v>
      </c>
      <c r="F173" s="201">
        <v>0</v>
      </c>
      <c r="G173" s="8" t="s">
        <v>1915</v>
      </c>
      <c r="H173" s="202">
        <v>0</v>
      </c>
    </row>
    <row r="174" spans="1:8" x14ac:dyDescent="0.35">
      <c r="A174" s="190" t="s">
        <v>2189</v>
      </c>
      <c r="B174" s="8" t="s">
        <v>2190</v>
      </c>
      <c r="C174" s="198">
        <v>0.441</v>
      </c>
      <c r="D174" s="199">
        <v>0.49419999999999997</v>
      </c>
      <c r="E174" s="200" t="s">
        <v>1901</v>
      </c>
      <c r="F174" s="201">
        <v>0</v>
      </c>
      <c r="G174" s="8" t="s">
        <v>1915</v>
      </c>
      <c r="H174" s="202">
        <v>0</v>
      </c>
    </row>
    <row r="175" spans="1:8" x14ac:dyDescent="0.35">
      <c r="A175" s="4" t="s">
        <v>2191</v>
      </c>
      <c r="B175" s="197" t="s">
        <v>2192</v>
      </c>
      <c r="C175" s="198">
        <v>0.27</v>
      </c>
      <c r="D175" s="199">
        <v>1.2810999999999999</v>
      </c>
      <c r="E175" s="200" t="s">
        <v>1899</v>
      </c>
      <c r="F175" s="201">
        <v>0</v>
      </c>
      <c r="G175" s="8" t="s">
        <v>1999</v>
      </c>
      <c r="H175" s="202">
        <v>0.17</v>
      </c>
    </row>
    <row r="176" spans="1:8" x14ac:dyDescent="0.35">
      <c r="A176" s="4" t="s">
        <v>2193</v>
      </c>
      <c r="B176" s="197" t="s">
        <v>2192</v>
      </c>
      <c r="C176" s="198">
        <v>0.27</v>
      </c>
      <c r="D176" s="199">
        <v>1.2810999999999999</v>
      </c>
      <c r="E176" s="200" t="s">
        <v>1899</v>
      </c>
      <c r="F176" s="201">
        <v>0</v>
      </c>
      <c r="G176" s="8" t="s">
        <v>1999</v>
      </c>
      <c r="H176" s="202">
        <v>0.17</v>
      </c>
    </row>
    <row r="177" spans="1:8" x14ac:dyDescent="0.35">
      <c r="A177" s="190" t="s">
        <v>2194</v>
      </c>
      <c r="B177" s="8" t="s">
        <v>2192</v>
      </c>
      <c r="C177" s="198">
        <v>0.27</v>
      </c>
      <c r="D177" s="199">
        <v>1.2810999999999999</v>
      </c>
      <c r="E177" s="200" t="s">
        <v>1899</v>
      </c>
      <c r="F177" s="201">
        <v>0</v>
      </c>
      <c r="G177" s="8" t="s">
        <v>1999</v>
      </c>
      <c r="H177" s="202">
        <v>0.17</v>
      </c>
    </row>
    <row r="178" spans="1:8" x14ac:dyDescent="0.35">
      <c r="A178" s="4" t="s">
        <v>2195</v>
      </c>
      <c r="B178" s="197" t="s">
        <v>2192</v>
      </c>
      <c r="C178" s="198">
        <v>0.27</v>
      </c>
      <c r="D178" s="199">
        <v>1.2810999999999999</v>
      </c>
      <c r="E178" s="200" t="s">
        <v>1899</v>
      </c>
      <c r="F178" s="201">
        <v>0</v>
      </c>
      <c r="G178" s="8" t="s">
        <v>1999</v>
      </c>
      <c r="H178" s="202">
        <v>0.17</v>
      </c>
    </row>
    <row r="179" spans="1:8" x14ac:dyDescent="0.35">
      <c r="A179" s="4" t="s">
        <v>2196</v>
      </c>
      <c r="B179" s="197" t="s">
        <v>2192</v>
      </c>
      <c r="C179" s="198">
        <v>0.27</v>
      </c>
      <c r="D179" s="199">
        <v>1.2810999999999999</v>
      </c>
      <c r="E179" s="200" t="s">
        <v>1899</v>
      </c>
      <c r="F179" s="201">
        <v>0</v>
      </c>
      <c r="G179" s="8" t="s">
        <v>1999</v>
      </c>
      <c r="H179" s="202">
        <v>0.17</v>
      </c>
    </row>
    <row r="180" spans="1:8" x14ac:dyDescent="0.35">
      <c r="A180" s="4" t="s">
        <v>2197</v>
      </c>
      <c r="B180" s="197" t="s">
        <v>2192</v>
      </c>
      <c r="C180" s="198">
        <v>0.27</v>
      </c>
      <c r="D180" s="199">
        <v>1.2810999999999999</v>
      </c>
      <c r="E180" s="200" t="s">
        <v>1899</v>
      </c>
      <c r="F180" s="201">
        <v>0</v>
      </c>
      <c r="G180" s="8" t="s">
        <v>1999</v>
      </c>
      <c r="H180" s="202">
        <v>0.17</v>
      </c>
    </row>
    <row r="181" spans="1:8" x14ac:dyDescent="0.35">
      <c r="A181" s="4" t="s">
        <v>2198</v>
      </c>
      <c r="B181" s="197" t="s">
        <v>2192</v>
      </c>
      <c r="C181" s="198">
        <v>0.27</v>
      </c>
      <c r="D181" s="199">
        <v>1.2810999999999999</v>
      </c>
      <c r="E181" s="200" t="s">
        <v>1899</v>
      </c>
      <c r="F181" s="201">
        <v>0</v>
      </c>
      <c r="G181" s="8" t="s">
        <v>1999</v>
      </c>
      <c r="H181" s="202">
        <v>0.17</v>
      </c>
    </row>
    <row r="182" spans="1:8" x14ac:dyDescent="0.35">
      <c r="A182" s="4" t="s">
        <v>2199</v>
      </c>
      <c r="B182" s="197" t="s">
        <v>2192</v>
      </c>
      <c r="C182" s="198">
        <v>0.27</v>
      </c>
      <c r="D182" s="199">
        <v>1.2810999999999999</v>
      </c>
      <c r="E182" s="200" t="s">
        <v>1899</v>
      </c>
      <c r="F182" s="201">
        <v>0</v>
      </c>
      <c r="G182" s="8" t="s">
        <v>1999</v>
      </c>
      <c r="H182" s="202">
        <v>0.17</v>
      </c>
    </row>
    <row r="183" spans="1:8" x14ac:dyDescent="0.35">
      <c r="A183" s="4" t="s">
        <v>2200</v>
      </c>
      <c r="B183" s="197" t="s">
        <v>2192</v>
      </c>
      <c r="C183" s="198">
        <v>0.27</v>
      </c>
      <c r="D183" s="199">
        <v>1.2810999999999999</v>
      </c>
      <c r="E183" s="200" t="s">
        <v>1899</v>
      </c>
      <c r="F183" s="201">
        <v>0</v>
      </c>
      <c r="G183" s="8" t="s">
        <v>1999</v>
      </c>
      <c r="H183" s="202">
        <v>0.17</v>
      </c>
    </row>
    <row r="184" spans="1:8" x14ac:dyDescent="0.35">
      <c r="A184" s="4" t="s">
        <v>2201</v>
      </c>
      <c r="B184" s="197" t="s">
        <v>2192</v>
      </c>
      <c r="C184" s="198">
        <v>0.27</v>
      </c>
      <c r="D184" s="199">
        <v>1.2810999999999999</v>
      </c>
      <c r="E184" s="200" t="s">
        <v>1899</v>
      </c>
      <c r="F184" s="201">
        <v>0</v>
      </c>
      <c r="G184" s="8" t="s">
        <v>1999</v>
      </c>
      <c r="H184" s="202">
        <v>0.17</v>
      </c>
    </row>
    <row r="185" spans="1:8" x14ac:dyDescent="0.35">
      <c r="A185" s="4" t="s">
        <v>2202</v>
      </c>
      <c r="B185" s="197" t="s">
        <v>2192</v>
      </c>
      <c r="C185" s="198">
        <v>0.27</v>
      </c>
      <c r="D185" s="199">
        <v>1.2810999999999999</v>
      </c>
      <c r="E185" s="200" t="s">
        <v>1899</v>
      </c>
      <c r="F185" s="201">
        <v>0</v>
      </c>
      <c r="G185" s="8" t="s">
        <v>1999</v>
      </c>
      <c r="H185" s="202">
        <v>0.17</v>
      </c>
    </row>
    <row r="186" spans="1:8" x14ac:dyDescent="0.35">
      <c r="A186" s="4" t="s">
        <v>2203</v>
      </c>
      <c r="B186" s="197" t="s">
        <v>2192</v>
      </c>
      <c r="C186" s="198">
        <v>0.27</v>
      </c>
      <c r="D186" s="199">
        <v>1.2810999999999999</v>
      </c>
      <c r="E186" s="200" t="s">
        <v>1899</v>
      </c>
      <c r="F186" s="201">
        <v>0</v>
      </c>
      <c r="G186" s="8" t="s">
        <v>1999</v>
      </c>
      <c r="H186" s="202">
        <v>0.17</v>
      </c>
    </row>
    <row r="187" spans="1:8" x14ac:dyDescent="0.35">
      <c r="A187" s="4" t="s">
        <v>2204</v>
      </c>
      <c r="B187" s="197" t="s">
        <v>2192</v>
      </c>
      <c r="C187" s="198">
        <v>0.27</v>
      </c>
      <c r="D187" s="199">
        <v>1.2810999999999999</v>
      </c>
      <c r="E187" s="200" t="s">
        <v>1899</v>
      </c>
      <c r="F187" s="201">
        <v>0</v>
      </c>
      <c r="G187" s="8" t="s">
        <v>1999</v>
      </c>
      <c r="H187" s="202">
        <v>0.17</v>
      </c>
    </row>
    <row r="188" spans="1:8" x14ac:dyDescent="0.35">
      <c r="A188" s="4" t="s">
        <v>2205</v>
      </c>
      <c r="B188" s="197" t="s">
        <v>2192</v>
      </c>
      <c r="C188" s="198">
        <v>0.27</v>
      </c>
      <c r="D188" s="199">
        <v>1.2810999999999999</v>
      </c>
      <c r="E188" s="200" t="s">
        <v>1899</v>
      </c>
      <c r="F188" s="201">
        <v>0</v>
      </c>
      <c r="G188" s="8" t="s">
        <v>1999</v>
      </c>
      <c r="H188" s="202">
        <v>0.17</v>
      </c>
    </row>
    <row r="189" spans="1:8" x14ac:dyDescent="0.35">
      <c r="A189" s="4" t="s">
        <v>2206</v>
      </c>
      <c r="B189" s="197" t="s">
        <v>2192</v>
      </c>
      <c r="C189" s="198">
        <v>0.27</v>
      </c>
      <c r="D189" s="199">
        <v>1.2810999999999999</v>
      </c>
      <c r="E189" s="200" t="s">
        <v>1899</v>
      </c>
      <c r="F189" s="201">
        <v>0</v>
      </c>
      <c r="G189" s="8" t="s">
        <v>1999</v>
      </c>
      <c r="H189" s="202">
        <v>0.17</v>
      </c>
    </row>
    <row r="190" spans="1:8" x14ac:dyDescent="0.35">
      <c r="A190" s="4" t="s">
        <v>2207</v>
      </c>
      <c r="B190" s="197" t="s">
        <v>2192</v>
      </c>
      <c r="C190" s="198">
        <v>0.27</v>
      </c>
      <c r="D190" s="199">
        <v>1.2810999999999999</v>
      </c>
      <c r="E190" s="200" t="s">
        <v>1899</v>
      </c>
      <c r="F190" s="201">
        <v>0</v>
      </c>
      <c r="G190" s="8" t="s">
        <v>1999</v>
      </c>
      <c r="H190" s="202">
        <v>0.17</v>
      </c>
    </row>
    <row r="191" spans="1:8" x14ac:dyDescent="0.35">
      <c r="A191" s="4" t="s">
        <v>2208</v>
      </c>
      <c r="B191" s="197" t="s">
        <v>2192</v>
      </c>
      <c r="C191" s="198">
        <v>0.27</v>
      </c>
      <c r="D191" s="199">
        <v>1.2810999999999999</v>
      </c>
      <c r="E191" s="200" t="s">
        <v>1899</v>
      </c>
      <c r="F191" s="201">
        <v>0</v>
      </c>
      <c r="G191" s="8" t="s">
        <v>1999</v>
      </c>
      <c r="H191" s="202">
        <v>0.17</v>
      </c>
    </row>
    <row r="192" spans="1:8" x14ac:dyDescent="0.35">
      <c r="A192" s="4" t="s">
        <v>2209</v>
      </c>
      <c r="B192" s="197" t="s">
        <v>2192</v>
      </c>
      <c r="C192" s="198">
        <v>0.27</v>
      </c>
      <c r="D192" s="199">
        <v>1.2810999999999999</v>
      </c>
      <c r="E192" s="200" t="s">
        <v>1899</v>
      </c>
      <c r="F192" s="201">
        <v>0</v>
      </c>
      <c r="G192" s="8" t="s">
        <v>1999</v>
      </c>
      <c r="H192" s="202">
        <v>0.17</v>
      </c>
    </row>
    <row r="193" spans="1:8" x14ac:dyDescent="0.35">
      <c r="A193" s="4" t="s">
        <v>2210</v>
      </c>
      <c r="B193" s="197" t="s">
        <v>2192</v>
      </c>
      <c r="C193" s="198">
        <v>0.27</v>
      </c>
      <c r="D193" s="199">
        <v>1.2810999999999999</v>
      </c>
      <c r="E193" s="200" t="s">
        <v>1899</v>
      </c>
      <c r="F193" s="201">
        <v>0</v>
      </c>
      <c r="G193" s="8" t="s">
        <v>1999</v>
      </c>
      <c r="H193" s="202">
        <v>0.17</v>
      </c>
    </row>
    <row r="194" spans="1:8" x14ac:dyDescent="0.35">
      <c r="A194" s="4" t="s">
        <v>2211</v>
      </c>
      <c r="B194" s="197" t="s">
        <v>2212</v>
      </c>
      <c r="C194" s="198">
        <v>0.25818000000000002</v>
      </c>
      <c r="D194" s="199">
        <v>1</v>
      </c>
      <c r="E194" s="200" t="s">
        <v>1899</v>
      </c>
      <c r="F194" s="201">
        <v>0</v>
      </c>
      <c r="G194" s="8" t="s">
        <v>1915</v>
      </c>
      <c r="H194" s="202">
        <v>0</v>
      </c>
    </row>
    <row r="195" spans="1:8" x14ac:dyDescent="0.35">
      <c r="A195" s="4" t="s">
        <v>2213</v>
      </c>
      <c r="B195" s="197" t="s">
        <v>2214</v>
      </c>
      <c r="C195" s="198">
        <v>0.25818000000000002</v>
      </c>
      <c r="D195" s="199">
        <v>1</v>
      </c>
      <c r="E195" s="200" t="s">
        <v>1899</v>
      </c>
      <c r="F195" s="201">
        <v>0</v>
      </c>
      <c r="G195" s="8" t="s">
        <v>1920</v>
      </c>
      <c r="H195" s="202">
        <v>0.11</v>
      </c>
    </row>
    <row r="196" spans="1:8" x14ac:dyDescent="0.35">
      <c r="A196" s="4" t="s">
        <v>2215</v>
      </c>
      <c r="B196" s="197" t="s">
        <v>2216</v>
      </c>
      <c r="C196" s="198">
        <v>0.41499999999999998</v>
      </c>
      <c r="D196" s="199">
        <v>0.83340000000000003</v>
      </c>
      <c r="E196" s="200" t="s">
        <v>1901</v>
      </c>
      <c r="F196" s="201">
        <v>0</v>
      </c>
      <c r="G196" s="8" t="s">
        <v>1915</v>
      </c>
      <c r="H196" s="202">
        <v>0</v>
      </c>
    </row>
    <row r="197" spans="1:8" x14ac:dyDescent="0.35">
      <c r="A197" s="4" t="s">
        <v>2217</v>
      </c>
      <c r="B197" s="197" t="s">
        <v>2218</v>
      </c>
      <c r="C197" s="198">
        <v>0.25800000000000001</v>
      </c>
      <c r="D197" s="199">
        <v>0.57310000000000005</v>
      </c>
      <c r="E197" s="200" t="s">
        <v>1899</v>
      </c>
      <c r="F197" s="201">
        <v>0</v>
      </c>
      <c r="G197" s="8" t="s">
        <v>1915</v>
      </c>
      <c r="H197" s="202">
        <v>0</v>
      </c>
    </row>
    <row r="198" spans="1:8" x14ac:dyDescent="0.35">
      <c r="A198" s="4" t="s">
        <v>2219</v>
      </c>
      <c r="B198" s="197" t="s">
        <v>2220</v>
      </c>
      <c r="C198" s="198">
        <v>8.5999999999999993E-2</v>
      </c>
      <c r="D198" s="199">
        <v>1.0447</v>
      </c>
      <c r="E198" s="200" t="s">
        <v>1899</v>
      </c>
      <c r="F198" s="201">
        <v>0</v>
      </c>
      <c r="G198" s="8" t="s">
        <v>1999</v>
      </c>
      <c r="H198" s="202">
        <v>0.17</v>
      </c>
    </row>
    <row r="199" spans="1:8" x14ac:dyDescent="0.35">
      <c r="A199" s="190" t="s">
        <v>2221</v>
      </c>
      <c r="B199" s="8" t="s">
        <v>2220</v>
      </c>
      <c r="C199" s="198">
        <v>8.5999999999999993E-2</v>
      </c>
      <c r="D199" s="199">
        <v>1.0447</v>
      </c>
      <c r="E199" s="200" t="s">
        <v>1899</v>
      </c>
      <c r="F199" s="201">
        <v>0</v>
      </c>
      <c r="G199" s="8" t="s">
        <v>1999</v>
      </c>
      <c r="H199" s="202">
        <v>0.17</v>
      </c>
    </row>
    <row r="200" spans="1:8" x14ac:dyDescent="0.35">
      <c r="A200" s="4" t="s">
        <v>2222</v>
      </c>
      <c r="B200" s="197" t="s">
        <v>2220</v>
      </c>
      <c r="C200" s="198">
        <v>8.5999999999999993E-2</v>
      </c>
      <c r="D200" s="199">
        <v>1.0447</v>
      </c>
      <c r="E200" s="200" t="s">
        <v>1899</v>
      </c>
      <c r="F200" s="201">
        <v>0</v>
      </c>
      <c r="G200" s="8" t="s">
        <v>1999</v>
      </c>
      <c r="H200" s="202">
        <v>0.17</v>
      </c>
    </row>
    <row r="201" spans="1:8" x14ac:dyDescent="0.35">
      <c r="A201" s="4" t="s">
        <v>2223</v>
      </c>
      <c r="B201" s="197" t="s">
        <v>2224</v>
      </c>
      <c r="C201" s="198">
        <v>0.19284000000000001</v>
      </c>
      <c r="D201" s="199">
        <v>3.0539000000000001</v>
      </c>
      <c r="E201" s="200" t="s">
        <v>1902</v>
      </c>
      <c r="F201" s="201">
        <v>0</v>
      </c>
      <c r="G201" s="8" t="s">
        <v>1915</v>
      </c>
      <c r="H201" s="202">
        <v>0</v>
      </c>
    </row>
    <row r="202" spans="1:8" x14ac:dyDescent="0.35">
      <c r="A202" s="4" t="s">
        <v>2225</v>
      </c>
      <c r="B202" s="197" t="s">
        <v>2226</v>
      </c>
      <c r="C202" s="198">
        <v>0.22122</v>
      </c>
      <c r="D202" s="199">
        <v>2.7370999999999999</v>
      </c>
      <c r="E202" s="200" t="s">
        <v>1902</v>
      </c>
      <c r="F202" s="201">
        <v>0</v>
      </c>
      <c r="G202" s="8" t="s">
        <v>1915</v>
      </c>
      <c r="H202" s="202">
        <v>0</v>
      </c>
    </row>
    <row r="203" spans="1:8" x14ac:dyDescent="0.35">
      <c r="A203" s="4" t="s">
        <v>2227</v>
      </c>
      <c r="B203" s="197" t="s">
        <v>2228</v>
      </c>
      <c r="C203" s="198">
        <v>0.22217000000000001</v>
      </c>
      <c r="D203" s="199">
        <v>3.0445000000000002</v>
      </c>
      <c r="E203" s="200" t="s">
        <v>1902</v>
      </c>
      <c r="F203" s="201">
        <v>0</v>
      </c>
      <c r="G203" s="8" t="s">
        <v>1915</v>
      </c>
      <c r="H203" s="202">
        <v>0</v>
      </c>
    </row>
    <row r="204" spans="1:8" x14ac:dyDescent="0.35">
      <c r="A204" s="190" t="s">
        <v>2229</v>
      </c>
      <c r="B204" s="8" t="s">
        <v>2230</v>
      </c>
      <c r="C204" s="198">
        <v>0.19797999999999999</v>
      </c>
      <c r="D204" s="199">
        <v>1.5915999999999999</v>
      </c>
      <c r="E204" s="200" t="s">
        <v>1902</v>
      </c>
      <c r="F204" s="201">
        <v>0</v>
      </c>
      <c r="G204" s="8" t="s">
        <v>1915</v>
      </c>
      <c r="H204" s="202">
        <v>0</v>
      </c>
    </row>
    <row r="205" spans="1:8" x14ac:dyDescent="0.35">
      <c r="A205" s="190" t="s">
        <v>2231</v>
      </c>
      <c r="B205" s="8" t="s">
        <v>2230</v>
      </c>
      <c r="C205" s="198">
        <v>0.19797999999999999</v>
      </c>
      <c r="D205" s="199">
        <v>1.5915999999999999</v>
      </c>
      <c r="E205" s="200" t="s">
        <v>1902</v>
      </c>
      <c r="F205" s="201">
        <v>0</v>
      </c>
      <c r="G205" s="8" t="s">
        <v>1915</v>
      </c>
      <c r="H205" s="202">
        <v>0</v>
      </c>
    </row>
    <row r="206" spans="1:8" x14ac:dyDescent="0.35">
      <c r="A206" s="4" t="s">
        <v>2232</v>
      </c>
      <c r="B206" s="197" t="s">
        <v>2233</v>
      </c>
      <c r="C206" s="198">
        <v>0.19400000000000001</v>
      </c>
      <c r="D206" s="199">
        <v>3.0752000000000002</v>
      </c>
      <c r="E206" s="200" t="s">
        <v>1902</v>
      </c>
      <c r="F206" s="201">
        <v>0</v>
      </c>
      <c r="G206" s="8" t="s">
        <v>1915</v>
      </c>
      <c r="H206" s="202">
        <v>0</v>
      </c>
    </row>
    <row r="207" spans="1:8" x14ac:dyDescent="0.35">
      <c r="A207" s="4" t="s">
        <v>2234</v>
      </c>
      <c r="B207" s="197" t="s">
        <v>2235</v>
      </c>
      <c r="C207" s="198">
        <v>0.17716000000000001</v>
      </c>
      <c r="D207" s="199">
        <v>3.5034000000000001</v>
      </c>
      <c r="E207" s="200" t="s">
        <v>1902</v>
      </c>
      <c r="F207" s="201">
        <v>0</v>
      </c>
      <c r="G207" s="8" t="s">
        <v>1915</v>
      </c>
      <c r="H207" s="202">
        <v>0</v>
      </c>
    </row>
    <row r="208" spans="1:8" x14ac:dyDescent="0.35">
      <c r="A208" s="4" t="s">
        <v>2236</v>
      </c>
      <c r="B208" s="197" t="s">
        <v>2237</v>
      </c>
      <c r="C208" s="198">
        <v>0.17716000000000001</v>
      </c>
      <c r="D208" s="199">
        <v>3.2553999999999998</v>
      </c>
      <c r="E208" s="200" t="s">
        <v>1902</v>
      </c>
      <c r="F208" s="201">
        <v>0</v>
      </c>
      <c r="G208" s="8" t="s">
        <v>1915</v>
      </c>
      <c r="H208" s="202">
        <v>0</v>
      </c>
    </row>
    <row r="209" spans="1:8" x14ac:dyDescent="0.35">
      <c r="A209" s="190" t="s">
        <v>2238</v>
      </c>
      <c r="B209" s="8" t="s">
        <v>2239</v>
      </c>
      <c r="C209" s="198">
        <v>0.21997</v>
      </c>
      <c r="D209" s="199">
        <v>3.0430000000000001</v>
      </c>
      <c r="E209" s="200" t="s">
        <v>1902</v>
      </c>
      <c r="F209" s="201">
        <v>0</v>
      </c>
      <c r="G209" s="8" t="s">
        <v>1915</v>
      </c>
      <c r="H209" s="202">
        <v>0</v>
      </c>
    </row>
    <row r="210" spans="1:8" x14ac:dyDescent="0.35">
      <c r="A210" s="4" t="s">
        <v>2240</v>
      </c>
      <c r="B210" s="197" t="s">
        <v>2241</v>
      </c>
      <c r="C210" s="198">
        <v>0.21997</v>
      </c>
      <c r="D210" s="199">
        <v>3.1084000000000001</v>
      </c>
      <c r="E210" s="200" t="s">
        <v>1902</v>
      </c>
      <c r="F210" s="201">
        <v>0</v>
      </c>
      <c r="G210" s="8" t="s">
        <v>1915</v>
      </c>
      <c r="H210" s="202">
        <v>0</v>
      </c>
    </row>
    <row r="211" spans="1:8" x14ac:dyDescent="0.35">
      <c r="A211" s="4" t="s">
        <v>2242</v>
      </c>
      <c r="B211" s="197" t="s">
        <v>2243</v>
      </c>
      <c r="C211" s="198">
        <v>0.21997</v>
      </c>
      <c r="D211" s="199">
        <v>3.6246999999999998</v>
      </c>
      <c r="E211" s="200" t="s">
        <v>1902</v>
      </c>
      <c r="F211" s="201">
        <v>0</v>
      </c>
      <c r="G211" s="8" t="s">
        <v>1915</v>
      </c>
      <c r="H211" s="202">
        <v>0</v>
      </c>
    </row>
    <row r="212" spans="1:8" x14ac:dyDescent="0.35">
      <c r="A212" s="4" t="s">
        <v>2244</v>
      </c>
      <c r="B212" s="197" t="s">
        <v>2245</v>
      </c>
      <c r="C212" s="198">
        <v>0.34816000000000003</v>
      </c>
      <c r="D212" s="199">
        <v>0.75719999999999998</v>
      </c>
      <c r="E212" s="200" t="s">
        <v>1901</v>
      </c>
      <c r="F212" s="201">
        <v>0</v>
      </c>
      <c r="G212" s="8" t="s">
        <v>1915</v>
      </c>
      <c r="H212" s="202">
        <v>0</v>
      </c>
    </row>
    <row r="213" spans="1:8" x14ac:dyDescent="0.35">
      <c r="A213" s="4" t="s">
        <v>2246</v>
      </c>
      <c r="B213" s="205" t="s">
        <v>2245</v>
      </c>
      <c r="C213" s="198">
        <v>0.34816000000000003</v>
      </c>
      <c r="D213" s="199">
        <v>0.75719999999999998</v>
      </c>
      <c r="E213" s="200" t="s">
        <v>1901</v>
      </c>
      <c r="F213" s="201">
        <v>0</v>
      </c>
      <c r="G213" s="8" t="s">
        <v>1915</v>
      </c>
      <c r="H213" s="202">
        <v>0</v>
      </c>
    </row>
    <row r="214" spans="1:8" x14ac:dyDescent="0.35">
      <c r="A214" s="190" t="s">
        <v>2247</v>
      </c>
      <c r="B214" s="8" t="s">
        <v>2248</v>
      </c>
      <c r="C214" s="198">
        <v>0.14000000000000001</v>
      </c>
      <c r="D214" s="199">
        <v>1.03</v>
      </c>
      <c r="E214" s="200" t="s">
        <v>1899</v>
      </c>
      <c r="F214" s="201">
        <v>0</v>
      </c>
      <c r="G214" s="8" t="s">
        <v>1915</v>
      </c>
      <c r="H214" s="202">
        <v>0</v>
      </c>
    </row>
    <row r="215" spans="1:8" x14ac:dyDescent="0.35">
      <c r="A215" s="4" t="s">
        <v>2249</v>
      </c>
      <c r="B215" s="197" t="s">
        <v>2250</v>
      </c>
      <c r="C215" s="198">
        <v>0.106</v>
      </c>
      <c r="D215" s="199">
        <v>1.2412000000000001</v>
      </c>
      <c r="E215" s="200" t="s">
        <v>1899</v>
      </c>
      <c r="F215" s="201">
        <v>0</v>
      </c>
      <c r="G215" s="8" t="s">
        <v>1915</v>
      </c>
      <c r="H215" s="202">
        <v>0</v>
      </c>
    </row>
    <row r="216" spans="1:8" x14ac:dyDescent="0.35">
      <c r="A216" s="4" t="s">
        <v>2251</v>
      </c>
      <c r="B216" s="197" t="s">
        <v>2252</v>
      </c>
      <c r="C216" s="198">
        <v>0.18</v>
      </c>
      <c r="D216" s="199">
        <v>0.89929999999999999</v>
      </c>
      <c r="E216" s="200" t="s">
        <v>1899</v>
      </c>
      <c r="F216" s="201">
        <v>0</v>
      </c>
      <c r="G216" s="8" t="s">
        <v>1920</v>
      </c>
      <c r="H216" s="202">
        <v>0.11</v>
      </c>
    </row>
    <row r="217" spans="1:8" x14ac:dyDescent="0.35">
      <c r="A217" s="4" t="s">
        <v>2253</v>
      </c>
      <c r="B217" s="197" t="s">
        <v>2254</v>
      </c>
      <c r="C217" s="198">
        <v>0.33200000000000002</v>
      </c>
      <c r="D217" s="199">
        <v>0.53</v>
      </c>
      <c r="E217" s="200" t="s">
        <v>1901</v>
      </c>
      <c r="F217" s="201">
        <v>0</v>
      </c>
      <c r="G217" s="8" t="s">
        <v>1915</v>
      </c>
      <c r="H217" s="202">
        <v>0</v>
      </c>
    </row>
    <row r="218" spans="1:8" x14ac:dyDescent="0.35">
      <c r="A218" s="4" t="s">
        <v>2255</v>
      </c>
      <c r="B218" s="197" t="s">
        <v>2256</v>
      </c>
      <c r="C218" s="198">
        <v>0.128</v>
      </c>
      <c r="D218" s="199">
        <v>1.0647</v>
      </c>
      <c r="E218" s="200" t="s">
        <v>1899</v>
      </c>
      <c r="F218" s="201">
        <v>0</v>
      </c>
      <c r="G218" s="8" t="s">
        <v>1915</v>
      </c>
      <c r="H218" s="202">
        <v>0</v>
      </c>
    </row>
    <row r="219" spans="1:8" x14ac:dyDescent="0.35">
      <c r="A219" s="4" t="s">
        <v>2257</v>
      </c>
      <c r="B219" s="197" t="s">
        <v>2258</v>
      </c>
      <c r="C219" s="198">
        <v>0.18087</v>
      </c>
      <c r="D219" s="199">
        <v>2.3149000000000002</v>
      </c>
      <c r="E219" s="200" t="s">
        <v>1902</v>
      </c>
      <c r="F219" s="201">
        <v>0</v>
      </c>
      <c r="G219" s="8" t="s">
        <v>1915</v>
      </c>
      <c r="H219" s="202">
        <v>0</v>
      </c>
    </row>
    <row r="220" spans="1:8" x14ac:dyDescent="0.35">
      <c r="A220" s="4" t="s">
        <v>2259</v>
      </c>
      <c r="B220" s="197" t="s">
        <v>2260</v>
      </c>
      <c r="C220" s="198">
        <v>9.6000000000000002E-2</v>
      </c>
      <c r="D220" s="199">
        <v>1.1596</v>
      </c>
      <c r="E220" s="200" t="s">
        <v>1899</v>
      </c>
      <c r="F220" s="201">
        <v>0</v>
      </c>
      <c r="G220" s="8" t="s">
        <v>1915</v>
      </c>
      <c r="H220" s="202">
        <v>0</v>
      </c>
    </row>
    <row r="221" spans="1:8" x14ac:dyDescent="0.35">
      <c r="A221" s="4" t="s">
        <v>2261</v>
      </c>
      <c r="B221" s="197" t="s">
        <v>2260</v>
      </c>
      <c r="C221" s="198">
        <v>9.6000000000000002E-2</v>
      </c>
      <c r="D221" s="199">
        <v>1.1596</v>
      </c>
      <c r="E221" s="200" t="s">
        <v>1899</v>
      </c>
      <c r="F221" s="201">
        <v>0</v>
      </c>
      <c r="G221" s="8" t="s">
        <v>1915</v>
      </c>
      <c r="H221" s="202">
        <v>0</v>
      </c>
    </row>
    <row r="222" spans="1:8" x14ac:dyDescent="0.35">
      <c r="A222" s="4" t="s">
        <v>2262</v>
      </c>
      <c r="B222" s="8" t="s">
        <v>2260</v>
      </c>
      <c r="C222" s="198">
        <v>9.6000000000000002E-2</v>
      </c>
      <c r="D222" s="199">
        <v>1.1596</v>
      </c>
      <c r="E222" s="200" t="s">
        <v>1899</v>
      </c>
      <c r="F222" s="201">
        <v>0</v>
      </c>
      <c r="G222" s="8" t="s">
        <v>1915</v>
      </c>
      <c r="H222" s="202">
        <v>0</v>
      </c>
    </row>
    <row r="223" spans="1:8" x14ac:dyDescent="0.35">
      <c r="A223" s="4" t="s">
        <v>2263</v>
      </c>
      <c r="B223" s="197" t="s">
        <v>2264</v>
      </c>
      <c r="C223" s="198">
        <v>0.187</v>
      </c>
      <c r="D223" s="199">
        <v>0.72750000000000004</v>
      </c>
      <c r="E223" s="200" t="s">
        <v>1899</v>
      </c>
      <c r="F223" s="201">
        <v>0</v>
      </c>
      <c r="G223" s="8" t="s">
        <v>1915</v>
      </c>
      <c r="H223" s="202">
        <v>0</v>
      </c>
    </row>
    <row r="224" spans="1:8" x14ac:dyDescent="0.35">
      <c r="A224" s="4" t="s">
        <v>2265</v>
      </c>
      <c r="B224" s="197" t="s">
        <v>2264</v>
      </c>
      <c r="C224" s="198">
        <v>0.187</v>
      </c>
      <c r="D224" s="199">
        <v>0.72750000000000004</v>
      </c>
      <c r="E224" s="200" t="s">
        <v>1899</v>
      </c>
      <c r="F224" s="201">
        <v>0</v>
      </c>
      <c r="G224" s="8" t="s">
        <v>1915</v>
      </c>
      <c r="H224" s="202">
        <v>0</v>
      </c>
    </row>
    <row r="225" spans="1:8" x14ac:dyDescent="0.35">
      <c r="A225" s="4" t="s">
        <v>2266</v>
      </c>
      <c r="B225" s="197" t="s">
        <v>2264</v>
      </c>
      <c r="C225" s="198">
        <v>0.187</v>
      </c>
      <c r="D225" s="199">
        <v>0.72750000000000004</v>
      </c>
      <c r="E225" s="200" t="s">
        <v>1899</v>
      </c>
      <c r="F225" s="201">
        <v>0</v>
      </c>
      <c r="G225" s="8" t="s">
        <v>1915</v>
      </c>
      <c r="H225" s="202">
        <v>0</v>
      </c>
    </row>
    <row r="226" spans="1:8" x14ac:dyDescent="0.35">
      <c r="A226" s="4" t="s">
        <v>2267</v>
      </c>
      <c r="B226" s="197" t="s">
        <v>2268</v>
      </c>
      <c r="C226" s="198">
        <v>0.08</v>
      </c>
      <c r="D226" s="199">
        <v>1.0896999999999999</v>
      </c>
      <c r="E226" s="200" t="s">
        <v>1899</v>
      </c>
      <c r="F226" s="201">
        <v>0</v>
      </c>
      <c r="G226" s="8" t="s">
        <v>1920</v>
      </c>
      <c r="H226" s="202">
        <v>0.11</v>
      </c>
    </row>
    <row r="227" spans="1:8" x14ac:dyDescent="0.35">
      <c r="A227" s="4" t="s">
        <v>2269</v>
      </c>
      <c r="B227" s="197" t="s">
        <v>2268</v>
      </c>
      <c r="C227" s="198">
        <v>0.08</v>
      </c>
      <c r="D227" s="199">
        <v>1.0896999999999999</v>
      </c>
      <c r="E227" s="200" t="s">
        <v>1899</v>
      </c>
      <c r="F227" s="201">
        <v>0</v>
      </c>
      <c r="G227" s="8" t="s">
        <v>1920</v>
      </c>
      <c r="H227" s="202">
        <v>0.11</v>
      </c>
    </row>
    <row r="228" spans="1:8" x14ac:dyDescent="0.35">
      <c r="A228" s="4" t="s">
        <v>2270</v>
      </c>
      <c r="B228" s="197" t="s">
        <v>2271</v>
      </c>
      <c r="C228" s="198">
        <v>0.20300000000000001</v>
      </c>
      <c r="D228" s="199">
        <v>0.77749999999999997</v>
      </c>
      <c r="E228" s="200" t="s">
        <v>1899</v>
      </c>
      <c r="F228" s="201">
        <v>0</v>
      </c>
      <c r="G228" s="8" t="s">
        <v>1915</v>
      </c>
      <c r="H228" s="202">
        <v>0</v>
      </c>
    </row>
    <row r="229" spans="1:8" x14ac:dyDescent="0.35">
      <c r="A229" s="4" t="s">
        <v>2272</v>
      </c>
      <c r="B229" s="197" t="s">
        <v>2273</v>
      </c>
      <c r="C229" s="198">
        <v>0.21</v>
      </c>
      <c r="D229" s="199">
        <v>1.0938000000000001</v>
      </c>
      <c r="E229" s="200" t="s">
        <v>1899</v>
      </c>
      <c r="F229" s="201">
        <v>0</v>
      </c>
      <c r="G229" s="8" t="s">
        <v>1920</v>
      </c>
      <c r="H229" s="202">
        <v>0.11</v>
      </c>
    </row>
    <row r="230" spans="1:8" x14ac:dyDescent="0.35">
      <c r="A230" s="4" t="s">
        <v>2274</v>
      </c>
      <c r="B230" s="197" t="s">
        <v>2273</v>
      </c>
      <c r="C230" s="198">
        <v>0.21</v>
      </c>
      <c r="D230" s="199">
        <v>1.0938000000000001</v>
      </c>
      <c r="E230" s="200" t="s">
        <v>1899</v>
      </c>
      <c r="F230" s="201">
        <v>0</v>
      </c>
      <c r="G230" s="8" t="s">
        <v>1920</v>
      </c>
      <c r="H230" s="202">
        <v>0.11</v>
      </c>
    </row>
    <row r="231" spans="1:8" x14ac:dyDescent="0.35">
      <c r="A231" s="4" t="s">
        <v>2275</v>
      </c>
      <c r="B231" s="197" t="s">
        <v>2273</v>
      </c>
      <c r="C231" s="198">
        <v>0.21</v>
      </c>
      <c r="D231" s="199">
        <v>1.0938000000000001</v>
      </c>
      <c r="E231" s="200" t="s">
        <v>1899</v>
      </c>
      <c r="F231" s="201">
        <v>0</v>
      </c>
      <c r="G231" s="8" t="s">
        <v>1920</v>
      </c>
      <c r="H231" s="202">
        <v>0.11</v>
      </c>
    </row>
    <row r="232" spans="1:8" x14ac:dyDescent="0.35">
      <c r="A232" s="4" t="s">
        <v>2276</v>
      </c>
      <c r="B232" s="197" t="s">
        <v>2273</v>
      </c>
      <c r="C232" s="198">
        <v>0.21</v>
      </c>
      <c r="D232" s="199">
        <v>1.0938000000000001</v>
      </c>
      <c r="E232" s="200" t="s">
        <v>1899</v>
      </c>
      <c r="F232" s="201">
        <v>0</v>
      </c>
      <c r="G232" s="8" t="s">
        <v>1920</v>
      </c>
      <c r="H232" s="202">
        <v>0.11</v>
      </c>
    </row>
    <row r="233" spans="1:8" x14ac:dyDescent="0.35">
      <c r="A233" s="4" t="s">
        <v>2277</v>
      </c>
      <c r="B233" s="8" t="s">
        <v>2273</v>
      </c>
      <c r="C233" s="198">
        <v>0.21</v>
      </c>
      <c r="D233" s="199">
        <v>1.0938000000000001</v>
      </c>
      <c r="E233" s="200" t="s">
        <v>1899</v>
      </c>
      <c r="F233" s="201">
        <v>0</v>
      </c>
      <c r="G233" s="8" t="s">
        <v>1920</v>
      </c>
      <c r="H233" s="202">
        <v>0.11</v>
      </c>
    </row>
    <row r="234" spans="1:8" x14ac:dyDescent="0.35">
      <c r="A234" s="4" t="s">
        <v>2278</v>
      </c>
      <c r="B234" s="197" t="s">
        <v>2279</v>
      </c>
      <c r="C234" s="198">
        <v>0.25900000000000001</v>
      </c>
      <c r="D234" s="199">
        <v>0.65469999999999995</v>
      </c>
      <c r="E234" s="200" t="s">
        <v>1899</v>
      </c>
      <c r="F234" s="201">
        <v>0</v>
      </c>
      <c r="G234" s="8" t="s">
        <v>1915</v>
      </c>
      <c r="H234" s="202">
        <v>0</v>
      </c>
    </row>
    <row r="235" spans="1:8" x14ac:dyDescent="0.35">
      <c r="A235" s="4" t="s">
        <v>2280</v>
      </c>
      <c r="B235" s="197" t="s">
        <v>2279</v>
      </c>
      <c r="C235" s="198">
        <v>0.25900000000000001</v>
      </c>
      <c r="D235" s="199">
        <v>0.65469999999999995</v>
      </c>
      <c r="E235" s="200" t="s">
        <v>1899</v>
      </c>
      <c r="F235" s="201">
        <v>0</v>
      </c>
      <c r="G235" s="8" t="s">
        <v>1915</v>
      </c>
      <c r="H235" s="202">
        <v>0</v>
      </c>
    </row>
    <row r="236" spans="1:8" x14ac:dyDescent="0.35">
      <c r="A236" s="4" t="s">
        <v>2281</v>
      </c>
      <c r="B236" s="197" t="s">
        <v>2282</v>
      </c>
      <c r="C236" s="198">
        <v>0.15</v>
      </c>
      <c r="D236" s="199">
        <v>1.7569999999999999</v>
      </c>
      <c r="E236" s="200" t="s">
        <v>1899</v>
      </c>
      <c r="F236" s="201">
        <v>0</v>
      </c>
      <c r="G236" s="8" t="s">
        <v>1915</v>
      </c>
      <c r="H236" s="202">
        <v>0</v>
      </c>
    </row>
    <row r="237" spans="1:8" x14ac:dyDescent="0.35">
      <c r="A237" s="4" t="s">
        <v>2283</v>
      </c>
      <c r="B237" s="197" t="s">
        <v>2282</v>
      </c>
      <c r="C237" s="198">
        <v>0.15</v>
      </c>
      <c r="D237" s="199">
        <v>1.7569999999999999</v>
      </c>
      <c r="E237" s="200" t="s">
        <v>1899</v>
      </c>
      <c r="F237" s="201">
        <v>0</v>
      </c>
      <c r="G237" s="8" t="s">
        <v>1915</v>
      </c>
      <c r="H237" s="202">
        <v>0</v>
      </c>
    </row>
    <row r="238" spans="1:8" x14ac:dyDescent="0.35">
      <c r="A238" s="4" t="s">
        <v>2284</v>
      </c>
      <c r="B238" s="197" t="s">
        <v>2285</v>
      </c>
      <c r="C238" s="198">
        <v>0.20799999999999999</v>
      </c>
      <c r="D238" s="199">
        <v>0.54090000000000005</v>
      </c>
      <c r="E238" s="200" t="s">
        <v>1901</v>
      </c>
      <c r="F238" s="201">
        <v>0</v>
      </c>
      <c r="G238" s="8" t="s">
        <v>1915</v>
      </c>
      <c r="H238" s="202">
        <v>0</v>
      </c>
    </row>
    <row r="239" spans="1:8" x14ac:dyDescent="0.35">
      <c r="A239" s="4" t="s">
        <v>2286</v>
      </c>
      <c r="B239" s="197" t="s">
        <v>2285</v>
      </c>
      <c r="C239" s="198">
        <v>0.20799999999999999</v>
      </c>
      <c r="D239" s="199">
        <v>0.54090000000000005</v>
      </c>
      <c r="E239" s="200" t="s">
        <v>1901</v>
      </c>
      <c r="F239" s="201">
        <v>0</v>
      </c>
      <c r="G239" s="8" t="s">
        <v>1915</v>
      </c>
      <c r="H239" s="202">
        <v>0</v>
      </c>
    </row>
    <row r="240" spans="1:8" x14ac:dyDescent="0.35">
      <c r="A240" s="4" t="s">
        <v>2287</v>
      </c>
      <c r="B240" s="197" t="s">
        <v>2288</v>
      </c>
      <c r="C240" s="198">
        <v>0.43680999999999998</v>
      </c>
      <c r="D240" s="199">
        <v>0.78510000000000002</v>
      </c>
      <c r="E240" s="200" t="s">
        <v>1901</v>
      </c>
      <c r="F240" s="201">
        <v>0</v>
      </c>
      <c r="G240" s="8" t="s">
        <v>1915</v>
      </c>
      <c r="H240" s="202">
        <v>0</v>
      </c>
    </row>
    <row r="241" spans="1:8" x14ac:dyDescent="0.35">
      <c r="A241" s="190" t="s">
        <v>2289</v>
      </c>
      <c r="B241" s="8" t="s">
        <v>2290</v>
      </c>
      <c r="C241" s="198">
        <v>0.126</v>
      </c>
      <c r="D241" s="199">
        <v>0.71140000000000003</v>
      </c>
      <c r="E241" s="200" t="s">
        <v>1899</v>
      </c>
      <c r="F241" s="201">
        <v>0</v>
      </c>
      <c r="G241" s="8" t="s">
        <v>1915</v>
      </c>
      <c r="H241" s="202">
        <v>0</v>
      </c>
    </row>
    <row r="242" spans="1:8" x14ac:dyDescent="0.35">
      <c r="A242" s="4" t="s">
        <v>2291</v>
      </c>
      <c r="B242" s="197" t="s">
        <v>2290</v>
      </c>
      <c r="C242" s="198">
        <v>0.126</v>
      </c>
      <c r="D242" s="199">
        <v>0.71140000000000003</v>
      </c>
      <c r="E242" s="200" t="s">
        <v>1899</v>
      </c>
      <c r="F242" s="201">
        <v>0</v>
      </c>
      <c r="G242" s="8" t="s">
        <v>1915</v>
      </c>
      <c r="H242" s="202">
        <v>0</v>
      </c>
    </row>
    <row r="243" spans="1:8" x14ac:dyDescent="0.35">
      <c r="A243" s="4" t="s">
        <v>2292</v>
      </c>
      <c r="B243" s="197" t="s">
        <v>2293</v>
      </c>
      <c r="C243" s="198">
        <v>0.27431</v>
      </c>
      <c r="D243" s="199">
        <v>0.69979999999999998</v>
      </c>
      <c r="E243" s="200" t="s">
        <v>1901</v>
      </c>
      <c r="F243" s="201">
        <v>0</v>
      </c>
      <c r="G243" s="8" t="s">
        <v>1915</v>
      </c>
      <c r="H243" s="202">
        <v>0</v>
      </c>
    </row>
    <row r="244" spans="1:8" x14ac:dyDescent="0.35">
      <c r="A244" s="4" t="s">
        <v>2294</v>
      </c>
      <c r="B244" s="197" t="s">
        <v>2295</v>
      </c>
      <c r="C244" s="198">
        <v>0.17499999999999999</v>
      </c>
      <c r="D244" s="199">
        <v>0.7248</v>
      </c>
      <c r="E244" s="200" t="s">
        <v>1899</v>
      </c>
      <c r="F244" s="201">
        <v>0</v>
      </c>
      <c r="G244" s="8" t="s">
        <v>1915</v>
      </c>
      <c r="H244" s="202">
        <v>0</v>
      </c>
    </row>
    <row r="245" spans="1:8" x14ac:dyDescent="0.35">
      <c r="A245" s="4" t="s">
        <v>2296</v>
      </c>
      <c r="B245" s="197" t="s">
        <v>2295</v>
      </c>
      <c r="C245" s="198">
        <v>0.17499999999999999</v>
      </c>
      <c r="D245" s="199">
        <v>0.7248</v>
      </c>
      <c r="E245" s="200" t="s">
        <v>1899</v>
      </c>
      <c r="F245" s="201">
        <v>0</v>
      </c>
      <c r="G245" s="8" t="s">
        <v>1915</v>
      </c>
      <c r="H245" s="202">
        <v>0</v>
      </c>
    </row>
    <row r="246" spans="1:8" x14ac:dyDescent="0.35">
      <c r="A246" s="4" t="s">
        <v>2297</v>
      </c>
      <c r="B246" s="197" t="s">
        <v>2298</v>
      </c>
      <c r="C246" s="198">
        <v>0.312</v>
      </c>
      <c r="D246" s="199">
        <v>2.5823</v>
      </c>
      <c r="E246" s="200" t="s">
        <v>1899</v>
      </c>
      <c r="F246" s="201">
        <v>0</v>
      </c>
      <c r="G246" s="8" t="s">
        <v>1915</v>
      </c>
      <c r="H246" s="202">
        <v>0</v>
      </c>
    </row>
    <row r="247" spans="1:8" x14ac:dyDescent="0.35">
      <c r="A247" s="4" t="s">
        <v>2299</v>
      </c>
      <c r="B247" s="197" t="s">
        <v>2298</v>
      </c>
      <c r="C247" s="198">
        <v>0.312</v>
      </c>
      <c r="D247" s="199">
        <v>2.5823</v>
      </c>
      <c r="E247" s="200" t="s">
        <v>1899</v>
      </c>
      <c r="F247" s="201">
        <v>0</v>
      </c>
      <c r="G247" s="8" t="s">
        <v>1915</v>
      </c>
      <c r="H247" s="202">
        <v>0</v>
      </c>
    </row>
    <row r="248" spans="1:8" x14ac:dyDescent="0.35">
      <c r="A248" s="4" t="s">
        <v>2300</v>
      </c>
      <c r="B248" s="197" t="s">
        <v>2301</v>
      </c>
      <c r="C248" s="198">
        <v>0.19500000000000001</v>
      </c>
      <c r="D248" s="199">
        <v>0.72970000000000002</v>
      </c>
      <c r="E248" s="200" t="s">
        <v>1899</v>
      </c>
      <c r="F248" s="201">
        <v>0</v>
      </c>
      <c r="G248" s="8" t="s">
        <v>1915</v>
      </c>
      <c r="H248" s="202">
        <v>0</v>
      </c>
    </row>
    <row r="249" spans="1:8" x14ac:dyDescent="0.35">
      <c r="A249" s="190" t="s">
        <v>2302</v>
      </c>
      <c r="B249" s="8" t="s">
        <v>2303</v>
      </c>
      <c r="C249" s="198">
        <v>0.245</v>
      </c>
      <c r="D249" s="199">
        <v>0.83520000000000005</v>
      </c>
      <c r="E249" s="200" t="s">
        <v>1899</v>
      </c>
      <c r="F249" s="201">
        <v>0</v>
      </c>
      <c r="G249" s="8" t="s">
        <v>1915</v>
      </c>
      <c r="H249" s="202">
        <v>0</v>
      </c>
    </row>
    <row r="250" spans="1:8" x14ac:dyDescent="0.35">
      <c r="A250" s="4" t="s">
        <v>2304</v>
      </c>
      <c r="B250" s="8" t="s">
        <v>2305</v>
      </c>
      <c r="C250" s="198">
        <v>0.25818000000000002</v>
      </c>
      <c r="D250" s="199">
        <v>1</v>
      </c>
      <c r="E250" s="200" t="s">
        <v>1899</v>
      </c>
      <c r="F250" s="201">
        <v>0</v>
      </c>
      <c r="G250" s="8" t="s">
        <v>1915</v>
      </c>
      <c r="H250" s="202">
        <v>0</v>
      </c>
    </row>
    <row r="251" spans="1:8" x14ac:dyDescent="0.35">
      <c r="A251" s="4" t="s">
        <v>2306</v>
      </c>
      <c r="B251" s="8" t="s">
        <v>2307</v>
      </c>
      <c r="C251" s="198">
        <v>9.4E-2</v>
      </c>
      <c r="D251" s="199">
        <v>0.73199999999999998</v>
      </c>
      <c r="E251" s="200" t="s">
        <v>1899</v>
      </c>
      <c r="F251" s="201">
        <v>0</v>
      </c>
      <c r="G251" s="8" t="s">
        <v>1915</v>
      </c>
      <c r="H251" s="202">
        <v>0</v>
      </c>
    </row>
    <row r="252" spans="1:8" x14ac:dyDescent="0.35">
      <c r="A252" s="4" t="s">
        <v>2308</v>
      </c>
      <c r="B252" s="197" t="s">
        <v>2307</v>
      </c>
      <c r="C252" s="198">
        <v>9.4E-2</v>
      </c>
      <c r="D252" s="199">
        <v>0.73199999999999998</v>
      </c>
      <c r="E252" s="200" t="s">
        <v>1899</v>
      </c>
      <c r="F252" s="201">
        <v>0</v>
      </c>
      <c r="G252" s="8" t="s">
        <v>1915</v>
      </c>
      <c r="H252" s="202">
        <v>0</v>
      </c>
    </row>
    <row r="253" spans="1:8" x14ac:dyDescent="0.35">
      <c r="A253" s="4" t="s">
        <v>2309</v>
      </c>
      <c r="B253" s="197" t="s">
        <v>2307</v>
      </c>
      <c r="C253" s="198">
        <v>9.4E-2</v>
      </c>
      <c r="D253" s="199">
        <v>0.73199999999999998</v>
      </c>
      <c r="E253" s="200" t="s">
        <v>1899</v>
      </c>
      <c r="F253" s="201">
        <v>0</v>
      </c>
      <c r="G253" s="8" t="s">
        <v>1915</v>
      </c>
      <c r="H253" s="202">
        <v>0</v>
      </c>
    </row>
    <row r="254" spans="1:8" x14ac:dyDescent="0.35">
      <c r="A254" s="4" t="s">
        <v>2310</v>
      </c>
      <c r="B254" s="197" t="s">
        <v>2307</v>
      </c>
      <c r="C254" s="198">
        <v>9.4E-2</v>
      </c>
      <c r="D254" s="199">
        <v>0.73199999999999998</v>
      </c>
      <c r="E254" s="200" t="s">
        <v>1899</v>
      </c>
      <c r="F254" s="201">
        <v>0</v>
      </c>
      <c r="G254" s="8" t="s">
        <v>1915</v>
      </c>
      <c r="H254" s="202">
        <v>0</v>
      </c>
    </row>
    <row r="255" spans="1:8" x14ac:dyDescent="0.35">
      <c r="A255" s="4" t="s">
        <v>2311</v>
      </c>
      <c r="B255" s="8" t="s">
        <v>2312</v>
      </c>
      <c r="C255" s="198">
        <v>0.25818000000000002</v>
      </c>
      <c r="D255" s="199">
        <v>1.2123999999999999</v>
      </c>
      <c r="E255" s="200" t="s">
        <v>1899</v>
      </c>
      <c r="F255" s="201">
        <v>0</v>
      </c>
      <c r="G255" s="8" t="s">
        <v>1915</v>
      </c>
      <c r="H255" s="202">
        <v>0</v>
      </c>
    </row>
    <row r="256" spans="1:8" x14ac:dyDescent="0.35">
      <c r="A256" s="4" t="s">
        <v>2313</v>
      </c>
      <c r="B256" s="8" t="s">
        <v>2314</v>
      </c>
      <c r="C256" s="198">
        <v>9.5000000000000001E-2</v>
      </c>
      <c r="D256" s="199">
        <v>0.99670000000000003</v>
      </c>
      <c r="E256" s="200" t="s">
        <v>1899</v>
      </c>
      <c r="F256" s="201">
        <v>0</v>
      </c>
      <c r="G256" s="8" t="s">
        <v>1920</v>
      </c>
      <c r="H256" s="202">
        <v>0.11</v>
      </c>
    </row>
    <row r="257" spans="1:8" x14ac:dyDescent="0.35">
      <c r="A257" s="190" t="s">
        <v>2315</v>
      </c>
      <c r="B257" s="8" t="s">
        <v>2314</v>
      </c>
      <c r="C257" s="198">
        <v>9.5000000000000001E-2</v>
      </c>
      <c r="D257" s="199">
        <v>0.99670000000000003</v>
      </c>
      <c r="E257" s="200" t="s">
        <v>1899</v>
      </c>
      <c r="F257" s="201">
        <v>0</v>
      </c>
      <c r="G257" s="8" t="s">
        <v>1920</v>
      </c>
      <c r="H257" s="202">
        <v>0.11</v>
      </c>
    </row>
    <row r="258" spans="1:8" x14ac:dyDescent="0.35">
      <c r="A258" s="4" t="s">
        <v>2316</v>
      </c>
      <c r="B258" s="197" t="s">
        <v>2317</v>
      </c>
      <c r="C258" s="198">
        <v>0.156</v>
      </c>
      <c r="D258" s="199">
        <v>0.51259999999999994</v>
      </c>
      <c r="E258" s="200" t="s">
        <v>1899</v>
      </c>
      <c r="F258" s="201">
        <v>0</v>
      </c>
      <c r="G258" s="8" t="s">
        <v>1915</v>
      </c>
      <c r="H258" s="202">
        <v>0</v>
      </c>
    </row>
    <row r="259" spans="1:8" x14ac:dyDescent="0.35">
      <c r="A259" s="190" t="s">
        <v>2318</v>
      </c>
      <c r="B259" s="8" t="s">
        <v>2319</v>
      </c>
      <c r="C259" s="198">
        <v>0.17899999999999999</v>
      </c>
      <c r="D259" s="199">
        <v>1.1355</v>
      </c>
      <c r="E259" s="200" t="s">
        <v>1899</v>
      </c>
      <c r="F259" s="201">
        <v>0</v>
      </c>
      <c r="G259" s="8" t="s">
        <v>1915</v>
      </c>
      <c r="H259" s="202">
        <v>0</v>
      </c>
    </row>
    <row r="260" spans="1:8" x14ac:dyDescent="0.35">
      <c r="A260" s="4" t="s">
        <v>2320</v>
      </c>
      <c r="B260" s="197" t="s">
        <v>2321</v>
      </c>
      <c r="C260" s="198">
        <v>0.13400000000000001</v>
      </c>
      <c r="D260" s="199">
        <v>0.84689999999999999</v>
      </c>
      <c r="E260" s="200" t="s">
        <v>1899</v>
      </c>
      <c r="F260" s="201">
        <v>0</v>
      </c>
      <c r="G260" s="8" t="s">
        <v>1915</v>
      </c>
      <c r="H260" s="202">
        <v>0</v>
      </c>
    </row>
    <row r="261" spans="1:8" x14ac:dyDescent="0.35">
      <c r="A261" s="4" t="s">
        <v>2322</v>
      </c>
      <c r="B261" s="197" t="s">
        <v>2323</v>
      </c>
      <c r="C261" s="198">
        <v>0.128</v>
      </c>
      <c r="D261" s="199">
        <v>0.89949999999999997</v>
      </c>
      <c r="E261" s="200" t="s">
        <v>1899</v>
      </c>
      <c r="F261" s="201">
        <v>0</v>
      </c>
      <c r="G261" s="8" t="s">
        <v>1915</v>
      </c>
      <c r="H261" s="202">
        <v>0</v>
      </c>
    </row>
    <row r="262" spans="1:8" x14ac:dyDescent="0.35">
      <c r="A262" s="4" t="s">
        <v>2324</v>
      </c>
      <c r="B262" s="197" t="s">
        <v>2323</v>
      </c>
      <c r="C262" s="198">
        <v>0.128</v>
      </c>
      <c r="D262" s="199">
        <v>0.89949999999999997</v>
      </c>
      <c r="E262" s="200" t="s">
        <v>1899</v>
      </c>
      <c r="F262" s="201">
        <v>0</v>
      </c>
      <c r="G262" s="8" t="s">
        <v>1915</v>
      </c>
      <c r="H262" s="202">
        <v>0</v>
      </c>
    </row>
    <row r="263" spans="1:8" x14ac:dyDescent="0.35">
      <c r="A263" s="4" t="s">
        <v>2325</v>
      </c>
      <c r="B263" s="197" t="s">
        <v>2323</v>
      </c>
      <c r="C263" s="198">
        <v>0.128</v>
      </c>
      <c r="D263" s="199">
        <v>0.89949999999999997</v>
      </c>
      <c r="E263" s="200" t="s">
        <v>1899</v>
      </c>
      <c r="F263" s="201">
        <v>0</v>
      </c>
      <c r="G263" s="8" t="s">
        <v>1915</v>
      </c>
      <c r="H263" s="202">
        <v>0</v>
      </c>
    </row>
    <row r="264" spans="1:8" x14ac:dyDescent="0.35">
      <c r="A264" s="4" t="s">
        <v>2326</v>
      </c>
      <c r="B264" s="197" t="s">
        <v>2327</v>
      </c>
      <c r="C264" s="198">
        <v>0.159</v>
      </c>
      <c r="D264" s="199">
        <v>1.2891999999999999</v>
      </c>
      <c r="E264" s="200" t="s">
        <v>1899</v>
      </c>
      <c r="F264" s="201">
        <v>0</v>
      </c>
      <c r="G264" s="8" t="s">
        <v>1999</v>
      </c>
      <c r="H264" s="202">
        <v>0.17</v>
      </c>
    </row>
    <row r="265" spans="1:8" x14ac:dyDescent="0.35">
      <c r="A265" s="4" t="s">
        <v>2328</v>
      </c>
      <c r="B265" s="197" t="s">
        <v>2327</v>
      </c>
      <c r="C265" s="198">
        <v>0.159</v>
      </c>
      <c r="D265" s="199">
        <v>1.2891999999999999</v>
      </c>
      <c r="E265" s="200" t="s">
        <v>1899</v>
      </c>
      <c r="F265" s="201">
        <v>0</v>
      </c>
      <c r="G265" s="8" t="s">
        <v>1999</v>
      </c>
      <c r="H265" s="202">
        <v>0.17</v>
      </c>
    </row>
    <row r="266" spans="1:8" x14ac:dyDescent="0.35">
      <c r="A266" s="4" t="s">
        <v>2329</v>
      </c>
      <c r="B266" s="197" t="s">
        <v>2330</v>
      </c>
      <c r="C266" s="198">
        <v>0.25818000000000002</v>
      </c>
      <c r="D266" s="199">
        <v>0.75380000000000003</v>
      </c>
      <c r="E266" s="200" t="s">
        <v>1899</v>
      </c>
      <c r="F266" s="201">
        <v>0</v>
      </c>
      <c r="G266" s="8" t="s">
        <v>1915</v>
      </c>
      <c r="H266" s="202">
        <v>0</v>
      </c>
    </row>
    <row r="267" spans="1:8" x14ac:dyDescent="0.35">
      <c r="A267" s="4" t="s">
        <v>2331</v>
      </c>
      <c r="B267" s="197" t="s">
        <v>2330</v>
      </c>
      <c r="C267" s="198">
        <v>0.25818000000000002</v>
      </c>
      <c r="D267" s="199">
        <v>0.75380000000000003</v>
      </c>
      <c r="E267" s="200" t="s">
        <v>1899</v>
      </c>
      <c r="F267" s="201">
        <v>0</v>
      </c>
      <c r="G267" s="8" t="s">
        <v>1915</v>
      </c>
      <c r="H267" s="202">
        <v>0</v>
      </c>
    </row>
    <row r="268" spans="1:8" x14ac:dyDescent="0.35">
      <c r="A268" s="4" t="s">
        <v>2332</v>
      </c>
      <c r="B268" s="8" t="s">
        <v>2333</v>
      </c>
      <c r="C268" s="198">
        <v>0.189</v>
      </c>
      <c r="D268" s="199">
        <v>1</v>
      </c>
      <c r="E268" s="200" t="s">
        <v>1899</v>
      </c>
      <c r="F268" s="201">
        <v>0</v>
      </c>
      <c r="G268" s="8" t="s">
        <v>1915</v>
      </c>
      <c r="H268" s="202">
        <v>0</v>
      </c>
    </row>
    <row r="269" spans="1:8" x14ac:dyDescent="0.35">
      <c r="A269" s="4" t="s">
        <v>2334</v>
      </c>
      <c r="B269" s="197" t="s">
        <v>2335</v>
      </c>
      <c r="C269" s="198">
        <v>0.25818000000000002</v>
      </c>
      <c r="D269" s="199">
        <v>1</v>
      </c>
      <c r="E269" s="200" t="s">
        <v>1899</v>
      </c>
      <c r="F269" s="201">
        <v>0</v>
      </c>
      <c r="G269" s="8" t="s">
        <v>1915</v>
      </c>
      <c r="H269" s="202">
        <v>0</v>
      </c>
    </row>
    <row r="270" spans="1:8" x14ac:dyDescent="0.35">
      <c r="A270" s="190" t="s">
        <v>2336</v>
      </c>
      <c r="B270" s="8" t="s">
        <v>2337</v>
      </c>
      <c r="C270" s="198">
        <v>0.25818000000000002</v>
      </c>
      <c r="D270" s="199">
        <v>1</v>
      </c>
      <c r="E270" s="200" t="s">
        <v>1899</v>
      </c>
      <c r="F270" s="201">
        <v>0</v>
      </c>
      <c r="G270" s="8" t="s">
        <v>1915</v>
      </c>
      <c r="H270" s="202">
        <v>0</v>
      </c>
    </row>
    <row r="271" spans="1:8" x14ac:dyDescent="0.35">
      <c r="A271" s="4" t="s">
        <v>2338</v>
      </c>
      <c r="B271" s="197" t="s">
        <v>2339</v>
      </c>
      <c r="C271" s="198">
        <v>0.39300000000000002</v>
      </c>
      <c r="D271" s="199">
        <v>1</v>
      </c>
      <c r="E271" s="200" t="s">
        <v>1899</v>
      </c>
      <c r="F271" s="201">
        <v>0</v>
      </c>
      <c r="G271" s="8" t="s">
        <v>1915</v>
      </c>
      <c r="H271" s="202">
        <v>0</v>
      </c>
    </row>
    <row r="272" spans="1:8" x14ac:dyDescent="0.35">
      <c r="A272" s="190" t="s">
        <v>2340</v>
      </c>
      <c r="B272" s="8" t="s">
        <v>2341</v>
      </c>
      <c r="C272" s="198">
        <v>0.21</v>
      </c>
      <c r="D272" s="199">
        <v>0.93110000000000004</v>
      </c>
      <c r="E272" s="200" t="s">
        <v>1899</v>
      </c>
      <c r="F272" s="201">
        <v>0</v>
      </c>
      <c r="G272" s="8" t="s">
        <v>1915</v>
      </c>
      <c r="H272" s="202">
        <v>0</v>
      </c>
    </row>
    <row r="273" spans="1:8" x14ac:dyDescent="0.35">
      <c r="A273" s="4" t="s">
        <v>2342</v>
      </c>
      <c r="B273" s="197" t="s">
        <v>2341</v>
      </c>
      <c r="C273" s="198">
        <v>0.21</v>
      </c>
      <c r="D273" s="199">
        <v>0.93110000000000004</v>
      </c>
      <c r="E273" s="200" t="s">
        <v>1899</v>
      </c>
      <c r="F273" s="201">
        <v>0</v>
      </c>
      <c r="G273" s="8" t="s">
        <v>1915</v>
      </c>
      <c r="H273" s="202">
        <v>0</v>
      </c>
    </row>
    <row r="274" spans="1:8" x14ac:dyDescent="0.35">
      <c r="A274" s="4" t="s">
        <v>2343</v>
      </c>
      <c r="B274" s="197" t="s">
        <v>2344</v>
      </c>
      <c r="C274" s="198">
        <v>0.21</v>
      </c>
      <c r="D274" s="199">
        <v>0.85209999999999997</v>
      </c>
      <c r="E274" s="200" t="s">
        <v>1899</v>
      </c>
      <c r="F274" s="201">
        <v>0</v>
      </c>
      <c r="G274" s="8" t="s">
        <v>1915</v>
      </c>
      <c r="H274" s="202">
        <v>0</v>
      </c>
    </row>
    <row r="275" spans="1:8" x14ac:dyDescent="0.35">
      <c r="A275" s="4" t="s">
        <v>2345</v>
      </c>
      <c r="B275" s="8" t="s">
        <v>2344</v>
      </c>
      <c r="C275" s="198">
        <v>0.21</v>
      </c>
      <c r="D275" s="199">
        <v>0.85209999999999997</v>
      </c>
      <c r="E275" s="200" t="s">
        <v>1899</v>
      </c>
      <c r="F275" s="201">
        <v>0</v>
      </c>
      <c r="G275" s="8" t="s">
        <v>1915</v>
      </c>
      <c r="H275" s="202">
        <v>0</v>
      </c>
    </row>
    <row r="276" spans="1:8" x14ac:dyDescent="0.35">
      <c r="A276" s="4" t="s">
        <v>2346</v>
      </c>
      <c r="B276" s="197" t="s">
        <v>2347</v>
      </c>
      <c r="C276" s="198">
        <v>0.17</v>
      </c>
      <c r="D276" s="199">
        <v>0.878</v>
      </c>
      <c r="E276" s="200" t="s">
        <v>1899</v>
      </c>
      <c r="F276" s="201">
        <v>0</v>
      </c>
      <c r="G276" s="8" t="s">
        <v>1915</v>
      </c>
      <c r="H276" s="202">
        <v>0</v>
      </c>
    </row>
    <row r="277" spans="1:8" x14ac:dyDescent="0.35">
      <c r="A277" s="4" t="s">
        <v>2348</v>
      </c>
      <c r="B277" s="197" t="s">
        <v>2347</v>
      </c>
      <c r="C277" s="198">
        <v>0.17</v>
      </c>
      <c r="D277" s="199">
        <v>0.878</v>
      </c>
      <c r="E277" s="200" t="s">
        <v>1899</v>
      </c>
      <c r="F277" s="201">
        <v>0</v>
      </c>
      <c r="G277" s="8" t="s">
        <v>1915</v>
      </c>
      <c r="H277" s="202">
        <v>0</v>
      </c>
    </row>
    <row r="278" spans="1:8" x14ac:dyDescent="0.35">
      <c r="A278" s="4" t="s">
        <v>2349</v>
      </c>
      <c r="B278" s="197" t="s">
        <v>2347</v>
      </c>
      <c r="C278" s="198">
        <v>0.17</v>
      </c>
      <c r="D278" s="199">
        <v>0.878</v>
      </c>
      <c r="E278" s="200" t="s">
        <v>1899</v>
      </c>
      <c r="F278" s="201">
        <v>0</v>
      </c>
      <c r="G278" s="8" t="s">
        <v>1915</v>
      </c>
      <c r="H278" s="202">
        <v>0</v>
      </c>
    </row>
    <row r="279" spans="1:8" x14ac:dyDescent="0.35">
      <c r="A279" s="4" t="s">
        <v>2350</v>
      </c>
      <c r="B279" s="197" t="s">
        <v>2347</v>
      </c>
      <c r="C279" s="198">
        <v>0.17</v>
      </c>
      <c r="D279" s="199">
        <v>0.878</v>
      </c>
      <c r="E279" s="200" t="s">
        <v>1899</v>
      </c>
      <c r="F279" s="201">
        <v>0</v>
      </c>
      <c r="G279" s="8" t="s">
        <v>1915</v>
      </c>
      <c r="H279" s="202">
        <v>0</v>
      </c>
    </row>
    <row r="280" spans="1:8" x14ac:dyDescent="0.35">
      <c r="A280" s="4" t="s">
        <v>2351</v>
      </c>
      <c r="B280" s="197" t="s">
        <v>2352</v>
      </c>
      <c r="C280" s="198">
        <v>0.17499999999999999</v>
      </c>
      <c r="D280" s="199">
        <v>0.65369999999999995</v>
      </c>
      <c r="E280" s="200" t="s">
        <v>1899</v>
      </c>
      <c r="F280" s="201">
        <v>0</v>
      </c>
      <c r="G280" s="8" t="s">
        <v>1915</v>
      </c>
      <c r="H280" s="202">
        <v>0</v>
      </c>
    </row>
    <row r="281" spans="1:8" x14ac:dyDescent="0.35">
      <c r="A281" s="4" t="s">
        <v>2353</v>
      </c>
      <c r="B281" s="197" t="s">
        <v>2354</v>
      </c>
      <c r="C281" s="198">
        <v>0.23699999999999999</v>
      </c>
      <c r="D281" s="199">
        <v>0.67430000000000001</v>
      </c>
      <c r="E281" s="200" t="s">
        <v>1899</v>
      </c>
      <c r="F281" s="201">
        <v>0</v>
      </c>
      <c r="G281" s="8" t="s">
        <v>1915</v>
      </c>
      <c r="H281" s="202">
        <v>0</v>
      </c>
    </row>
    <row r="282" spans="1:8" x14ac:dyDescent="0.35">
      <c r="A282" s="4" t="s">
        <v>2355</v>
      </c>
      <c r="B282" s="197" t="s">
        <v>2354</v>
      </c>
      <c r="C282" s="198">
        <v>0.23699999999999999</v>
      </c>
      <c r="D282" s="199">
        <v>0.67430000000000001</v>
      </c>
      <c r="E282" s="200" t="s">
        <v>1899</v>
      </c>
      <c r="F282" s="201">
        <v>0</v>
      </c>
      <c r="G282" s="8" t="s">
        <v>1915</v>
      </c>
      <c r="H282" s="202">
        <v>0</v>
      </c>
    </row>
    <row r="283" spans="1:8" x14ac:dyDescent="0.35">
      <c r="A283" s="4" t="s">
        <v>2356</v>
      </c>
      <c r="B283" s="197" t="s">
        <v>2357</v>
      </c>
      <c r="C283" s="198">
        <v>0.30558000000000002</v>
      </c>
      <c r="D283" s="199">
        <v>1.9492</v>
      </c>
      <c r="E283" s="200" t="s">
        <v>1903</v>
      </c>
      <c r="F283" s="201">
        <v>0</v>
      </c>
      <c r="G283" s="8" t="s">
        <v>1915</v>
      </c>
      <c r="H283" s="202">
        <v>0</v>
      </c>
    </row>
    <row r="284" spans="1:8" x14ac:dyDescent="0.35">
      <c r="A284" s="4" t="s">
        <v>2358</v>
      </c>
      <c r="B284" s="197" t="s">
        <v>2359</v>
      </c>
      <c r="C284" s="198">
        <v>0.29524</v>
      </c>
      <c r="D284" s="199">
        <v>1.6198999999999999</v>
      </c>
      <c r="E284" s="200" t="s">
        <v>1903</v>
      </c>
      <c r="F284" s="201">
        <v>0</v>
      </c>
      <c r="G284" s="8" t="s">
        <v>230</v>
      </c>
      <c r="H284" s="202">
        <v>0.04</v>
      </c>
    </row>
    <row r="285" spans="1:8" x14ac:dyDescent="0.35">
      <c r="A285" s="4" t="s">
        <v>2360</v>
      </c>
      <c r="B285" s="197" t="s">
        <v>2359</v>
      </c>
      <c r="C285" s="198">
        <v>0.29524</v>
      </c>
      <c r="D285" s="199">
        <v>1.6198999999999999</v>
      </c>
      <c r="E285" s="200" t="s">
        <v>1903</v>
      </c>
      <c r="F285" s="201">
        <v>0</v>
      </c>
      <c r="G285" s="8" t="s">
        <v>230</v>
      </c>
      <c r="H285" s="202">
        <v>0.04</v>
      </c>
    </row>
    <row r="286" spans="1:8" x14ac:dyDescent="0.35">
      <c r="A286" s="4" t="s">
        <v>2361</v>
      </c>
      <c r="B286" s="197" t="s">
        <v>2359</v>
      </c>
      <c r="C286" s="198">
        <v>0.29524</v>
      </c>
      <c r="D286" s="199">
        <v>1.6198999999999999</v>
      </c>
      <c r="E286" s="200" t="s">
        <v>1903</v>
      </c>
      <c r="F286" s="201">
        <v>0</v>
      </c>
      <c r="G286" s="8" t="s">
        <v>230</v>
      </c>
      <c r="H286" s="202">
        <v>0.04</v>
      </c>
    </row>
    <row r="287" spans="1:8" x14ac:dyDescent="0.35">
      <c r="A287" s="4" t="s">
        <v>2362</v>
      </c>
      <c r="B287" s="197" t="s">
        <v>2359</v>
      </c>
      <c r="C287" s="198">
        <v>0.29524</v>
      </c>
      <c r="D287" s="199">
        <v>1.6198999999999999</v>
      </c>
      <c r="E287" s="200" t="s">
        <v>1903</v>
      </c>
      <c r="F287" s="201">
        <v>0</v>
      </c>
      <c r="G287" s="8" t="s">
        <v>230</v>
      </c>
      <c r="H287" s="202">
        <v>0.04</v>
      </c>
    </row>
    <row r="288" spans="1:8" x14ac:dyDescent="0.35">
      <c r="A288" s="4" t="s">
        <v>2363</v>
      </c>
      <c r="B288" s="197" t="s">
        <v>2359</v>
      </c>
      <c r="C288" s="198">
        <v>0.29524</v>
      </c>
      <c r="D288" s="199">
        <v>1.6198999999999999</v>
      </c>
      <c r="E288" s="200" t="s">
        <v>1903</v>
      </c>
      <c r="F288" s="201">
        <v>0</v>
      </c>
      <c r="G288" s="8" t="s">
        <v>230</v>
      </c>
      <c r="H288" s="202">
        <v>0.04</v>
      </c>
    </row>
    <row r="289" spans="1:8" x14ac:dyDescent="0.35">
      <c r="A289" s="4" t="s">
        <v>2364</v>
      </c>
      <c r="B289" s="197" t="s">
        <v>2359</v>
      </c>
      <c r="C289" s="198">
        <v>0.29524</v>
      </c>
      <c r="D289" s="199">
        <v>1.6198999999999999</v>
      </c>
      <c r="E289" s="200" t="s">
        <v>1903</v>
      </c>
      <c r="F289" s="201">
        <v>0</v>
      </c>
      <c r="G289" s="8" t="s">
        <v>230</v>
      </c>
      <c r="H289" s="202">
        <v>0.04</v>
      </c>
    </row>
    <row r="290" spans="1:8" x14ac:dyDescent="0.35">
      <c r="A290" s="4" t="s">
        <v>2365</v>
      </c>
      <c r="B290" s="197" t="s">
        <v>2359</v>
      </c>
      <c r="C290" s="198">
        <v>0.29524</v>
      </c>
      <c r="D290" s="199">
        <v>1.6198999999999999</v>
      </c>
      <c r="E290" s="200" t="s">
        <v>1903</v>
      </c>
      <c r="F290" s="201">
        <v>0</v>
      </c>
      <c r="G290" s="8" t="s">
        <v>230</v>
      </c>
      <c r="H290" s="202">
        <v>0.04</v>
      </c>
    </row>
    <row r="291" spans="1:8" x14ac:dyDescent="0.35">
      <c r="A291" s="4" t="s">
        <v>2366</v>
      </c>
      <c r="B291" s="197" t="s">
        <v>2359</v>
      </c>
      <c r="C291" s="198">
        <v>0.29524</v>
      </c>
      <c r="D291" s="199">
        <v>1.6198999999999999</v>
      </c>
      <c r="E291" s="200" t="s">
        <v>1903</v>
      </c>
      <c r="F291" s="201">
        <v>0</v>
      </c>
      <c r="G291" s="8" t="s">
        <v>230</v>
      </c>
      <c r="H291" s="202">
        <v>0.04</v>
      </c>
    </row>
    <row r="292" spans="1:8" x14ac:dyDescent="0.35">
      <c r="A292" s="4" t="s">
        <v>2367</v>
      </c>
      <c r="B292" s="197" t="s">
        <v>2359</v>
      </c>
      <c r="C292" s="198">
        <v>0.29524</v>
      </c>
      <c r="D292" s="199">
        <v>1.6198999999999999</v>
      </c>
      <c r="E292" s="200" t="s">
        <v>1903</v>
      </c>
      <c r="F292" s="201">
        <v>0</v>
      </c>
      <c r="G292" s="8" t="s">
        <v>230</v>
      </c>
      <c r="H292" s="202">
        <v>0.04</v>
      </c>
    </row>
    <row r="293" spans="1:8" x14ac:dyDescent="0.35">
      <c r="A293" s="190" t="s">
        <v>2368</v>
      </c>
      <c r="B293" s="8" t="s">
        <v>2359</v>
      </c>
      <c r="C293" s="198">
        <v>0.29524</v>
      </c>
      <c r="D293" s="199">
        <v>1.6198999999999999</v>
      </c>
      <c r="E293" s="200" t="s">
        <v>1903</v>
      </c>
      <c r="F293" s="201">
        <v>0</v>
      </c>
      <c r="G293" s="8" t="s">
        <v>230</v>
      </c>
      <c r="H293" s="202">
        <v>0.04</v>
      </c>
    </row>
    <row r="294" spans="1:8" x14ac:dyDescent="0.35">
      <c r="A294" s="4" t="s">
        <v>2369</v>
      </c>
      <c r="B294" s="197" t="s">
        <v>2359</v>
      </c>
      <c r="C294" s="198">
        <v>0.29524</v>
      </c>
      <c r="D294" s="199">
        <v>1.6198999999999999</v>
      </c>
      <c r="E294" s="200" t="s">
        <v>1903</v>
      </c>
      <c r="F294" s="201">
        <v>0</v>
      </c>
      <c r="G294" s="8" t="s">
        <v>230</v>
      </c>
      <c r="H294" s="202">
        <v>0.04</v>
      </c>
    </row>
    <row r="295" spans="1:8" x14ac:dyDescent="0.35">
      <c r="A295" s="4" t="s">
        <v>2370</v>
      </c>
      <c r="B295" s="197" t="s">
        <v>2359</v>
      </c>
      <c r="C295" s="198">
        <v>0.29524</v>
      </c>
      <c r="D295" s="199">
        <v>1.6198999999999999</v>
      </c>
      <c r="E295" s="200" t="s">
        <v>1903</v>
      </c>
      <c r="F295" s="201">
        <v>0</v>
      </c>
      <c r="G295" s="8" t="s">
        <v>230</v>
      </c>
      <c r="H295" s="202">
        <v>0.04</v>
      </c>
    </row>
    <row r="296" spans="1:8" x14ac:dyDescent="0.35">
      <c r="A296" s="4" t="s">
        <v>2371</v>
      </c>
      <c r="B296" s="197" t="s">
        <v>2359</v>
      </c>
      <c r="C296" s="198">
        <v>0.29524</v>
      </c>
      <c r="D296" s="199">
        <v>1.6198999999999999</v>
      </c>
      <c r="E296" s="200" t="s">
        <v>1903</v>
      </c>
      <c r="F296" s="201">
        <v>0</v>
      </c>
      <c r="G296" s="8" t="s">
        <v>230</v>
      </c>
      <c r="H296" s="202">
        <v>0.04</v>
      </c>
    </row>
    <row r="297" spans="1:8" x14ac:dyDescent="0.35">
      <c r="A297" s="4" t="s">
        <v>2372</v>
      </c>
      <c r="B297" s="197" t="s">
        <v>2359</v>
      </c>
      <c r="C297" s="198">
        <v>0.29524</v>
      </c>
      <c r="D297" s="199">
        <v>1.6198999999999999</v>
      </c>
      <c r="E297" s="200" t="s">
        <v>1903</v>
      </c>
      <c r="F297" s="201">
        <v>0</v>
      </c>
      <c r="G297" s="8" t="s">
        <v>230</v>
      </c>
      <c r="H297" s="202">
        <v>0.04</v>
      </c>
    </row>
    <row r="298" spans="1:8" x14ac:dyDescent="0.35">
      <c r="A298" s="4" t="s">
        <v>2373</v>
      </c>
      <c r="B298" s="8" t="s">
        <v>2359</v>
      </c>
      <c r="C298" s="198">
        <v>0.29524</v>
      </c>
      <c r="D298" s="199">
        <v>1.6198999999999999</v>
      </c>
      <c r="E298" s="200" t="s">
        <v>1903</v>
      </c>
      <c r="F298" s="201">
        <v>0</v>
      </c>
      <c r="G298" s="8" t="s">
        <v>230</v>
      </c>
      <c r="H298" s="202">
        <v>0.04</v>
      </c>
    </row>
    <row r="299" spans="1:8" x14ac:dyDescent="0.35">
      <c r="A299" s="4" t="s">
        <v>2374</v>
      </c>
      <c r="B299" s="197" t="s">
        <v>2359</v>
      </c>
      <c r="C299" s="198">
        <v>0.29524</v>
      </c>
      <c r="D299" s="199">
        <v>1.6198999999999999</v>
      </c>
      <c r="E299" s="200" t="s">
        <v>1903</v>
      </c>
      <c r="F299" s="201">
        <v>0</v>
      </c>
      <c r="G299" s="8" t="s">
        <v>230</v>
      </c>
      <c r="H299" s="202">
        <v>0.04</v>
      </c>
    </row>
    <row r="300" spans="1:8" x14ac:dyDescent="0.35">
      <c r="A300" s="4" t="s">
        <v>2375</v>
      </c>
      <c r="B300" s="197" t="s">
        <v>2359</v>
      </c>
      <c r="C300" s="198">
        <v>0.29524</v>
      </c>
      <c r="D300" s="199">
        <v>1.6198999999999999</v>
      </c>
      <c r="E300" s="200" t="s">
        <v>1903</v>
      </c>
      <c r="F300" s="201">
        <v>0</v>
      </c>
      <c r="G300" s="8" t="s">
        <v>230</v>
      </c>
      <c r="H300" s="202">
        <v>0.04</v>
      </c>
    </row>
    <row r="301" spans="1:8" x14ac:dyDescent="0.35">
      <c r="A301" s="166" t="s">
        <v>2376</v>
      </c>
      <c r="B301" s="8" t="s">
        <v>2377</v>
      </c>
      <c r="C301" s="198">
        <v>0.25818000000000002</v>
      </c>
      <c r="D301" s="199">
        <v>1</v>
      </c>
      <c r="E301" s="200" t="s">
        <v>1899</v>
      </c>
      <c r="F301" s="201">
        <v>0</v>
      </c>
      <c r="G301" s="8" t="s">
        <v>1915</v>
      </c>
      <c r="H301" s="202">
        <v>0</v>
      </c>
    </row>
    <row r="302" spans="1:8" x14ac:dyDescent="0.35">
      <c r="A302" s="4" t="s">
        <v>2378</v>
      </c>
      <c r="B302" s="197" t="s">
        <v>2377</v>
      </c>
      <c r="C302" s="198">
        <v>0.25818000000000002</v>
      </c>
      <c r="D302" s="199">
        <v>1</v>
      </c>
      <c r="E302" s="200" t="s">
        <v>1899</v>
      </c>
      <c r="F302" s="201">
        <v>0</v>
      </c>
      <c r="G302" s="8" t="s">
        <v>1915</v>
      </c>
      <c r="H302" s="202">
        <v>0</v>
      </c>
    </row>
    <row r="303" spans="1:8" x14ac:dyDescent="0.35">
      <c r="A303" s="4" t="s">
        <v>2379</v>
      </c>
      <c r="B303" s="197" t="s">
        <v>2380</v>
      </c>
      <c r="C303" s="198">
        <v>8.6999999999999994E-2</v>
      </c>
      <c r="D303" s="199">
        <v>0.78649999999999998</v>
      </c>
      <c r="E303" s="200" t="s">
        <v>1899</v>
      </c>
      <c r="F303" s="201">
        <v>0</v>
      </c>
      <c r="G303" s="8" t="s">
        <v>1915</v>
      </c>
      <c r="H303" s="202">
        <v>0</v>
      </c>
    </row>
    <row r="304" spans="1:8" x14ac:dyDescent="0.35">
      <c r="A304" s="4" t="s">
        <v>2381</v>
      </c>
      <c r="B304" s="197" t="s">
        <v>2380</v>
      </c>
      <c r="C304" s="198">
        <v>8.6999999999999994E-2</v>
      </c>
      <c r="D304" s="199">
        <v>0.78649999999999998</v>
      </c>
      <c r="E304" s="200" t="s">
        <v>1899</v>
      </c>
      <c r="F304" s="201">
        <v>0</v>
      </c>
      <c r="G304" s="8" t="s">
        <v>1915</v>
      </c>
      <c r="H304" s="202">
        <v>0</v>
      </c>
    </row>
    <row r="305" spans="1:8" x14ac:dyDescent="0.35">
      <c r="A305" s="4" t="s">
        <v>2382</v>
      </c>
      <c r="B305" s="197" t="s">
        <v>2383</v>
      </c>
      <c r="C305" s="198">
        <v>8.4000000000000005E-2</v>
      </c>
      <c r="D305" s="199">
        <v>0.79469999999999996</v>
      </c>
      <c r="E305" s="200" t="s">
        <v>1899</v>
      </c>
      <c r="F305" s="201">
        <v>0</v>
      </c>
      <c r="G305" s="8" t="s">
        <v>1915</v>
      </c>
      <c r="H305" s="202">
        <v>0</v>
      </c>
    </row>
    <row r="306" spans="1:8" x14ac:dyDescent="0.35">
      <c r="A306" s="4" t="s">
        <v>2384</v>
      </c>
      <c r="B306" s="197" t="s">
        <v>2385</v>
      </c>
      <c r="C306" s="198">
        <v>0.114</v>
      </c>
      <c r="D306" s="199">
        <v>0.90400000000000003</v>
      </c>
      <c r="E306" s="200" t="s">
        <v>1899</v>
      </c>
      <c r="F306" s="201">
        <v>0</v>
      </c>
      <c r="G306" s="8" t="s">
        <v>1915</v>
      </c>
      <c r="H306" s="202">
        <v>0</v>
      </c>
    </row>
    <row r="307" spans="1:8" x14ac:dyDescent="0.35">
      <c r="A307" s="4" t="s">
        <v>2386</v>
      </c>
      <c r="B307" s="197" t="s">
        <v>2385</v>
      </c>
      <c r="C307" s="198">
        <v>0.114</v>
      </c>
      <c r="D307" s="199">
        <v>0.90400000000000003</v>
      </c>
      <c r="E307" s="200" t="s">
        <v>1899</v>
      </c>
      <c r="F307" s="201">
        <v>0</v>
      </c>
      <c r="G307" s="8" t="s">
        <v>1915</v>
      </c>
      <c r="H307" s="202">
        <v>0</v>
      </c>
    </row>
    <row r="308" spans="1:8" x14ac:dyDescent="0.35">
      <c r="A308" s="4" t="s">
        <v>2387</v>
      </c>
      <c r="B308" s="197" t="s">
        <v>2385</v>
      </c>
      <c r="C308" s="198">
        <v>0.114</v>
      </c>
      <c r="D308" s="199">
        <v>0.90400000000000003</v>
      </c>
      <c r="E308" s="200" t="s">
        <v>1899</v>
      </c>
      <c r="F308" s="201">
        <v>0</v>
      </c>
      <c r="G308" s="8" t="s">
        <v>1915</v>
      </c>
      <c r="H308" s="202">
        <v>0</v>
      </c>
    </row>
    <row r="309" spans="1:8" x14ac:dyDescent="0.35">
      <c r="A309" s="4" t="s">
        <v>2388</v>
      </c>
      <c r="B309" s="197" t="s">
        <v>2385</v>
      </c>
      <c r="C309" s="198">
        <v>0.114</v>
      </c>
      <c r="D309" s="199">
        <v>0.90400000000000003</v>
      </c>
      <c r="E309" s="200" t="s">
        <v>1899</v>
      </c>
      <c r="F309" s="201">
        <v>0</v>
      </c>
      <c r="G309" s="8" t="s">
        <v>1915</v>
      </c>
      <c r="H309" s="202">
        <v>0</v>
      </c>
    </row>
    <row r="310" spans="1:8" x14ac:dyDescent="0.35">
      <c r="A310" s="190" t="s">
        <v>2389</v>
      </c>
      <c r="B310" s="8" t="s">
        <v>2385</v>
      </c>
      <c r="C310" s="198">
        <v>0.114</v>
      </c>
      <c r="D310" s="199">
        <v>0.90400000000000003</v>
      </c>
      <c r="E310" s="200" t="s">
        <v>1899</v>
      </c>
      <c r="F310" s="201">
        <v>0</v>
      </c>
      <c r="G310" s="8" t="s">
        <v>1915</v>
      </c>
      <c r="H310" s="202">
        <v>0</v>
      </c>
    </row>
    <row r="311" spans="1:8" x14ac:dyDescent="0.35">
      <c r="A311" s="4" t="s">
        <v>2390</v>
      </c>
      <c r="B311" s="197" t="s">
        <v>2385</v>
      </c>
      <c r="C311" s="198">
        <v>0.114</v>
      </c>
      <c r="D311" s="199">
        <v>0.90400000000000003</v>
      </c>
      <c r="E311" s="200" t="s">
        <v>1899</v>
      </c>
      <c r="F311" s="201">
        <v>0</v>
      </c>
      <c r="G311" s="8" t="s">
        <v>1915</v>
      </c>
      <c r="H311" s="202">
        <v>0</v>
      </c>
    </row>
    <row r="312" spans="1:8" x14ac:dyDescent="0.35">
      <c r="A312" s="4" t="s">
        <v>2391</v>
      </c>
      <c r="B312" s="197" t="s">
        <v>2392</v>
      </c>
      <c r="C312" s="198">
        <v>0.25076999999999999</v>
      </c>
      <c r="D312" s="199">
        <v>0.97240000000000004</v>
      </c>
      <c r="E312" s="200" t="s">
        <v>1901</v>
      </c>
      <c r="F312" s="201">
        <v>0</v>
      </c>
      <c r="G312" s="8" t="s">
        <v>1915</v>
      </c>
      <c r="H312" s="202">
        <v>0</v>
      </c>
    </row>
    <row r="313" spans="1:8" x14ac:dyDescent="0.35">
      <c r="A313" s="4" t="s">
        <v>2393</v>
      </c>
      <c r="B313" s="197" t="s">
        <v>2394</v>
      </c>
      <c r="C313" s="198">
        <v>8.6999999999999994E-2</v>
      </c>
      <c r="D313" s="199">
        <v>1.0336000000000001</v>
      </c>
      <c r="E313" s="200" t="s">
        <v>1899</v>
      </c>
      <c r="F313" s="201">
        <v>0</v>
      </c>
      <c r="G313" s="8" t="s">
        <v>1915</v>
      </c>
      <c r="H313" s="202">
        <v>0</v>
      </c>
    </row>
    <row r="314" spans="1:8" x14ac:dyDescent="0.35">
      <c r="A314" s="4" t="s">
        <v>2395</v>
      </c>
      <c r="B314" s="197" t="s">
        <v>2396</v>
      </c>
      <c r="C314" s="198">
        <v>7.5999999999999998E-2</v>
      </c>
      <c r="D314" s="199">
        <v>0.70699999999999996</v>
      </c>
      <c r="E314" s="200" t="s">
        <v>1899</v>
      </c>
      <c r="F314" s="201">
        <v>0</v>
      </c>
      <c r="G314" s="8" t="s">
        <v>1915</v>
      </c>
      <c r="H314" s="202">
        <v>0</v>
      </c>
    </row>
    <row r="315" spans="1:8" x14ac:dyDescent="0.35">
      <c r="A315" s="4" t="s">
        <v>2397</v>
      </c>
      <c r="B315" s="197" t="s">
        <v>2398</v>
      </c>
      <c r="C315" s="198">
        <v>0.106</v>
      </c>
      <c r="D315" s="199">
        <v>1.7148000000000001</v>
      </c>
      <c r="E315" s="200" t="s">
        <v>1899</v>
      </c>
      <c r="F315" s="201">
        <v>0</v>
      </c>
      <c r="G315" s="8" t="s">
        <v>1920</v>
      </c>
      <c r="H315" s="202">
        <v>0.11</v>
      </c>
    </row>
    <row r="316" spans="1:8" x14ac:dyDescent="0.35">
      <c r="A316" s="4" t="s">
        <v>2399</v>
      </c>
      <c r="B316" s="197" t="s">
        <v>2400</v>
      </c>
      <c r="C316" s="198">
        <v>7.0999999999999994E-2</v>
      </c>
      <c r="D316" s="199">
        <v>0.91949999999999998</v>
      </c>
      <c r="E316" s="200" t="s">
        <v>1899</v>
      </c>
      <c r="F316" s="201">
        <v>0</v>
      </c>
      <c r="G316" s="8" t="s">
        <v>1920</v>
      </c>
      <c r="H316" s="202">
        <v>0.11</v>
      </c>
    </row>
    <row r="317" spans="1:8" x14ac:dyDescent="0.35">
      <c r="A317" s="4" t="s">
        <v>2401</v>
      </c>
      <c r="B317" s="197" t="s">
        <v>2400</v>
      </c>
      <c r="C317" s="198">
        <v>7.0999999999999994E-2</v>
      </c>
      <c r="D317" s="199">
        <v>0.91949999999999998</v>
      </c>
      <c r="E317" s="200" t="s">
        <v>1899</v>
      </c>
      <c r="F317" s="201">
        <v>0</v>
      </c>
      <c r="G317" s="8" t="s">
        <v>1920</v>
      </c>
      <c r="H317" s="202">
        <v>0.11</v>
      </c>
    </row>
    <row r="318" spans="1:8" x14ac:dyDescent="0.35">
      <c r="A318" s="4" t="s">
        <v>2402</v>
      </c>
      <c r="B318" s="197" t="s">
        <v>2403</v>
      </c>
      <c r="C318" s="198">
        <v>0.16900000000000001</v>
      </c>
      <c r="D318" s="199">
        <v>1.0291999999999999</v>
      </c>
      <c r="E318" s="200" t="s">
        <v>1899</v>
      </c>
      <c r="F318" s="201">
        <v>0</v>
      </c>
      <c r="G318" s="8" t="s">
        <v>1999</v>
      </c>
      <c r="H318" s="202">
        <v>0.17</v>
      </c>
    </row>
    <row r="319" spans="1:8" x14ac:dyDescent="0.35">
      <c r="A319" s="4" t="s">
        <v>2404</v>
      </c>
      <c r="B319" s="197" t="s">
        <v>2405</v>
      </c>
      <c r="C319" s="198">
        <v>9.5000000000000001E-2</v>
      </c>
      <c r="D319" s="199">
        <v>0.87909999999999999</v>
      </c>
      <c r="E319" s="200" t="s">
        <v>1899</v>
      </c>
      <c r="F319" s="201">
        <v>0</v>
      </c>
      <c r="G319" s="8" t="s">
        <v>1920</v>
      </c>
      <c r="H319" s="202">
        <v>0.11</v>
      </c>
    </row>
    <row r="320" spans="1:8" x14ac:dyDescent="0.35">
      <c r="A320" s="4" t="s">
        <v>2406</v>
      </c>
      <c r="B320" s="197" t="s">
        <v>2407</v>
      </c>
      <c r="C320" s="198">
        <v>0.23100000000000001</v>
      </c>
      <c r="D320" s="199">
        <v>0.74160000000000004</v>
      </c>
      <c r="E320" s="200" t="s">
        <v>1899</v>
      </c>
      <c r="F320" s="201">
        <v>0</v>
      </c>
      <c r="G320" s="8" t="s">
        <v>1915</v>
      </c>
      <c r="H320" s="202">
        <v>0</v>
      </c>
    </row>
    <row r="321" spans="1:8" x14ac:dyDescent="0.35">
      <c r="A321" s="190" t="s">
        <v>2408</v>
      </c>
      <c r="B321" s="8" t="s">
        <v>2409</v>
      </c>
      <c r="C321" s="198">
        <v>0.23699999999999999</v>
      </c>
      <c r="D321" s="199">
        <v>1.2552000000000001</v>
      </c>
      <c r="E321" s="200" t="s">
        <v>1899</v>
      </c>
      <c r="F321" s="201">
        <v>0</v>
      </c>
      <c r="G321" s="8" t="s">
        <v>1915</v>
      </c>
      <c r="H321" s="202">
        <v>0</v>
      </c>
    </row>
    <row r="322" spans="1:8" x14ac:dyDescent="0.35">
      <c r="A322" s="4" t="s">
        <v>2410</v>
      </c>
      <c r="B322" s="197" t="s">
        <v>2411</v>
      </c>
      <c r="C322" s="198">
        <v>0.13200000000000001</v>
      </c>
      <c r="D322" s="199">
        <v>1.9065000000000001</v>
      </c>
      <c r="E322" s="200" t="s">
        <v>1899</v>
      </c>
      <c r="F322" s="201">
        <v>0</v>
      </c>
      <c r="G322" s="8" t="s">
        <v>1915</v>
      </c>
      <c r="H322" s="202">
        <v>0</v>
      </c>
    </row>
    <row r="323" spans="1:8" x14ac:dyDescent="0.35">
      <c r="A323" s="4" t="s">
        <v>2412</v>
      </c>
      <c r="B323" s="197" t="s">
        <v>2413</v>
      </c>
      <c r="C323" s="198">
        <v>0.28999999999999998</v>
      </c>
      <c r="D323" s="199">
        <v>1.1597</v>
      </c>
      <c r="E323" s="200" t="s">
        <v>1899</v>
      </c>
      <c r="F323" s="201">
        <v>0</v>
      </c>
      <c r="G323" s="8" t="s">
        <v>1915</v>
      </c>
      <c r="H323" s="202">
        <v>0</v>
      </c>
    </row>
    <row r="324" spans="1:8" x14ac:dyDescent="0.35">
      <c r="A324" s="4" t="s">
        <v>2414</v>
      </c>
      <c r="B324" s="197" t="s">
        <v>2413</v>
      </c>
      <c r="C324" s="198">
        <v>0.28999999999999998</v>
      </c>
      <c r="D324" s="199">
        <v>1.1597</v>
      </c>
      <c r="E324" s="200" t="s">
        <v>1899</v>
      </c>
      <c r="F324" s="201">
        <v>0</v>
      </c>
      <c r="G324" s="8" t="s">
        <v>1915</v>
      </c>
      <c r="H324" s="202">
        <v>0</v>
      </c>
    </row>
    <row r="325" spans="1:8" x14ac:dyDescent="0.35">
      <c r="A325" s="190" t="s">
        <v>2415</v>
      </c>
      <c r="B325" s="8" t="s">
        <v>2416</v>
      </c>
      <c r="C325" s="198">
        <v>0.13700000000000001</v>
      </c>
      <c r="D325" s="199">
        <v>0.8841</v>
      </c>
      <c r="E325" s="200" t="s">
        <v>1899</v>
      </c>
      <c r="F325" s="201">
        <v>0</v>
      </c>
      <c r="G325" s="8" t="s">
        <v>1915</v>
      </c>
      <c r="H325" s="202">
        <v>0</v>
      </c>
    </row>
    <row r="326" spans="1:8" x14ac:dyDescent="0.35">
      <c r="A326" s="4" t="s">
        <v>2417</v>
      </c>
      <c r="B326" s="197" t="s">
        <v>2418</v>
      </c>
      <c r="C326" s="198">
        <v>0.121</v>
      </c>
      <c r="D326" s="199">
        <v>0.74970000000000003</v>
      </c>
      <c r="E326" s="200" t="s">
        <v>1899</v>
      </c>
      <c r="F326" s="201">
        <v>0</v>
      </c>
      <c r="G326" s="8" t="s">
        <v>1915</v>
      </c>
      <c r="H326" s="202">
        <v>0</v>
      </c>
    </row>
    <row r="327" spans="1:8" x14ac:dyDescent="0.35">
      <c r="A327" s="190" t="s">
        <v>2419</v>
      </c>
      <c r="B327" s="8" t="s">
        <v>2420</v>
      </c>
      <c r="C327" s="198">
        <v>0.10100000000000001</v>
      </c>
      <c r="D327" s="199">
        <v>1.4298</v>
      </c>
      <c r="E327" s="200" t="s">
        <v>1899</v>
      </c>
      <c r="F327" s="201">
        <v>0</v>
      </c>
      <c r="G327" s="8" t="s">
        <v>1915</v>
      </c>
      <c r="H327" s="202">
        <v>0</v>
      </c>
    </row>
    <row r="328" spans="1:8" x14ac:dyDescent="0.35">
      <c r="A328" s="4" t="s">
        <v>2421</v>
      </c>
      <c r="B328" s="197" t="s">
        <v>2420</v>
      </c>
      <c r="C328" s="198">
        <v>0.10100000000000001</v>
      </c>
      <c r="D328" s="199">
        <v>1.4298</v>
      </c>
      <c r="E328" s="200" t="s">
        <v>1899</v>
      </c>
      <c r="F328" s="201">
        <v>0</v>
      </c>
      <c r="G328" s="8" t="s">
        <v>1915</v>
      </c>
      <c r="H328" s="202">
        <v>0</v>
      </c>
    </row>
    <row r="329" spans="1:8" x14ac:dyDescent="0.35">
      <c r="A329" s="4" t="s">
        <v>2422</v>
      </c>
      <c r="B329" s="197" t="s">
        <v>2423</v>
      </c>
      <c r="C329" s="198">
        <v>0.28199999999999997</v>
      </c>
      <c r="D329" s="199">
        <v>0.70650000000000002</v>
      </c>
      <c r="E329" s="200" t="s">
        <v>1899</v>
      </c>
      <c r="F329" s="201">
        <v>0</v>
      </c>
      <c r="G329" s="8" t="s">
        <v>1915</v>
      </c>
      <c r="H329" s="202">
        <v>0</v>
      </c>
    </row>
    <row r="330" spans="1:8" x14ac:dyDescent="0.35">
      <c r="A330" s="190" t="s">
        <v>2424</v>
      </c>
      <c r="B330" s="8" t="s">
        <v>2425</v>
      </c>
      <c r="C330" s="198">
        <v>0.125</v>
      </c>
      <c r="D330" s="199">
        <v>1.3932</v>
      </c>
      <c r="E330" s="200" t="s">
        <v>1899</v>
      </c>
      <c r="F330" s="201">
        <v>0</v>
      </c>
      <c r="G330" s="8" t="s">
        <v>1915</v>
      </c>
      <c r="H330" s="202">
        <v>0</v>
      </c>
    </row>
    <row r="331" spans="1:8" x14ac:dyDescent="0.35">
      <c r="A331" s="190" t="s">
        <v>2426</v>
      </c>
      <c r="B331" s="8" t="s">
        <v>2425</v>
      </c>
      <c r="C331" s="198">
        <v>0.125</v>
      </c>
      <c r="D331" s="199">
        <v>1.3932</v>
      </c>
      <c r="E331" s="200" t="s">
        <v>1899</v>
      </c>
      <c r="F331" s="206">
        <v>0</v>
      </c>
      <c r="G331" s="8" t="s">
        <v>1915</v>
      </c>
      <c r="H331" s="202">
        <v>0</v>
      </c>
    </row>
    <row r="332" spans="1:8" x14ac:dyDescent="0.35">
      <c r="A332" s="4" t="s">
        <v>2427</v>
      </c>
      <c r="B332" s="197" t="s">
        <v>2428</v>
      </c>
      <c r="C332" s="198">
        <v>0.108</v>
      </c>
      <c r="D332" s="199">
        <v>0.8821</v>
      </c>
      <c r="E332" s="200" t="s">
        <v>1899</v>
      </c>
      <c r="F332" s="201">
        <v>0</v>
      </c>
      <c r="G332" s="8" t="s">
        <v>1915</v>
      </c>
      <c r="H332" s="202">
        <v>0</v>
      </c>
    </row>
    <row r="333" spans="1:8" x14ac:dyDescent="0.35">
      <c r="A333" s="4" t="s">
        <v>2429</v>
      </c>
      <c r="B333" s="8" t="s">
        <v>2428</v>
      </c>
      <c r="C333" s="198">
        <v>0.108</v>
      </c>
      <c r="D333" s="199">
        <v>0.8821</v>
      </c>
      <c r="E333" s="200" t="s">
        <v>1899</v>
      </c>
      <c r="F333" s="201">
        <v>0</v>
      </c>
      <c r="G333" s="8" t="s">
        <v>1915</v>
      </c>
      <c r="H333" s="202">
        <v>0</v>
      </c>
    </row>
    <row r="334" spans="1:8" x14ac:dyDescent="0.35">
      <c r="A334" s="4" t="s">
        <v>2430</v>
      </c>
      <c r="B334" s="197" t="s">
        <v>2428</v>
      </c>
      <c r="C334" s="198">
        <v>0.108</v>
      </c>
      <c r="D334" s="199">
        <v>0.8821</v>
      </c>
      <c r="E334" s="200" t="s">
        <v>1899</v>
      </c>
      <c r="F334" s="201">
        <v>0</v>
      </c>
      <c r="G334" s="8" t="s">
        <v>1915</v>
      </c>
      <c r="H334" s="202">
        <v>0</v>
      </c>
    </row>
    <row r="335" spans="1:8" x14ac:dyDescent="0.35">
      <c r="A335" s="4" t="s">
        <v>2431</v>
      </c>
      <c r="B335" s="197" t="s">
        <v>2432</v>
      </c>
      <c r="C335" s="198">
        <v>0.10199999999999999</v>
      </c>
      <c r="D335" s="199">
        <v>1.0853999999999999</v>
      </c>
      <c r="E335" s="200" t="s">
        <v>1899</v>
      </c>
      <c r="F335" s="201">
        <v>0</v>
      </c>
      <c r="G335" s="8" t="s">
        <v>1915</v>
      </c>
      <c r="H335" s="202">
        <v>0</v>
      </c>
    </row>
    <row r="336" spans="1:8" x14ac:dyDescent="0.35">
      <c r="A336" s="4" t="s">
        <v>2433</v>
      </c>
      <c r="B336" s="197" t="s">
        <v>2434</v>
      </c>
      <c r="C336" s="198">
        <v>0.29354000000000002</v>
      </c>
      <c r="D336" s="199">
        <v>0.49709999999999999</v>
      </c>
      <c r="E336" s="200" t="s">
        <v>1899</v>
      </c>
      <c r="F336" s="201">
        <v>0</v>
      </c>
      <c r="G336" s="8" t="s">
        <v>1915</v>
      </c>
      <c r="H336" s="202">
        <v>0</v>
      </c>
    </row>
    <row r="337" spans="1:8" x14ac:dyDescent="0.35">
      <c r="A337" s="4" t="s">
        <v>2435</v>
      </c>
      <c r="B337" s="8" t="s">
        <v>2436</v>
      </c>
      <c r="C337" s="198">
        <v>0.30268</v>
      </c>
      <c r="D337" s="199">
        <v>1.5915999999999999</v>
      </c>
      <c r="E337" s="200" t="s">
        <v>1902</v>
      </c>
      <c r="F337" s="201">
        <v>0</v>
      </c>
      <c r="G337" s="8" t="s">
        <v>1915</v>
      </c>
      <c r="H337" s="202">
        <v>0</v>
      </c>
    </row>
    <row r="338" spans="1:8" x14ac:dyDescent="0.35">
      <c r="A338" s="4" t="s">
        <v>2437</v>
      </c>
      <c r="B338" s="197" t="s">
        <v>2436</v>
      </c>
      <c r="C338" s="198">
        <v>0.30268</v>
      </c>
      <c r="D338" s="199">
        <v>1.5915999999999999</v>
      </c>
      <c r="E338" s="200" t="s">
        <v>1902</v>
      </c>
      <c r="F338" s="201">
        <v>0</v>
      </c>
      <c r="G338" s="8" t="s">
        <v>1915</v>
      </c>
      <c r="H338" s="202">
        <v>0</v>
      </c>
    </row>
    <row r="339" spans="1:8" x14ac:dyDescent="0.35">
      <c r="A339" s="4" t="s">
        <v>2438</v>
      </c>
      <c r="B339" s="197" t="s">
        <v>2439</v>
      </c>
      <c r="C339" s="198">
        <v>0.18909000000000001</v>
      </c>
      <c r="D339" s="199">
        <v>2.3721999999999999</v>
      </c>
      <c r="E339" s="200" t="s">
        <v>1902</v>
      </c>
      <c r="F339" s="201">
        <v>0</v>
      </c>
      <c r="G339" s="8" t="s">
        <v>1915</v>
      </c>
      <c r="H339" s="202">
        <v>0</v>
      </c>
    </row>
    <row r="340" spans="1:8" x14ac:dyDescent="0.35">
      <c r="A340" s="4" t="s">
        <v>2440</v>
      </c>
      <c r="B340" s="197" t="s">
        <v>2441</v>
      </c>
      <c r="C340" s="198">
        <v>0.20766000000000001</v>
      </c>
      <c r="D340" s="199">
        <v>2.8355999999999999</v>
      </c>
      <c r="E340" s="200" t="s">
        <v>1902</v>
      </c>
      <c r="F340" s="201">
        <v>0</v>
      </c>
      <c r="G340" s="8" t="s">
        <v>1915</v>
      </c>
      <c r="H340" s="202">
        <v>0</v>
      </c>
    </row>
    <row r="341" spans="1:8" x14ac:dyDescent="0.35">
      <c r="A341" s="4" t="s">
        <v>2442</v>
      </c>
      <c r="B341" s="197" t="s">
        <v>2443</v>
      </c>
      <c r="C341" s="198">
        <v>0.13600000000000001</v>
      </c>
      <c r="D341" s="199">
        <v>0.92</v>
      </c>
      <c r="E341" s="200" t="s">
        <v>1901</v>
      </c>
      <c r="F341" s="201">
        <v>0</v>
      </c>
      <c r="G341" s="8" t="s">
        <v>1915</v>
      </c>
      <c r="H341" s="202">
        <v>0</v>
      </c>
    </row>
    <row r="342" spans="1:8" x14ac:dyDescent="0.35">
      <c r="A342" s="4" t="s">
        <v>2444</v>
      </c>
      <c r="B342" s="197" t="s">
        <v>2443</v>
      </c>
      <c r="C342" s="198">
        <v>0.13600000000000001</v>
      </c>
      <c r="D342" s="199">
        <v>0.92</v>
      </c>
      <c r="E342" s="200" t="s">
        <v>1901</v>
      </c>
      <c r="F342" s="201">
        <v>0</v>
      </c>
      <c r="G342" s="8" t="s">
        <v>1915</v>
      </c>
      <c r="H342" s="202">
        <v>0</v>
      </c>
    </row>
    <row r="343" spans="1:8" x14ac:dyDescent="0.35">
      <c r="A343" s="4" t="s">
        <v>2445</v>
      </c>
      <c r="B343" s="197" t="s">
        <v>2443</v>
      </c>
      <c r="C343" s="198">
        <v>0.13600000000000001</v>
      </c>
      <c r="D343" s="199">
        <v>0.92</v>
      </c>
      <c r="E343" s="200" t="s">
        <v>1901</v>
      </c>
      <c r="F343" s="201">
        <v>0</v>
      </c>
      <c r="G343" s="8" t="s">
        <v>1915</v>
      </c>
      <c r="H343" s="202">
        <v>0</v>
      </c>
    </row>
    <row r="344" spans="1:8" x14ac:dyDescent="0.35">
      <c r="A344" s="4" t="s">
        <v>2446</v>
      </c>
      <c r="B344" s="197" t="s">
        <v>2447</v>
      </c>
      <c r="C344" s="198">
        <v>0.128</v>
      </c>
      <c r="D344" s="199">
        <v>1.1392</v>
      </c>
      <c r="E344" s="200" t="s">
        <v>1901</v>
      </c>
      <c r="F344" s="201">
        <v>0</v>
      </c>
      <c r="G344" s="8" t="s">
        <v>1915</v>
      </c>
      <c r="H344" s="202">
        <v>0</v>
      </c>
    </row>
    <row r="345" spans="1:8" x14ac:dyDescent="0.35">
      <c r="A345" s="4" t="s">
        <v>2448</v>
      </c>
      <c r="B345" s="197" t="s">
        <v>2449</v>
      </c>
      <c r="C345" s="198">
        <v>0.751</v>
      </c>
      <c r="D345" s="199">
        <v>0.49259999999999998</v>
      </c>
      <c r="E345" s="200" t="s">
        <v>1901</v>
      </c>
      <c r="F345" s="201">
        <v>0</v>
      </c>
      <c r="G345" s="8" t="s">
        <v>1915</v>
      </c>
      <c r="H345" s="202">
        <v>0</v>
      </c>
    </row>
    <row r="346" spans="1:8" x14ac:dyDescent="0.35">
      <c r="A346" s="4" t="s">
        <v>2450</v>
      </c>
      <c r="B346" s="197" t="s">
        <v>2451</v>
      </c>
      <c r="C346" s="198">
        <v>0.157</v>
      </c>
      <c r="D346" s="199">
        <v>0.84160000000000001</v>
      </c>
      <c r="E346" s="200" t="s">
        <v>1899</v>
      </c>
      <c r="F346" s="201">
        <v>0</v>
      </c>
      <c r="G346" s="8" t="s">
        <v>1915</v>
      </c>
      <c r="H346" s="202">
        <v>0</v>
      </c>
    </row>
    <row r="347" spans="1:8" x14ac:dyDescent="0.35">
      <c r="A347" s="4" t="s">
        <v>2452</v>
      </c>
      <c r="B347" s="197" t="s">
        <v>2451</v>
      </c>
      <c r="C347" s="198">
        <v>0.157</v>
      </c>
      <c r="D347" s="199">
        <v>0.84160000000000001</v>
      </c>
      <c r="E347" s="200" t="s">
        <v>1899</v>
      </c>
      <c r="F347" s="201">
        <v>0</v>
      </c>
      <c r="G347" s="8" t="s">
        <v>1915</v>
      </c>
      <c r="H347" s="202">
        <v>0</v>
      </c>
    </row>
    <row r="348" spans="1:8" x14ac:dyDescent="0.35">
      <c r="A348" s="4" t="s">
        <v>2453</v>
      </c>
      <c r="B348" s="197" t="s">
        <v>2451</v>
      </c>
      <c r="C348" s="198">
        <v>0.157</v>
      </c>
      <c r="D348" s="199">
        <v>0.84160000000000001</v>
      </c>
      <c r="E348" s="200" t="s">
        <v>1899</v>
      </c>
      <c r="F348" s="201">
        <v>0</v>
      </c>
      <c r="G348" s="8" t="s">
        <v>1915</v>
      </c>
      <c r="H348" s="202">
        <v>0</v>
      </c>
    </row>
    <row r="349" spans="1:8" x14ac:dyDescent="0.35">
      <c r="A349" s="4" t="s">
        <v>2454</v>
      </c>
      <c r="B349" s="197" t="s">
        <v>2451</v>
      </c>
      <c r="C349" s="198">
        <v>0.157</v>
      </c>
      <c r="D349" s="199">
        <v>0.84160000000000001</v>
      </c>
      <c r="E349" s="200" t="s">
        <v>1899</v>
      </c>
      <c r="F349" s="201">
        <v>0</v>
      </c>
      <c r="G349" s="8" t="s">
        <v>1915</v>
      </c>
      <c r="H349" s="202">
        <v>0</v>
      </c>
    </row>
    <row r="350" spans="1:8" x14ac:dyDescent="0.35">
      <c r="A350" s="4" t="s">
        <v>2455</v>
      </c>
      <c r="B350" s="197" t="s">
        <v>2451</v>
      </c>
      <c r="C350" s="198">
        <v>0.157</v>
      </c>
      <c r="D350" s="199">
        <v>0.84160000000000001</v>
      </c>
      <c r="E350" s="200" t="s">
        <v>1899</v>
      </c>
      <c r="F350" s="201">
        <v>0</v>
      </c>
      <c r="G350" s="8" t="s">
        <v>1915</v>
      </c>
      <c r="H350" s="202">
        <v>0</v>
      </c>
    </row>
    <row r="351" spans="1:8" x14ac:dyDescent="0.35">
      <c r="A351" s="4" t="s">
        <v>2456</v>
      </c>
      <c r="B351" s="197" t="s">
        <v>2457</v>
      </c>
      <c r="C351" s="198">
        <v>0.254</v>
      </c>
      <c r="D351" s="199">
        <v>1.0270999999999999</v>
      </c>
      <c r="E351" s="200" t="s">
        <v>1899</v>
      </c>
      <c r="F351" s="201">
        <v>0</v>
      </c>
      <c r="G351" s="8" t="s">
        <v>1920</v>
      </c>
      <c r="H351" s="202">
        <v>0.11</v>
      </c>
    </row>
    <row r="352" spans="1:8" x14ac:dyDescent="0.35">
      <c r="A352" s="4" t="s">
        <v>2458</v>
      </c>
      <c r="B352" s="197" t="s">
        <v>2457</v>
      </c>
      <c r="C352" s="198">
        <v>0.254</v>
      </c>
      <c r="D352" s="199">
        <v>1.0270999999999999</v>
      </c>
      <c r="E352" s="200" t="s">
        <v>1899</v>
      </c>
      <c r="F352" s="201">
        <v>0</v>
      </c>
      <c r="G352" s="8" t="s">
        <v>1920</v>
      </c>
      <c r="H352" s="202">
        <v>0.11</v>
      </c>
    </row>
    <row r="353" spans="1:8" x14ac:dyDescent="0.35">
      <c r="A353" s="4" t="s">
        <v>2459</v>
      </c>
      <c r="B353" s="197" t="s">
        <v>2457</v>
      </c>
      <c r="C353" s="198">
        <v>0.254</v>
      </c>
      <c r="D353" s="199">
        <v>1.0270999999999999</v>
      </c>
      <c r="E353" s="200" t="s">
        <v>1899</v>
      </c>
      <c r="F353" s="201">
        <v>0</v>
      </c>
      <c r="G353" s="8" t="s">
        <v>1920</v>
      </c>
      <c r="H353" s="202">
        <v>0.11</v>
      </c>
    </row>
    <row r="354" spans="1:8" x14ac:dyDescent="0.35">
      <c r="A354" s="4" t="s">
        <v>2460</v>
      </c>
      <c r="B354" s="197" t="s">
        <v>2461</v>
      </c>
      <c r="C354" s="198">
        <v>0.20399999999999999</v>
      </c>
      <c r="D354" s="199">
        <v>0.47389999999999999</v>
      </c>
      <c r="E354" s="200" t="s">
        <v>1901</v>
      </c>
      <c r="F354" s="201">
        <v>0</v>
      </c>
      <c r="G354" s="8" t="s">
        <v>1915</v>
      </c>
      <c r="H354" s="202">
        <v>0</v>
      </c>
    </row>
    <row r="355" spans="1:8" x14ac:dyDescent="0.35">
      <c r="A355" s="4" t="s">
        <v>2462</v>
      </c>
      <c r="B355" s="197" t="s">
        <v>2463</v>
      </c>
      <c r="C355" s="198">
        <v>0.55300000000000005</v>
      </c>
      <c r="D355" s="199">
        <v>1.1917</v>
      </c>
      <c r="E355" s="200" t="s">
        <v>1901</v>
      </c>
      <c r="F355" s="201">
        <v>0</v>
      </c>
      <c r="G355" s="8" t="s">
        <v>1915</v>
      </c>
      <c r="H355" s="202">
        <v>0</v>
      </c>
    </row>
    <row r="356" spans="1:8" x14ac:dyDescent="0.35">
      <c r="A356" s="4" t="s">
        <v>2464</v>
      </c>
      <c r="B356" s="197" t="s">
        <v>2465</v>
      </c>
      <c r="C356" s="198">
        <v>0.122</v>
      </c>
      <c r="D356" s="199">
        <v>0.75819999999999999</v>
      </c>
      <c r="E356" s="200" t="s">
        <v>1899</v>
      </c>
      <c r="F356" s="201">
        <v>0</v>
      </c>
      <c r="G356" s="8" t="s">
        <v>1915</v>
      </c>
      <c r="H356" s="202">
        <v>0</v>
      </c>
    </row>
    <row r="357" spans="1:8" x14ac:dyDescent="0.35">
      <c r="A357" s="4" t="s">
        <v>2466</v>
      </c>
      <c r="B357" s="197" t="s">
        <v>2467</v>
      </c>
      <c r="C357" s="198">
        <v>0.122</v>
      </c>
      <c r="D357" s="199">
        <v>1.3070999999999999</v>
      </c>
      <c r="E357" s="200" t="s">
        <v>1899</v>
      </c>
      <c r="F357" s="201">
        <v>0</v>
      </c>
      <c r="G357" s="8" t="s">
        <v>1915</v>
      </c>
      <c r="H357" s="202">
        <v>0</v>
      </c>
    </row>
    <row r="358" spans="1:8" x14ac:dyDescent="0.35">
      <c r="A358" s="4" t="s">
        <v>2468</v>
      </c>
      <c r="B358" s="197" t="s">
        <v>2467</v>
      </c>
      <c r="C358" s="198">
        <v>0.122</v>
      </c>
      <c r="D358" s="199">
        <v>1.3070999999999999</v>
      </c>
      <c r="E358" s="200" t="s">
        <v>1899</v>
      </c>
      <c r="F358" s="201">
        <v>0</v>
      </c>
      <c r="G358" s="8" t="s">
        <v>1915</v>
      </c>
      <c r="H358" s="202">
        <v>0</v>
      </c>
    </row>
    <row r="359" spans="1:8" x14ac:dyDescent="0.35">
      <c r="A359" s="190" t="s">
        <v>2469</v>
      </c>
      <c r="B359" s="8" t="s">
        <v>2470</v>
      </c>
      <c r="C359" s="198">
        <v>0.184</v>
      </c>
      <c r="D359" s="199">
        <v>0.9345</v>
      </c>
      <c r="E359" s="200" t="s">
        <v>1899</v>
      </c>
      <c r="F359" s="201">
        <v>0</v>
      </c>
      <c r="G359" s="8" t="s">
        <v>1920</v>
      </c>
      <c r="H359" s="202">
        <v>0.11</v>
      </c>
    </row>
    <row r="360" spans="1:8" x14ac:dyDescent="0.35">
      <c r="A360" s="4" t="s">
        <v>2471</v>
      </c>
      <c r="B360" s="197" t="s">
        <v>2472</v>
      </c>
      <c r="C360" s="198">
        <v>0.125</v>
      </c>
      <c r="D360" s="199">
        <v>1.4573</v>
      </c>
      <c r="E360" s="200" t="s">
        <v>1899</v>
      </c>
      <c r="F360" s="201">
        <v>0</v>
      </c>
      <c r="G360" s="8" t="s">
        <v>1915</v>
      </c>
      <c r="H360" s="202">
        <v>0</v>
      </c>
    </row>
    <row r="361" spans="1:8" x14ac:dyDescent="0.35">
      <c r="A361" s="190" t="s">
        <v>2473</v>
      </c>
      <c r="B361" s="8" t="s">
        <v>2472</v>
      </c>
      <c r="C361" s="198">
        <v>0.125</v>
      </c>
      <c r="D361" s="199">
        <v>1.4573</v>
      </c>
      <c r="E361" s="200" t="s">
        <v>1899</v>
      </c>
      <c r="F361" s="201">
        <v>0</v>
      </c>
      <c r="G361" s="8" t="s">
        <v>1915</v>
      </c>
      <c r="H361" s="202">
        <v>0</v>
      </c>
    </row>
    <row r="362" spans="1:8" x14ac:dyDescent="0.35">
      <c r="A362" s="4" t="s">
        <v>2474</v>
      </c>
      <c r="B362" s="197" t="s">
        <v>2475</v>
      </c>
      <c r="C362" s="198">
        <v>0.22464999999999999</v>
      </c>
      <c r="D362" s="199">
        <v>2.7222</v>
      </c>
      <c r="E362" s="200" t="s">
        <v>1902</v>
      </c>
      <c r="F362" s="201">
        <v>0</v>
      </c>
      <c r="G362" s="8" t="s">
        <v>1915</v>
      </c>
      <c r="H362" s="202">
        <v>0</v>
      </c>
    </row>
    <row r="363" spans="1:8" x14ac:dyDescent="0.35">
      <c r="A363" s="4" t="s">
        <v>2476</v>
      </c>
      <c r="B363" s="197" t="s">
        <v>2477</v>
      </c>
      <c r="C363" s="198">
        <v>0.21973999999999999</v>
      </c>
      <c r="D363" s="199">
        <v>2.9565000000000001</v>
      </c>
      <c r="E363" s="200" t="s">
        <v>1902</v>
      </c>
      <c r="F363" s="201">
        <v>0</v>
      </c>
      <c r="G363" s="8" t="s">
        <v>1915</v>
      </c>
      <c r="H363" s="202">
        <v>0</v>
      </c>
    </row>
    <row r="364" spans="1:8" x14ac:dyDescent="0.35">
      <c r="A364" s="4" t="s">
        <v>2478</v>
      </c>
      <c r="B364" s="8" t="s">
        <v>2479</v>
      </c>
      <c r="C364" s="198">
        <v>0.32822000000000001</v>
      </c>
      <c r="D364" s="199">
        <v>2.0722</v>
      </c>
      <c r="E364" s="200" t="s">
        <v>1902</v>
      </c>
      <c r="F364" s="201">
        <v>0</v>
      </c>
      <c r="G364" s="8" t="s">
        <v>1915</v>
      </c>
      <c r="H364" s="202">
        <v>0</v>
      </c>
    </row>
    <row r="365" spans="1:8" x14ac:dyDescent="0.35">
      <c r="A365" s="4" t="s">
        <v>2480</v>
      </c>
      <c r="B365" s="197" t="s">
        <v>2481</v>
      </c>
      <c r="C365" s="198">
        <v>0.30253000000000002</v>
      </c>
      <c r="D365" s="199">
        <v>2.6876000000000002</v>
      </c>
      <c r="E365" s="200" t="s">
        <v>1902</v>
      </c>
      <c r="F365" s="201">
        <v>0</v>
      </c>
      <c r="G365" s="8" t="s">
        <v>1915</v>
      </c>
      <c r="H365" s="202">
        <v>0</v>
      </c>
    </row>
    <row r="366" spans="1:8" x14ac:dyDescent="0.35">
      <c r="A366" s="4" t="s">
        <v>2482</v>
      </c>
      <c r="B366" s="197" t="s">
        <v>2483</v>
      </c>
      <c r="C366" s="198">
        <v>0.25102999999999998</v>
      </c>
      <c r="D366" s="199">
        <v>2.2246000000000001</v>
      </c>
      <c r="E366" s="200" t="s">
        <v>1902</v>
      </c>
      <c r="F366" s="201">
        <v>0</v>
      </c>
      <c r="G366" s="8" t="s">
        <v>1915</v>
      </c>
      <c r="H366" s="202">
        <v>0</v>
      </c>
    </row>
    <row r="367" spans="1:8" x14ac:dyDescent="0.35">
      <c r="A367" s="4" t="s">
        <v>2484</v>
      </c>
      <c r="B367" s="197" t="s">
        <v>2485</v>
      </c>
      <c r="C367" s="198">
        <v>0.22719</v>
      </c>
      <c r="D367" s="199">
        <v>3.0142000000000002</v>
      </c>
      <c r="E367" s="200" t="s">
        <v>1902</v>
      </c>
      <c r="F367" s="201">
        <v>0</v>
      </c>
      <c r="G367" s="8" t="s">
        <v>1915</v>
      </c>
      <c r="H367" s="202">
        <v>0</v>
      </c>
    </row>
    <row r="368" spans="1:8" x14ac:dyDescent="0.35">
      <c r="A368" s="4" t="s">
        <v>2486</v>
      </c>
      <c r="B368" s="197" t="s">
        <v>2487</v>
      </c>
      <c r="C368" s="198">
        <v>0.25548999999999999</v>
      </c>
      <c r="D368" s="199">
        <v>3.0127999999999999</v>
      </c>
      <c r="E368" s="200" t="s">
        <v>1902</v>
      </c>
      <c r="F368" s="201">
        <v>0</v>
      </c>
      <c r="G368" s="8" t="s">
        <v>1915</v>
      </c>
      <c r="H368" s="202">
        <v>0</v>
      </c>
    </row>
    <row r="369" spans="1:8" x14ac:dyDescent="0.35">
      <c r="A369" s="4" t="s">
        <v>2488</v>
      </c>
      <c r="B369" s="197" t="s">
        <v>2489</v>
      </c>
      <c r="C369" s="198">
        <v>0.25051000000000001</v>
      </c>
      <c r="D369" s="199">
        <v>2.0608</v>
      </c>
      <c r="E369" s="200" t="s">
        <v>1902</v>
      </c>
      <c r="F369" s="201">
        <v>0</v>
      </c>
      <c r="G369" s="8" t="s">
        <v>1915</v>
      </c>
      <c r="H369" s="202">
        <v>0</v>
      </c>
    </row>
    <row r="370" spans="1:8" x14ac:dyDescent="0.35">
      <c r="A370" s="4" t="s">
        <v>2490</v>
      </c>
      <c r="B370" s="197" t="s">
        <v>2491</v>
      </c>
      <c r="C370" s="198">
        <v>0.11899999999999999</v>
      </c>
      <c r="D370" s="199">
        <v>0.7429</v>
      </c>
      <c r="E370" s="200" t="s">
        <v>1899</v>
      </c>
      <c r="F370" s="201">
        <v>0</v>
      </c>
      <c r="G370" s="8" t="s">
        <v>1915</v>
      </c>
      <c r="H370" s="202">
        <v>0</v>
      </c>
    </row>
    <row r="371" spans="1:8" x14ac:dyDescent="0.35">
      <c r="A371" s="4" t="s">
        <v>2492</v>
      </c>
      <c r="B371" s="197" t="s">
        <v>2493</v>
      </c>
      <c r="C371" s="198">
        <v>0.17499999999999999</v>
      </c>
      <c r="D371" s="199">
        <v>0.45400000000000001</v>
      </c>
      <c r="E371" s="200" t="s">
        <v>1901</v>
      </c>
      <c r="F371" s="201">
        <v>0</v>
      </c>
      <c r="G371" s="8" t="s">
        <v>1915</v>
      </c>
      <c r="H371" s="202">
        <v>0</v>
      </c>
    </row>
    <row r="372" spans="1:8" x14ac:dyDescent="0.35">
      <c r="A372" s="4" t="s">
        <v>2494</v>
      </c>
      <c r="B372" s="197" t="s">
        <v>2495</v>
      </c>
      <c r="C372" s="198">
        <v>0.16563</v>
      </c>
      <c r="D372" s="199">
        <v>0.82930000000000004</v>
      </c>
      <c r="E372" s="200" t="s">
        <v>1901</v>
      </c>
      <c r="F372" s="201">
        <v>0</v>
      </c>
      <c r="G372" s="8" t="s">
        <v>1915</v>
      </c>
      <c r="H372" s="202">
        <v>0</v>
      </c>
    </row>
    <row r="373" spans="1:8" x14ac:dyDescent="0.35">
      <c r="A373" s="4" t="s">
        <v>2496</v>
      </c>
      <c r="B373" s="197" t="s">
        <v>2497</v>
      </c>
      <c r="C373" s="198">
        <v>0.21848999999999999</v>
      </c>
      <c r="D373" s="199">
        <v>0.89739999999999998</v>
      </c>
      <c r="E373" s="200" t="s">
        <v>1901</v>
      </c>
      <c r="F373" s="201">
        <v>0</v>
      </c>
      <c r="G373" s="8" t="s">
        <v>1915</v>
      </c>
      <c r="H373" s="202">
        <v>0</v>
      </c>
    </row>
    <row r="374" spans="1:8" x14ac:dyDescent="0.35">
      <c r="A374" s="4" t="s">
        <v>2498</v>
      </c>
      <c r="B374" s="197" t="s">
        <v>2499</v>
      </c>
      <c r="C374" s="198">
        <v>0.25818000000000002</v>
      </c>
      <c r="D374" s="199">
        <v>2.5617999999999999</v>
      </c>
      <c r="E374" s="200" t="s">
        <v>1899</v>
      </c>
      <c r="F374" s="201">
        <v>0</v>
      </c>
      <c r="G374" s="8" t="s">
        <v>1915</v>
      </c>
      <c r="H374" s="202">
        <v>0</v>
      </c>
    </row>
    <row r="375" spans="1:8" x14ac:dyDescent="0.35">
      <c r="A375" s="4" t="s">
        <v>2500</v>
      </c>
      <c r="B375" s="197" t="s">
        <v>2501</v>
      </c>
      <c r="C375" s="198">
        <v>0.15483</v>
      </c>
      <c r="D375" s="199">
        <v>1.9266000000000001</v>
      </c>
      <c r="E375" s="200" t="s">
        <v>1902</v>
      </c>
      <c r="F375" s="201">
        <v>0</v>
      </c>
      <c r="G375" s="8" t="s">
        <v>1915</v>
      </c>
      <c r="H375" s="202">
        <v>0</v>
      </c>
    </row>
    <row r="376" spans="1:8" x14ac:dyDescent="0.35">
      <c r="A376" s="4" t="s">
        <v>2502</v>
      </c>
      <c r="B376" s="197" t="s">
        <v>2503</v>
      </c>
      <c r="C376" s="198">
        <v>0.25818000000000002</v>
      </c>
      <c r="D376" s="199">
        <v>1</v>
      </c>
      <c r="E376" s="200" t="s">
        <v>1899</v>
      </c>
      <c r="F376" s="201">
        <v>0</v>
      </c>
      <c r="G376" s="8" t="s">
        <v>1915</v>
      </c>
      <c r="H376" s="202">
        <v>0</v>
      </c>
    </row>
    <row r="377" spans="1:8" x14ac:dyDescent="0.35">
      <c r="A377" s="4" t="s">
        <v>2504</v>
      </c>
      <c r="B377" s="197" t="s">
        <v>2505</v>
      </c>
      <c r="C377" s="198">
        <v>9.7000000000000003E-2</v>
      </c>
      <c r="D377" s="199">
        <v>1.4342999999999999</v>
      </c>
      <c r="E377" s="200" t="s">
        <v>1899</v>
      </c>
      <c r="F377" s="201">
        <v>0</v>
      </c>
      <c r="G377" s="8" t="s">
        <v>1915</v>
      </c>
      <c r="H377" s="202">
        <v>0</v>
      </c>
    </row>
    <row r="378" spans="1:8" x14ac:dyDescent="0.35">
      <c r="A378" s="4" t="s">
        <v>2506</v>
      </c>
      <c r="B378" s="197" t="s">
        <v>2507</v>
      </c>
      <c r="C378" s="198">
        <v>0.10299999999999999</v>
      </c>
      <c r="D378" s="199">
        <v>1.0079</v>
      </c>
      <c r="E378" s="200" t="s">
        <v>1899</v>
      </c>
      <c r="F378" s="201">
        <v>0</v>
      </c>
      <c r="G378" s="8" t="s">
        <v>1915</v>
      </c>
      <c r="H378" s="202">
        <v>0</v>
      </c>
    </row>
    <row r="379" spans="1:8" x14ac:dyDescent="0.35">
      <c r="A379" s="4" t="s">
        <v>2508</v>
      </c>
      <c r="B379" s="197" t="s">
        <v>2509</v>
      </c>
      <c r="C379" s="198">
        <v>0.19700000000000001</v>
      </c>
      <c r="D379" s="199">
        <v>0.80479999999999996</v>
      </c>
      <c r="E379" s="200" t="s">
        <v>1899</v>
      </c>
      <c r="F379" s="201">
        <v>0</v>
      </c>
      <c r="G379" s="8" t="s">
        <v>1915</v>
      </c>
      <c r="H379" s="202">
        <v>0</v>
      </c>
    </row>
    <row r="380" spans="1:8" x14ac:dyDescent="0.35">
      <c r="A380" s="4" t="s">
        <v>2510</v>
      </c>
      <c r="B380" s="197" t="s">
        <v>2511</v>
      </c>
      <c r="C380" s="198">
        <v>0.33600000000000002</v>
      </c>
      <c r="D380" s="199">
        <v>1.1639999999999999</v>
      </c>
      <c r="E380" s="200" t="s">
        <v>1899</v>
      </c>
      <c r="F380" s="201">
        <v>0</v>
      </c>
      <c r="G380" s="8" t="s">
        <v>1915</v>
      </c>
      <c r="H380" s="202">
        <v>0</v>
      </c>
    </row>
    <row r="381" spans="1:8" x14ac:dyDescent="0.35">
      <c r="A381" s="4" t="s">
        <v>2512</v>
      </c>
      <c r="B381" s="197" t="s">
        <v>2513</v>
      </c>
      <c r="C381" s="198">
        <v>0.13400000000000001</v>
      </c>
      <c r="D381" s="199">
        <v>0.73939999999999995</v>
      </c>
      <c r="E381" s="200" t="s">
        <v>1899</v>
      </c>
      <c r="F381" s="201">
        <v>0</v>
      </c>
      <c r="G381" s="8" t="s">
        <v>1915</v>
      </c>
      <c r="H381" s="202">
        <v>0</v>
      </c>
    </row>
    <row r="382" spans="1:8" x14ac:dyDescent="0.35">
      <c r="A382" s="4" t="s">
        <v>2514</v>
      </c>
      <c r="B382" s="197" t="s">
        <v>2513</v>
      </c>
      <c r="C382" s="198">
        <v>0.13400000000000001</v>
      </c>
      <c r="D382" s="199">
        <v>0.73939999999999995</v>
      </c>
      <c r="E382" s="200" t="s">
        <v>1899</v>
      </c>
      <c r="F382" s="201">
        <v>0</v>
      </c>
      <c r="G382" s="8" t="s">
        <v>1915</v>
      </c>
      <c r="H382" s="202">
        <v>0</v>
      </c>
    </row>
    <row r="383" spans="1:8" x14ac:dyDescent="0.35">
      <c r="A383" s="4" t="s">
        <v>2515</v>
      </c>
      <c r="B383" s="197" t="s">
        <v>2513</v>
      </c>
      <c r="C383" s="198">
        <v>0.13400000000000001</v>
      </c>
      <c r="D383" s="199">
        <v>0.73939999999999995</v>
      </c>
      <c r="E383" s="200" t="s">
        <v>1899</v>
      </c>
      <c r="F383" s="201">
        <v>0</v>
      </c>
      <c r="G383" s="8" t="s">
        <v>1915</v>
      </c>
      <c r="H383" s="202">
        <v>0</v>
      </c>
    </row>
    <row r="384" spans="1:8" x14ac:dyDescent="0.35">
      <c r="A384" s="4" t="s">
        <v>2516</v>
      </c>
      <c r="B384" s="197" t="s">
        <v>2517</v>
      </c>
      <c r="C384" s="198">
        <v>0.24099999999999999</v>
      </c>
      <c r="D384" s="199">
        <v>1.0316000000000001</v>
      </c>
      <c r="E384" s="200" t="s">
        <v>1899</v>
      </c>
      <c r="F384" s="201">
        <v>0</v>
      </c>
      <c r="G384" s="8" t="s">
        <v>1915</v>
      </c>
      <c r="H384" s="202">
        <v>0</v>
      </c>
    </row>
    <row r="385" spans="1:8" x14ac:dyDescent="0.35">
      <c r="A385" s="4" t="s">
        <v>2518</v>
      </c>
      <c r="B385" s="197" t="s">
        <v>2517</v>
      </c>
      <c r="C385" s="198">
        <v>0.24099999999999999</v>
      </c>
      <c r="D385" s="199">
        <v>1.0316000000000001</v>
      </c>
      <c r="E385" s="200" t="s">
        <v>1899</v>
      </c>
      <c r="F385" s="201">
        <v>0</v>
      </c>
      <c r="G385" s="8" t="s">
        <v>1915</v>
      </c>
      <c r="H385" s="202">
        <v>0</v>
      </c>
    </row>
    <row r="386" spans="1:8" x14ac:dyDescent="0.35">
      <c r="A386" s="4" t="s">
        <v>2519</v>
      </c>
      <c r="B386" s="197" t="s">
        <v>2520</v>
      </c>
      <c r="C386" s="198">
        <v>0.193</v>
      </c>
      <c r="D386" s="199">
        <v>1.0307999999999999</v>
      </c>
      <c r="E386" s="200" t="s">
        <v>1899</v>
      </c>
      <c r="F386" s="201">
        <v>0</v>
      </c>
      <c r="G386" s="8" t="s">
        <v>1915</v>
      </c>
      <c r="H386" s="202">
        <v>0</v>
      </c>
    </row>
    <row r="387" spans="1:8" x14ac:dyDescent="0.35">
      <c r="A387" s="4" t="s">
        <v>2521</v>
      </c>
      <c r="B387" s="197" t="s">
        <v>2522</v>
      </c>
      <c r="C387" s="198">
        <v>0.35799999999999998</v>
      </c>
      <c r="D387" s="199">
        <v>1.4279999999999999</v>
      </c>
      <c r="E387" s="200" t="s">
        <v>1899</v>
      </c>
      <c r="F387" s="201">
        <v>0</v>
      </c>
      <c r="G387" s="8" t="s">
        <v>1915</v>
      </c>
      <c r="H387" s="202">
        <v>0</v>
      </c>
    </row>
    <row r="388" spans="1:8" x14ac:dyDescent="0.35">
      <c r="A388" s="4" t="s">
        <v>2523</v>
      </c>
      <c r="B388" s="197" t="s">
        <v>2524</v>
      </c>
      <c r="C388" s="198">
        <v>0.33449000000000001</v>
      </c>
      <c r="D388" s="199">
        <v>1</v>
      </c>
      <c r="E388" s="200" t="s">
        <v>1902</v>
      </c>
      <c r="F388" s="201">
        <v>0</v>
      </c>
      <c r="G388" s="8" t="s">
        <v>1915</v>
      </c>
      <c r="H388" s="202">
        <v>0</v>
      </c>
    </row>
    <row r="389" spans="1:8" x14ac:dyDescent="0.35">
      <c r="A389" s="4" t="s">
        <v>2525</v>
      </c>
      <c r="B389" s="197" t="s">
        <v>2526</v>
      </c>
      <c r="C389" s="198">
        <v>0.189</v>
      </c>
      <c r="D389" s="199">
        <v>1.218</v>
      </c>
      <c r="E389" s="200" t="s">
        <v>1899</v>
      </c>
      <c r="F389" s="201">
        <v>0</v>
      </c>
      <c r="G389" s="8" t="s">
        <v>1915</v>
      </c>
      <c r="H389" s="202">
        <v>0</v>
      </c>
    </row>
    <row r="390" spans="1:8" x14ac:dyDescent="0.35">
      <c r="A390" s="4" t="s">
        <v>2527</v>
      </c>
      <c r="B390" s="197" t="s">
        <v>2528</v>
      </c>
      <c r="C390" s="198">
        <v>0.13200000000000001</v>
      </c>
      <c r="D390" s="199">
        <v>1.1335999999999999</v>
      </c>
      <c r="E390" s="200" t="s">
        <v>1899</v>
      </c>
      <c r="F390" s="201">
        <v>0</v>
      </c>
      <c r="G390" s="8" t="s">
        <v>1915</v>
      </c>
      <c r="H390" s="202">
        <v>0</v>
      </c>
    </row>
    <row r="391" spans="1:8" x14ac:dyDescent="0.35">
      <c r="A391" s="4" t="s">
        <v>2529</v>
      </c>
      <c r="B391" s="197" t="s">
        <v>2530</v>
      </c>
      <c r="C391" s="198">
        <v>0.25818000000000002</v>
      </c>
      <c r="D391" s="199">
        <v>0.97670000000000001</v>
      </c>
      <c r="E391" s="200" t="s">
        <v>1899</v>
      </c>
      <c r="F391" s="201">
        <v>0</v>
      </c>
      <c r="G391" s="8" t="s">
        <v>1915</v>
      </c>
      <c r="H391" s="202">
        <v>0</v>
      </c>
    </row>
    <row r="392" spans="1:8" x14ac:dyDescent="0.35">
      <c r="A392" s="4" t="s">
        <v>2531</v>
      </c>
      <c r="B392" s="197" t="s">
        <v>2532</v>
      </c>
      <c r="C392" s="198">
        <v>0.14499999999999999</v>
      </c>
      <c r="D392" s="199">
        <v>0.9617</v>
      </c>
      <c r="E392" s="200" t="s">
        <v>1899</v>
      </c>
      <c r="F392" s="201">
        <v>0</v>
      </c>
      <c r="G392" s="8" t="s">
        <v>1999</v>
      </c>
      <c r="H392" s="202">
        <v>0.17</v>
      </c>
    </row>
    <row r="393" spans="1:8" x14ac:dyDescent="0.35">
      <c r="A393" s="4" t="s">
        <v>2533</v>
      </c>
      <c r="B393" s="197" t="s">
        <v>2532</v>
      </c>
      <c r="C393" s="198">
        <v>0.14499999999999999</v>
      </c>
      <c r="D393" s="199">
        <v>0.9617</v>
      </c>
      <c r="E393" s="200" t="s">
        <v>1899</v>
      </c>
      <c r="F393" s="201">
        <v>0</v>
      </c>
      <c r="G393" s="8" t="s">
        <v>1999</v>
      </c>
      <c r="H393" s="202">
        <v>0.17</v>
      </c>
    </row>
    <row r="394" spans="1:8" x14ac:dyDescent="0.35">
      <c r="A394" s="4" t="s">
        <v>2534</v>
      </c>
      <c r="B394" s="197" t="s">
        <v>2532</v>
      </c>
      <c r="C394" s="198">
        <v>0.14499999999999999</v>
      </c>
      <c r="D394" s="199">
        <v>0.9617</v>
      </c>
      <c r="E394" s="200" t="s">
        <v>1899</v>
      </c>
      <c r="F394" s="201">
        <v>0</v>
      </c>
      <c r="G394" s="8" t="s">
        <v>1999</v>
      </c>
      <c r="H394" s="202">
        <v>0.17</v>
      </c>
    </row>
    <row r="395" spans="1:8" x14ac:dyDescent="0.35">
      <c r="A395" s="4" t="s">
        <v>2535</v>
      </c>
      <c r="B395" s="197" t="s">
        <v>2536</v>
      </c>
      <c r="C395" s="198">
        <v>0.57945999999999998</v>
      </c>
      <c r="D395" s="199">
        <v>1.2546999999999999</v>
      </c>
      <c r="E395" s="200" t="s">
        <v>1900</v>
      </c>
      <c r="F395" s="201">
        <v>0</v>
      </c>
      <c r="G395" s="8" t="s">
        <v>1915</v>
      </c>
      <c r="H395" s="202">
        <v>0</v>
      </c>
    </row>
    <row r="396" spans="1:8" x14ac:dyDescent="0.35">
      <c r="A396" s="4" t="s">
        <v>2537</v>
      </c>
      <c r="B396" s="197" t="s">
        <v>2538</v>
      </c>
      <c r="C396" s="198">
        <v>0.218</v>
      </c>
      <c r="D396" s="199">
        <v>0.98770000000000002</v>
      </c>
      <c r="E396" s="200" t="s">
        <v>1899</v>
      </c>
      <c r="F396" s="201">
        <v>0</v>
      </c>
      <c r="G396" s="8" t="s">
        <v>1920</v>
      </c>
      <c r="H396" s="202">
        <v>0.11</v>
      </c>
    </row>
    <row r="397" spans="1:8" x14ac:dyDescent="0.35">
      <c r="A397" s="4" t="s">
        <v>2539</v>
      </c>
      <c r="B397" s="197" t="s">
        <v>2538</v>
      </c>
      <c r="C397" s="198">
        <v>0.218</v>
      </c>
      <c r="D397" s="199">
        <v>0.98770000000000002</v>
      </c>
      <c r="E397" s="200" t="s">
        <v>1899</v>
      </c>
      <c r="F397" s="201">
        <v>0</v>
      </c>
      <c r="G397" s="8" t="s">
        <v>1920</v>
      </c>
      <c r="H397" s="202">
        <v>0.11</v>
      </c>
    </row>
    <row r="398" spans="1:8" x14ac:dyDescent="0.35">
      <c r="A398" s="4" t="s">
        <v>2540</v>
      </c>
      <c r="B398" s="197" t="s">
        <v>2538</v>
      </c>
      <c r="C398" s="198">
        <v>0.218</v>
      </c>
      <c r="D398" s="199">
        <v>0.98770000000000002</v>
      </c>
      <c r="E398" s="200" t="s">
        <v>1899</v>
      </c>
      <c r="F398" s="201">
        <v>0</v>
      </c>
      <c r="G398" s="8" t="s">
        <v>1920</v>
      </c>
      <c r="H398" s="202">
        <v>0.11</v>
      </c>
    </row>
    <row r="399" spans="1:8" x14ac:dyDescent="0.35">
      <c r="A399" s="4" t="s">
        <v>2541</v>
      </c>
      <c r="B399" s="197" t="s">
        <v>2538</v>
      </c>
      <c r="C399" s="198">
        <v>0.218</v>
      </c>
      <c r="D399" s="199">
        <v>0.98770000000000002</v>
      </c>
      <c r="E399" s="200" t="s">
        <v>1899</v>
      </c>
      <c r="F399" s="201">
        <v>0</v>
      </c>
      <c r="G399" s="8" t="s">
        <v>1920</v>
      </c>
      <c r="H399" s="202">
        <v>0.11</v>
      </c>
    </row>
    <row r="400" spans="1:8" x14ac:dyDescent="0.35">
      <c r="A400" s="4" t="s">
        <v>2542</v>
      </c>
      <c r="B400" s="197" t="s">
        <v>2543</v>
      </c>
      <c r="C400" s="198">
        <v>9.0999999999999998E-2</v>
      </c>
      <c r="D400" s="199">
        <v>0.60809999999999997</v>
      </c>
      <c r="E400" s="200" t="s">
        <v>1899</v>
      </c>
      <c r="F400" s="201">
        <v>0</v>
      </c>
      <c r="G400" s="8" t="s">
        <v>1915</v>
      </c>
      <c r="H400" s="202">
        <v>0</v>
      </c>
    </row>
    <row r="401" spans="1:8" x14ac:dyDescent="0.35">
      <c r="A401" s="4" t="s">
        <v>2544</v>
      </c>
      <c r="B401" s="197" t="s">
        <v>2543</v>
      </c>
      <c r="C401" s="198">
        <v>9.0999999999999998E-2</v>
      </c>
      <c r="D401" s="199">
        <v>0.60809999999999997</v>
      </c>
      <c r="E401" s="200" t="s">
        <v>1899</v>
      </c>
      <c r="F401" s="201">
        <v>0</v>
      </c>
      <c r="G401" s="8" t="s">
        <v>1915</v>
      </c>
      <c r="H401" s="202">
        <v>0</v>
      </c>
    </row>
    <row r="402" spans="1:8" x14ac:dyDescent="0.35">
      <c r="A402" s="4" t="s">
        <v>2545</v>
      </c>
      <c r="B402" s="197" t="s">
        <v>2546</v>
      </c>
      <c r="C402" s="198">
        <v>0.09</v>
      </c>
      <c r="D402" s="199">
        <v>0.85209999999999997</v>
      </c>
      <c r="E402" s="200" t="s">
        <v>1899</v>
      </c>
      <c r="F402" s="201">
        <v>0</v>
      </c>
      <c r="G402" s="8" t="s">
        <v>1915</v>
      </c>
      <c r="H402" s="202">
        <v>0</v>
      </c>
    </row>
    <row r="403" spans="1:8" x14ac:dyDescent="0.35">
      <c r="A403" s="4" t="s">
        <v>2547</v>
      </c>
      <c r="B403" s="197" t="s">
        <v>2548</v>
      </c>
      <c r="C403" s="198">
        <v>0.17299999999999999</v>
      </c>
      <c r="D403" s="199">
        <v>0.69159999999999999</v>
      </c>
      <c r="E403" s="200" t="s">
        <v>1899</v>
      </c>
      <c r="F403" s="201">
        <v>0</v>
      </c>
      <c r="G403" s="8" t="s">
        <v>1915</v>
      </c>
      <c r="H403" s="202">
        <v>0</v>
      </c>
    </row>
    <row r="404" spans="1:8" x14ac:dyDescent="0.35">
      <c r="A404" s="4" t="s">
        <v>2549</v>
      </c>
      <c r="B404" s="197" t="s">
        <v>2550</v>
      </c>
      <c r="C404" s="198">
        <v>0.17599999999999999</v>
      </c>
      <c r="D404" s="199">
        <v>1.0257000000000001</v>
      </c>
      <c r="E404" s="200" t="s">
        <v>1899</v>
      </c>
      <c r="F404" s="201">
        <v>0</v>
      </c>
      <c r="G404" s="8" t="s">
        <v>1915</v>
      </c>
      <c r="H404" s="202">
        <v>0</v>
      </c>
    </row>
    <row r="405" spans="1:8" x14ac:dyDescent="0.35">
      <c r="A405" s="4" t="s">
        <v>2551</v>
      </c>
      <c r="B405" s="197" t="s">
        <v>2550</v>
      </c>
      <c r="C405" s="198">
        <v>0.17599999999999999</v>
      </c>
      <c r="D405" s="199">
        <v>1.0257000000000001</v>
      </c>
      <c r="E405" s="200" t="s">
        <v>1899</v>
      </c>
      <c r="F405" s="201">
        <v>0</v>
      </c>
      <c r="G405" s="8" t="s">
        <v>1915</v>
      </c>
      <c r="H405" s="202">
        <v>0</v>
      </c>
    </row>
    <row r="406" spans="1:8" x14ac:dyDescent="0.35">
      <c r="A406" s="4" t="s">
        <v>2552</v>
      </c>
      <c r="B406" s="197" t="s">
        <v>2553</v>
      </c>
      <c r="C406" s="198">
        <v>0.16800000000000001</v>
      </c>
      <c r="D406" s="199">
        <v>0.69910000000000005</v>
      </c>
      <c r="E406" s="200" t="s">
        <v>1899</v>
      </c>
      <c r="F406" s="201">
        <v>0</v>
      </c>
      <c r="G406" s="8" t="s">
        <v>1915</v>
      </c>
      <c r="H406" s="202">
        <v>0</v>
      </c>
    </row>
    <row r="407" spans="1:8" x14ac:dyDescent="0.35">
      <c r="A407" s="4" t="s">
        <v>2554</v>
      </c>
      <c r="B407" s="197" t="s">
        <v>2555</v>
      </c>
      <c r="C407" s="198">
        <v>0.57638</v>
      </c>
      <c r="D407" s="199">
        <v>0.95669999999999999</v>
      </c>
      <c r="E407" s="200" t="s">
        <v>1900</v>
      </c>
      <c r="F407" s="201">
        <v>0</v>
      </c>
      <c r="G407" s="8" t="s">
        <v>1915</v>
      </c>
      <c r="H407" s="202">
        <v>0</v>
      </c>
    </row>
    <row r="408" spans="1:8" x14ac:dyDescent="0.35">
      <c r="A408" s="4" t="s">
        <v>2556</v>
      </c>
      <c r="B408" s="197" t="s">
        <v>2557</v>
      </c>
      <c r="C408" s="198">
        <v>0.20899999999999999</v>
      </c>
      <c r="D408" s="199">
        <v>1.0002</v>
      </c>
      <c r="E408" s="200" t="s">
        <v>1899</v>
      </c>
      <c r="F408" s="201">
        <v>0</v>
      </c>
      <c r="G408" s="8" t="s">
        <v>1920</v>
      </c>
      <c r="H408" s="202">
        <v>0.11</v>
      </c>
    </row>
    <row r="409" spans="1:8" x14ac:dyDescent="0.35">
      <c r="A409" s="4" t="s">
        <v>2558</v>
      </c>
      <c r="B409" s="197" t="s">
        <v>2557</v>
      </c>
      <c r="C409" s="198">
        <v>0.20899999999999999</v>
      </c>
      <c r="D409" s="199">
        <v>1.0002</v>
      </c>
      <c r="E409" s="200" t="s">
        <v>1899</v>
      </c>
      <c r="F409" s="201">
        <v>0</v>
      </c>
      <c r="G409" s="8" t="s">
        <v>1920</v>
      </c>
      <c r="H409" s="202">
        <v>0.11</v>
      </c>
    </row>
    <row r="410" spans="1:8" x14ac:dyDescent="0.35">
      <c r="A410" s="4" t="s">
        <v>2559</v>
      </c>
      <c r="B410" s="197" t="s">
        <v>2557</v>
      </c>
      <c r="C410" s="198">
        <v>0.20899999999999999</v>
      </c>
      <c r="D410" s="199">
        <v>1.0002</v>
      </c>
      <c r="E410" s="200" t="s">
        <v>1899</v>
      </c>
      <c r="F410" s="201">
        <v>0</v>
      </c>
      <c r="G410" s="8" t="s">
        <v>1920</v>
      </c>
      <c r="H410" s="202">
        <v>0.11</v>
      </c>
    </row>
    <row r="411" spans="1:8" x14ac:dyDescent="0.35">
      <c r="A411" s="4" t="s">
        <v>2560</v>
      </c>
      <c r="B411" s="197" t="s">
        <v>2557</v>
      </c>
      <c r="C411" s="198">
        <v>0.20899999999999999</v>
      </c>
      <c r="D411" s="199">
        <v>1.0002</v>
      </c>
      <c r="E411" s="200" t="s">
        <v>1899</v>
      </c>
      <c r="F411" s="201">
        <v>0</v>
      </c>
      <c r="G411" s="8" t="s">
        <v>1920</v>
      </c>
      <c r="H411" s="202">
        <v>0.11</v>
      </c>
    </row>
    <row r="412" spans="1:8" x14ac:dyDescent="0.35">
      <c r="A412" s="4" t="s">
        <v>2561</v>
      </c>
      <c r="B412" s="197" t="s">
        <v>2562</v>
      </c>
      <c r="C412" s="198">
        <v>0.11799999999999999</v>
      </c>
      <c r="D412" s="199">
        <v>0.81610000000000005</v>
      </c>
      <c r="E412" s="200" t="s">
        <v>1899</v>
      </c>
      <c r="F412" s="201">
        <v>0</v>
      </c>
      <c r="G412" s="8" t="s">
        <v>1915</v>
      </c>
      <c r="H412" s="202">
        <v>0</v>
      </c>
    </row>
    <row r="413" spans="1:8" x14ac:dyDescent="0.35">
      <c r="A413" s="4" t="s">
        <v>2563</v>
      </c>
      <c r="B413" s="197" t="s">
        <v>2562</v>
      </c>
      <c r="C413" s="198">
        <v>0.11799999999999999</v>
      </c>
      <c r="D413" s="199">
        <v>0.81610000000000005</v>
      </c>
      <c r="E413" s="200" t="s">
        <v>1899</v>
      </c>
      <c r="F413" s="201">
        <v>0</v>
      </c>
      <c r="G413" s="8" t="s">
        <v>1915</v>
      </c>
      <c r="H413" s="202">
        <v>0</v>
      </c>
    </row>
    <row r="414" spans="1:8" x14ac:dyDescent="0.35">
      <c r="A414" s="4" t="s">
        <v>2564</v>
      </c>
      <c r="B414" s="197" t="s">
        <v>2565</v>
      </c>
      <c r="C414" s="198">
        <v>0.17199999999999999</v>
      </c>
      <c r="D414" s="199">
        <v>1.1294</v>
      </c>
      <c r="E414" s="200" t="s">
        <v>1899</v>
      </c>
      <c r="F414" s="201">
        <v>0</v>
      </c>
      <c r="G414" s="8" t="s">
        <v>1999</v>
      </c>
      <c r="H414" s="202">
        <v>0.17</v>
      </c>
    </row>
    <row r="415" spans="1:8" x14ac:dyDescent="0.35">
      <c r="A415" s="4" t="s">
        <v>2566</v>
      </c>
      <c r="B415" s="197" t="s">
        <v>2565</v>
      </c>
      <c r="C415" s="198">
        <v>0.17199999999999999</v>
      </c>
      <c r="D415" s="199">
        <v>1.1294</v>
      </c>
      <c r="E415" s="200" t="s">
        <v>1899</v>
      </c>
      <c r="F415" s="201">
        <v>0</v>
      </c>
      <c r="G415" s="8" t="s">
        <v>1999</v>
      </c>
      <c r="H415" s="202">
        <v>0.17</v>
      </c>
    </row>
    <row r="416" spans="1:8" x14ac:dyDescent="0.35">
      <c r="A416" s="4" t="s">
        <v>2567</v>
      </c>
      <c r="B416" s="197" t="s">
        <v>2565</v>
      </c>
      <c r="C416" s="198">
        <v>0.17199999999999999</v>
      </c>
      <c r="D416" s="199">
        <v>1.1294</v>
      </c>
      <c r="E416" s="200" t="s">
        <v>1899</v>
      </c>
      <c r="F416" s="201">
        <v>0</v>
      </c>
      <c r="G416" s="8" t="s">
        <v>1999</v>
      </c>
      <c r="H416" s="202">
        <v>0.17</v>
      </c>
    </row>
    <row r="417" spans="1:8" x14ac:dyDescent="0.35">
      <c r="A417" s="4" t="s">
        <v>2568</v>
      </c>
      <c r="B417" s="197" t="s">
        <v>2565</v>
      </c>
      <c r="C417" s="198">
        <v>0.17199999999999999</v>
      </c>
      <c r="D417" s="199">
        <v>1.1294</v>
      </c>
      <c r="E417" s="200" t="s">
        <v>1899</v>
      </c>
      <c r="F417" s="201">
        <v>0</v>
      </c>
      <c r="G417" s="8" t="s">
        <v>1999</v>
      </c>
      <c r="H417" s="202">
        <v>0.17</v>
      </c>
    </row>
    <row r="418" spans="1:8" x14ac:dyDescent="0.35">
      <c r="A418" s="4" t="s">
        <v>2569</v>
      </c>
      <c r="B418" s="197" t="s">
        <v>2565</v>
      </c>
      <c r="C418" s="198">
        <v>0.17199999999999999</v>
      </c>
      <c r="D418" s="199">
        <v>1.1294</v>
      </c>
      <c r="E418" s="200" t="s">
        <v>1899</v>
      </c>
      <c r="F418" s="201">
        <v>0</v>
      </c>
      <c r="G418" s="8" t="s">
        <v>1999</v>
      </c>
      <c r="H418" s="202">
        <v>0.17</v>
      </c>
    </row>
    <row r="419" spans="1:8" x14ac:dyDescent="0.35">
      <c r="A419" s="4" t="s">
        <v>2570</v>
      </c>
      <c r="B419" s="197" t="s">
        <v>2565</v>
      </c>
      <c r="C419" s="198">
        <v>0.17199999999999999</v>
      </c>
      <c r="D419" s="199">
        <v>1.1294</v>
      </c>
      <c r="E419" s="200" t="s">
        <v>1899</v>
      </c>
      <c r="F419" s="201">
        <v>0</v>
      </c>
      <c r="G419" s="8" t="s">
        <v>1999</v>
      </c>
      <c r="H419" s="202">
        <v>0.17</v>
      </c>
    </row>
    <row r="420" spans="1:8" x14ac:dyDescent="0.35">
      <c r="A420" s="4" t="s">
        <v>2571</v>
      </c>
      <c r="B420" s="197" t="s">
        <v>2572</v>
      </c>
      <c r="C420" s="198">
        <v>0.246</v>
      </c>
      <c r="D420" s="199">
        <v>1.2596000000000001</v>
      </c>
      <c r="E420" s="200" t="s">
        <v>1899</v>
      </c>
      <c r="F420" s="201">
        <v>0</v>
      </c>
      <c r="G420" s="8" t="s">
        <v>1915</v>
      </c>
      <c r="H420" s="202">
        <v>0</v>
      </c>
    </row>
    <row r="421" spans="1:8" x14ac:dyDescent="0.35">
      <c r="A421" s="4" t="s">
        <v>2573</v>
      </c>
      <c r="B421" s="197" t="s">
        <v>2574</v>
      </c>
      <c r="C421" s="198">
        <v>0.11700000000000001</v>
      </c>
      <c r="D421" s="199">
        <v>1.0067999999999999</v>
      </c>
      <c r="E421" s="200" t="s">
        <v>1899</v>
      </c>
      <c r="F421" s="201">
        <v>0</v>
      </c>
      <c r="G421" s="8" t="s">
        <v>1915</v>
      </c>
      <c r="H421" s="202">
        <v>0</v>
      </c>
    </row>
    <row r="422" spans="1:8" x14ac:dyDescent="0.35">
      <c r="A422" s="4" t="s">
        <v>2575</v>
      </c>
      <c r="B422" s="197" t="s">
        <v>2574</v>
      </c>
      <c r="C422" s="198">
        <v>0.11700000000000001</v>
      </c>
      <c r="D422" s="199">
        <v>1.0067999999999999</v>
      </c>
      <c r="E422" s="200" t="s">
        <v>1899</v>
      </c>
      <c r="F422" s="201">
        <v>0</v>
      </c>
      <c r="G422" s="8" t="s">
        <v>1915</v>
      </c>
      <c r="H422" s="202">
        <v>0</v>
      </c>
    </row>
    <row r="423" spans="1:8" x14ac:dyDescent="0.35">
      <c r="A423" s="4" t="s">
        <v>2576</v>
      </c>
      <c r="B423" s="197" t="s">
        <v>2577</v>
      </c>
      <c r="C423" s="198">
        <v>0.59411999999999998</v>
      </c>
      <c r="D423" s="199">
        <v>1.0518000000000001</v>
      </c>
      <c r="E423" s="200" t="s">
        <v>1899</v>
      </c>
      <c r="F423" s="201">
        <v>0</v>
      </c>
      <c r="G423" s="8" t="s">
        <v>1915</v>
      </c>
      <c r="H423" s="202">
        <v>0</v>
      </c>
    </row>
    <row r="424" spans="1:8" x14ac:dyDescent="0.35">
      <c r="A424" s="4" t="s">
        <v>2578</v>
      </c>
      <c r="B424" s="197" t="s">
        <v>2579</v>
      </c>
      <c r="C424" s="198">
        <v>0.20699999999999999</v>
      </c>
      <c r="D424" s="199">
        <v>1.1161000000000001</v>
      </c>
      <c r="E424" s="200" t="s">
        <v>1899</v>
      </c>
      <c r="F424" s="201">
        <v>0</v>
      </c>
      <c r="G424" s="8" t="s">
        <v>1999</v>
      </c>
      <c r="H424" s="202">
        <v>0.17</v>
      </c>
    </row>
    <row r="425" spans="1:8" x14ac:dyDescent="0.35">
      <c r="A425" s="4" t="s">
        <v>2580</v>
      </c>
      <c r="B425" s="197" t="s">
        <v>2579</v>
      </c>
      <c r="C425" s="198">
        <v>0.20699999999999999</v>
      </c>
      <c r="D425" s="199">
        <v>1.1161000000000001</v>
      </c>
      <c r="E425" s="200" t="s">
        <v>1899</v>
      </c>
      <c r="F425" s="201">
        <v>0</v>
      </c>
      <c r="G425" s="8" t="s">
        <v>1999</v>
      </c>
      <c r="H425" s="202">
        <v>0.17</v>
      </c>
    </row>
    <row r="426" spans="1:8" x14ac:dyDescent="0.35">
      <c r="A426" s="4" t="s">
        <v>2581</v>
      </c>
      <c r="B426" s="197" t="s">
        <v>2582</v>
      </c>
      <c r="C426" s="198">
        <v>0.25818000000000002</v>
      </c>
      <c r="D426" s="199">
        <v>1.0079</v>
      </c>
      <c r="E426" s="200" t="s">
        <v>1900</v>
      </c>
      <c r="F426" s="201">
        <v>0</v>
      </c>
      <c r="G426" s="8" t="s">
        <v>1915</v>
      </c>
      <c r="H426" s="202">
        <v>0</v>
      </c>
    </row>
    <row r="427" spans="1:8" x14ac:dyDescent="0.35">
      <c r="A427" s="4" t="s">
        <v>2583</v>
      </c>
      <c r="B427" s="197" t="s">
        <v>2584</v>
      </c>
      <c r="C427" s="198">
        <v>0.28199999999999997</v>
      </c>
      <c r="D427" s="199">
        <v>1.6469</v>
      </c>
      <c r="E427" s="200" t="s">
        <v>1899</v>
      </c>
      <c r="F427" s="201">
        <v>0</v>
      </c>
      <c r="G427" s="8" t="s">
        <v>1999</v>
      </c>
      <c r="H427" s="202">
        <v>0.17</v>
      </c>
    </row>
    <row r="428" spans="1:8" x14ac:dyDescent="0.35">
      <c r="A428" s="4" t="s">
        <v>2585</v>
      </c>
      <c r="B428" s="197" t="s">
        <v>2584</v>
      </c>
      <c r="C428" s="198">
        <v>0.28199999999999997</v>
      </c>
      <c r="D428" s="199">
        <v>1.6469</v>
      </c>
      <c r="E428" s="200" t="s">
        <v>1899</v>
      </c>
      <c r="F428" s="201">
        <v>0</v>
      </c>
      <c r="G428" s="8" t="s">
        <v>1999</v>
      </c>
      <c r="H428" s="202">
        <v>0.17</v>
      </c>
    </row>
    <row r="429" spans="1:8" x14ac:dyDescent="0.35">
      <c r="A429" s="4" t="s">
        <v>2586</v>
      </c>
      <c r="B429" s="197" t="s">
        <v>2584</v>
      </c>
      <c r="C429" s="198">
        <v>0.28199999999999997</v>
      </c>
      <c r="D429" s="199">
        <v>1.6469</v>
      </c>
      <c r="E429" s="200" t="s">
        <v>1899</v>
      </c>
      <c r="F429" s="201">
        <v>0</v>
      </c>
      <c r="G429" s="8" t="s">
        <v>1999</v>
      </c>
      <c r="H429" s="202">
        <v>0.17</v>
      </c>
    </row>
    <row r="430" spans="1:8" x14ac:dyDescent="0.35">
      <c r="A430" s="4" t="s">
        <v>2587</v>
      </c>
      <c r="B430" s="197" t="s">
        <v>2584</v>
      </c>
      <c r="C430" s="198">
        <v>0.28199999999999997</v>
      </c>
      <c r="D430" s="199">
        <v>1.6469</v>
      </c>
      <c r="E430" s="200" t="s">
        <v>1899</v>
      </c>
      <c r="F430" s="201">
        <v>0</v>
      </c>
      <c r="G430" s="8" t="s">
        <v>1999</v>
      </c>
      <c r="H430" s="202">
        <v>0.17</v>
      </c>
    </row>
    <row r="431" spans="1:8" x14ac:dyDescent="0.35">
      <c r="A431" s="4" t="s">
        <v>2588</v>
      </c>
      <c r="B431" s="197" t="s">
        <v>2584</v>
      </c>
      <c r="C431" s="198">
        <v>0.28199999999999997</v>
      </c>
      <c r="D431" s="199">
        <v>1.6469</v>
      </c>
      <c r="E431" s="200" t="s">
        <v>1899</v>
      </c>
      <c r="F431" s="201">
        <v>0</v>
      </c>
      <c r="G431" s="8" t="s">
        <v>1999</v>
      </c>
      <c r="H431" s="202">
        <v>0.17</v>
      </c>
    </row>
    <row r="432" spans="1:8" x14ac:dyDescent="0.35">
      <c r="A432" s="4" t="s">
        <v>2589</v>
      </c>
      <c r="B432" s="197" t="s">
        <v>2584</v>
      </c>
      <c r="C432" s="198">
        <v>0.28199999999999997</v>
      </c>
      <c r="D432" s="199">
        <v>1.6469</v>
      </c>
      <c r="E432" s="200" t="s">
        <v>1899</v>
      </c>
      <c r="F432" s="201">
        <v>0</v>
      </c>
      <c r="G432" s="8" t="s">
        <v>1999</v>
      </c>
      <c r="H432" s="202">
        <v>0.17</v>
      </c>
    </row>
    <row r="433" spans="1:8" x14ac:dyDescent="0.35">
      <c r="A433" s="4" t="s">
        <v>2590</v>
      </c>
      <c r="B433" s="197" t="s">
        <v>2584</v>
      </c>
      <c r="C433" s="198">
        <v>0.28199999999999997</v>
      </c>
      <c r="D433" s="199">
        <v>1.6469</v>
      </c>
      <c r="E433" s="200" t="s">
        <v>1899</v>
      </c>
      <c r="F433" s="201">
        <v>0</v>
      </c>
      <c r="G433" s="8" t="s">
        <v>1999</v>
      </c>
      <c r="H433" s="202">
        <v>0.17</v>
      </c>
    </row>
    <row r="434" spans="1:8" x14ac:dyDescent="0.35">
      <c r="A434" s="4" t="s">
        <v>2591</v>
      </c>
      <c r="B434" s="197" t="s">
        <v>2592</v>
      </c>
      <c r="C434" s="198">
        <v>9.6000000000000002E-2</v>
      </c>
      <c r="D434" s="199">
        <v>0.77029999999999998</v>
      </c>
      <c r="E434" s="200" t="s">
        <v>1899</v>
      </c>
      <c r="F434" s="201">
        <v>0</v>
      </c>
      <c r="G434" s="8" t="s">
        <v>1915</v>
      </c>
      <c r="H434" s="202">
        <v>0</v>
      </c>
    </row>
    <row r="435" spans="1:8" x14ac:dyDescent="0.35">
      <c r="A435" s="4" t="s">
        <v>2593</v>
      </c>
      <c r="B435" s="197" t="s">
        <v>2592</v>
      </c>
      <c r="C435" s="198">
        <v>9.6000000000000002E-2</v>
      </c>
      <c r="D435" s="199">
        <v>0.77029999999999998</v>
      </c>
      <c r="E435" s="200" t="s">
        <v>1899</v>
      </c>
      <c r="F435" s="201">
        <v>0</v>
      </c>
      <c r="G435" s="8" t="s">
        <v>1915</v>
      </c>
      <c r="H435" s="202">
        <v>0</v>
      </c>
    </row>
    <row r="436" spans="1:8" x14ac:dyDescent="0.35">
      <c r="A436" s="4" t="s">
        <v>2594</v>
      </c>
      <c r="B436" s="197" t="s">
        <v>2595</v>
      </c>
      <c r="C436" s="198">
        <v>0.16542999999999999</v>
      </c>
      <c r="D436" s="199">
        <v>1.6608000000000001</v>
      </c>
      <c r="E436" s="200" t="s">
        <v>1899</v>
      </c>
      <c r="F436" s="201">
        <v>0</v>
      </c>
      <c r="G436" s="8" t="s">
        <v>1915</v>
      </c>
      <c r="H436" s="202">
        <v>0</v>
      </c>
    </row>
    <row r="437" spans="1:8" x14ac:dyDescent="0.35">
      <c r="A437" s="4" t="s">
        <v>2596</v>
      </c>
      <c r="B437" s="197" t="s">
        <v>2595</v>
      </c>
      <c r="C437" s="198">
        <v>0.16542999999999999</v>
      </c>
      <c r="D437" s="199">
        <v>1.6608000000000001</v>
      </c>
      <c r="E437" s="200" t="s">
        <v>1899</v>
      </c>
      <c r="F437" s="201">
        <v>0</v>
      </c>
      <c r="G437" s="8" t="s">
        <v>1915</v>
      </c>
      <c r="H437" s="202">
        <v>0</v>
      </c>
    </row>
    <row r="438" spans="1:8" x14ac:dyDescent="0.35">
      <c r="A438" s="4" t="s">
        <v>2597</v>
      </c>
      <c r="B438" s="197" t="s">
        <v>2595</v>
      </c>
      <c r="C438" s="198">
        <v>0.16542999999999999</v>
      </c>
      <c r="D438" s="199">
        <v>1.6608000000000001</v>
      </c>
      <c r="E438" s="200" t="s">
        <v>1899</v>
      </c>
      <c r="F438" s="201">
        <v>0</v>
      </c>
      <c r="G438" s="8" t="s">
        <v>1915</v>
      </c>
      <c r="H438" s="202">
        <v>0</v>
      </c>
    </row>
    <row r="439" spans="1:8" x14ac:dyDescent="0.35">
      <c r="A439" s="4" t="s">
        <v>2598</v>
      </c>
      <c r="B439" s="197" t="s">
        <v>2595</v>
      </c>
      <c r="C439" s="198">
        <v>0.16542999999999999</v>
      </c>
      <c r="D439" s="199">
        <v>1.6608000000000001</v>
      </c>
      <c r="E439" s="200" t="s">
        <v>1899</v>
      </c>
      <c r="F439" s="201">
        <v>0</v>
      </c>
      <c r="G439" s="8" t="s">
        <v>1915</v>
      </c>
      <c r="H439" s="202">
        <v>0</v>
      </c>
    </row>
    <row r="440" spans="1:8" x14ac:dyDescent="0.35">
      <c r="A440" s="4" t="s">
        <v>2599</v>
      </c>
      <c r="B440" s="197" t="s">
        <v>2600</v>
      </c>
      <c r="C440" s="198">
        <v>0.39600000000000002</v>
      </c>
      <c r="D440" s="199">
        <v>1.8822000000000001</v>
      </c>
      <c r="E440" s="200" t="s">
        <v>1899</v>
      </c>
      <c r="F440" s="201">
        <v>0</v>
      </c>
      <c r="G440" s="8" t="s">
        <v>1915</v>
      </c>
      <c r="H440" s="202">
        <v>0</v>
      </c>
    </row>
    <row r="441" spans="1:8" x14ac:dyDescent="0.35">
      <c r="A441" s="4" t="s">
        <v>2601</v>
      </c>
      <c r="B441" s="197" t="s">
        <v>2602</v>
      </c>
      <c r="C441" s="198">
        <v>0.13700000000000001</v>
      </c>
      <c r="D441" s="199">
        <v>1.5680000000000001</v>
      </c>
      <c r="E441" s="200" t="s">
        <v>1899</v>
      </c>
      <c r="F441" s="201">
        <v>0</v>
      </c>
      <c r="G441" s="8" t="s">
        <v>1915</v>
      </c>
      <c r="H441" s="202">
        <v>0</v>
      </c>
    </row>
    <row r="442" spans="1:8" x14ac:dyDescent="0.35">
      <c r="A442" s="4" t="s">
        <v>2603</v>
      </c>
      <c r="B442" s="197" t="s">
        <v>2604</v>
      </c>
      <c r="C442" s="198">
        <v>0.26900000000000002</v>
      </c>
      <c r="D442" s="199">
        <v>1.3169</v>
      </c>
      <c r="E442" s="200" t="s">
        <v>1899</v>
      </c>
      <c r="F442" s="201">
        <v>0</v>
      </c>
      <c r="G442" s="8" t="s">
        <v>1915</v>
      </c>
      <c r="H442" s="202">
        <v>0</v>
      </c>
    </row>
    <row r="443" spans="1:8" x14ac:dyDescent="0.35">
      <c r="A443" s="4" t="s">
        <v>2605</v>
      </c>
      <c r="B443" s="197" t="s">
        <v>2606</v>
      </c>
      <c r="C443" s="198">
        <v>0.129</v>
      </c>
      <c r="D443" s="199">
        <v>0.81230000000000002</v>
      </c>
      <c r="E443" s="200" t="s">
        <v>1899</v>
      </c>
      <c r="F443" s="201">
        <v>0</v>
      </c>
      <c r="G443" s="8" t="s">
        <v>1915</v>
      </c>
      <c r="H443" s="202">
        <v>0</v>
      </c>
    </row>
    <row r="444" spans="1:8" x14ac:dyDescent="0.35">
      <c r="A444" s="4" t="s">
        <v>2607</v>
      </c>
      <c r="B444" s="197" t="s">
        <v>2608</v>
      </c>
      <c r="C444" s="198">
        <v>0.19</v>
      </c>
      <c r="D444" s="199">
        <v>0.71199999999999997</v>
      </c>
      <c r="E444" s="200" t="s">
        <v>1899</v>
      </c>
      <c r="F444" s="201">
        <v>0</v>
      </c>
      <c r="G444" s="8" t="s">
        <v>1915</v>
      </c>
      <c r="H444" s="202">
        <v>0</v>
      </c>
    </row>
    <row r="445" spans="1:8" x14ac:dyDescent="0.35">
      <c r="A445" s="4" t="s">
        <v>2609</v>
      </c>
      <c r="B445" s="197" t="s">
        <v>2610</v>
      </c>
      <c r="C445" s="198">
        <v>0.108</v>
      </c>
      <c r="D445" s="199">
        <v>0.85370000000000001</v>
      </c>
      <c r="E445" s="200" t="s">
        <v>1899</v>
      </c>
      <c r="F445" s="201">
        <v>0</v>
      </c>
      <c r="G445" s="8" t="s">
        <v>1915</v>
      </c>
      <c r="H445" s="202">
        <v>0</v>
      </c>
    </row>
    <row r="446" spans="1:8" x14ac:dyDescent="0.35">
      <c r="A446" s="4" t="s">
        <v>2611</v>
      </c>
      <c r="B446" s="197" t="s">
        <v>2610</v>
      </c>
      <c r="C446" s="198">
        <v>0.108</v>
      </c>
      <c r="D446" s="199">
        <v>0.85370000000000001</v>
      </c>
      <c r="E446" s="200" t="s">
        <v>1899</v>
      </c>
      <c r="F446" s="201">
        <v>0</v>
      </c>
      <c r="G446" s="8" t="s">
        <v>1915</v>
      </c>
      <c r="H446" s="202">
        <v>0</v>
      </c>
    </row>
    <row r="447" spans="1:8" x14ac:dyDescent="0.35">
      <c r="A447" s="4" t="s">
        <v>2612</v>
      </c>
      <c r="B447" s="197" t="s">
        <v>2613</v>
      </c>
      <c r="C447" s="198">
        <v>0.39156999999999997</v>
      </c>
      <c r="D447" s="199">
        <v>1.1659999999999999</v>
      </c>
      <c r="E447" s="200" t="s">
        <v>1900</v>
      </c>
      <c r="F447" s="201">
        <v>0</v>
      </c>
      <c r="G447" s="8" t="s">
        <v>1915</v>
      </c>
      <c r="H447" s="202">
        <v>0</v>
      </c>
    </row>
    <row r="448" spans="1:8" x14ac:dyDescent="0.35">
      <c r="A448" s="4" t="s">
        <v>2614</v>
      </c>
      <c r="B448" s="197" t="s">
        <v>2615</v>
      </c>
      <c r="C448" s="198">
        <v>0.23899999999999999</v>
      </c>
      <c r="D448" s="199">
        <v>0.62780000000000002</v>
      </c>
      <c r="E448" s="200" t="s">
        <v>1899</v>
      </c>
      <c r="F448" s="201">
        <v>0</v>
      </c>
      <c r="G448" s="8" t="s">
        <v>1915</v>
      </c>
      <c r="H448" s="202">
        <v>0</v>
      </c>
    </row>
    <row r="449" spans="1:8" x14ac:dyDescent="0.35">
      <c r="A449" s="4" t="s">
        <v>2616</v>
      </c>
      <c r="B449" s="197" t="s">
        <v>2617</v>
      </c>
      <c r="C449" s="198">
        <v>0.29399999999999998</v>
      </c>
      <c r="D449" s="199">
        <v>0.80210000000000004</v>
      </c>
      <c r="E449" s="200" t="s">
        <v>1899</v>
      </c>
      <c r="F449" s="201">
        <v>0</v>
      </c>
      <c r="G449" s="8" t="s">
        <v>1915</v>
      </c>
      <c r="H449" s="202">
        <v>0</v>
      </c>
    </row>
    <row r="450" spans="1:8" x14ac:dyDescent="0.35">
      <c r="A450" s="4" t="s">
        <v>2618</v>
      </c>
      <c r="B450" s="197" t="s">
        <v>2617</v>
      </c>
      <c r="C450" s="198">
        <v>0.29399999999999998</v>
      </c>
      <c r="D450" s="199">
        <v>0.80210000000000004</v>
      </c>
      <c r="E450" s="200" t="s">
        <v>1899</v>
      </c>
      <c r="F450" s="201">
        <v>0</v>
      </c>
      <c r="G450" s="8" t="s">
        <v>1915</v>
      </c>
      <c r="H450" s="202">
        <v>0</v>
      </c>
    </row>
    <row r="451" spans="1:8" x14ac:dyDescent="0.35">
      <c r="A451" s="4" t="s">
        <v>2619</v>
      </c>
      <c r="B451" s="197" t="s">
        <v>2620</v>
      </c>
      <c r="C451" s="198">
        <v>9.2999999999999999E-2</v>
      </c>
      <c r="D451" s="199">
        <v>1.6063000000000001</v>
      </c>
      <c r="E451" s="200" t="s">
        <v>1899</v>
      </c>
      <c r="F451" s="201">
        <v>0</v>
      </c>
      <c r="G451" s="8" t="s">
        <v>1915</v>
      </c>
      <c r="H451" s="202">
        <v>0</v>
      </c>
    </row>
    <row r="452" spans="1:8" x14ac:dyDescent="0.35">
      <c r="A452" s="4" t="s">
        <v>2621</v>
      </c>
      <c r="B452" s="197" t="s">
        <v>2622</v>
      </c>
      <c r="C452" s="198">
        <v>0.25363999999999998</v>
      </c>
      <c r="D452" s="199">
        <v>0.58130000000000004</v>
      </c>
      <c r="E452" s="200" t="s">
        <v>1899</v>
      </c>
      <c r="F452" s="201">
        <v>0</v>
      </c>
      <c r="G452" s="8" t="s">
        <v>1915</v>
      </c>
      <c r="H452" s="202">
        <v>0</v>
      </c>
    </row>
    <row r="453" spans="1:8" x14ac:dyDescent="0.35">
      <c r="A453" s="4" t="s">
        <v>2623</v>
      </c>
      <c r="B453" s="197" t="s">
        <v>2622</v>
      </c>
      <c r="C453" s="198">
        <v>0.25363999999999998</v>
      </c>
      <c r="D453" s="199">
        <v>0.58130000000000004</v>
      </c>
      <c r="E453" s="200" t="s">
        <v>1899</v>
      </c>
      <c r="F453" s="201">
        <v>0</v>
      </c>
      <c r="G453" s="8" t="s">
        <v>1915</v>
      </c>
      <c r="H453" s="202">
        <v>0</v>
      </c>
    </row>
    <row r="454" spans="1:8" x14ac:dyDescent="0.35">
      <c r="A454" s="4" t="s">
        <v>2624</v>
      </c>
      <c r="B454" s="197" t="s">
        <v>2625</v>
      </c>
      <c r="C454" s="198">
        <v>0.17</v>
      </c>
      <c r="D454" s="199">
        <v>0.74680000000000002</v>
      </c>
      <c r="E454" s="200" t="s">
        <v>1899</v>
      </c>
      <c r="F454" s="201">
        <v>0</v>
      </c>
      <c r="G454" s="8" t="s">
        <v>1915</v>
      </c>
      <c r="H454" s="202">
        <v>0</v>
      </c>
    </row>
    <row r="455" spans="1:8" x14ac:dyDescent="0.35">
      <c r="A455" s="4" t="s">
        <v>2626</v>
      </c>
      <c r="B455" s="197" t="s">
        <v>2625</v>
      </c>
      <c r="C455" s="198">
        <v>0.17</v>
      </c>
      <c r="D455" s="199">
        <v>0.74680000000000002</v>
      </c>
      <c r="E455" s="200" t="s">
        <v>1899</v>
      </c>
      <c r="F455" s="201">
        <v>0</v>
      </c>
      <c r="G455" s="8" t="s">
        <v>1915</v>
      </c>
      <c r="H455" s="202">
        <v>0</v>
      </c>
    </row>
    <row r="456" spans="1:8" x14ac:dyDescent="0.35">
      <c r="A456" s="4" t="s">
        <v>2627</v>
      </c>
      <c r="B456" s="197" t="s">
        <v>2625</v>
      </c>
      <c r="C456" s="198">
        <v>0.17</v>
      </c>
      <c r="D456" s="199">
        <v>0.74680000000000002</v>
      </c>
      <c r="E456" s="200" t="s">
        <v>1899</v>
      </c>
      <c r="F456" s="201">
        <v>0</v>
      </c>
      <c r="G456" s="8" t="s">
        <v>1915</v>
      </c>
      <c r="H456" s="202">
        <v>0</v>
      </c>
    </row>
    <row r="457" spans="1:8" x14ac:dyDescent="0.35">
      <c r="A457" s="4" t="s">
        <v>2628</v>
      </c>
      <c r="B457" s="197" t="s">
        <v>2629</v>
      </c>
      <c r="C457" s="198">
        <v>0.33800000000000002</v>
      </c>
      <c r="D457" s="199">
        <v>0.90990000000000004</v>
      </c>
      <c r="E457" s="200" t="s">
        <v>1899</v>
      </c>
      <c r="F457" s="201">
        <v>0</v>
      </c>
      <c r="G457" s="8" t="s">
        <v>1915</v>
      </c>
      <c r="H457" s="202">
        <v>0</v>
      </c>
    </row>
    <row r="458" spans="1:8" x14ac:dyDescent="0.35">
      <c r="A458" s="4" t="s">
        <v>2630</v>
      </c>
      <c r="B458" s="197" t="s">
        <v>2631</v>
      </c>
      <c r="C458" s="198">
        <v>0.217</v>
      </c>
      <c r="D458" s="199">
        <v>1.6220000000000001</v>
      </c>
      <c r="E458" s="200" t="s">
        <v>1903</v>
      </c>
      <c r="F458" s="201">
        <v>0</v>
      </c>
      <c r="G458" s="8" t="s">
        <v>230</v>
      </c>
      <c r="H458" s="202">
        <v>0.04</v>
      </c>
    </row>
    <row r="459" spans="1:8" x14ac:dyDescent="0.35">
      <c r="A459" s="4" t="s">
        <v>2632</v>
      </c>
      <c r="B459" s="197" t="s">
        <v>2633</v>
      </c>
      <c r="C459" s="198">
        <v>0.14799999999999999</v>
      </c>
      <c r="D459" s="199">
        <v>1.5274000000000001</v>
      </c>
      <c r="E459" s="200" t="s">
        <v>1899</v>
      </c>
      <c r="F459" s="201">
        <v>0</v>
      </c>
      <c r="G459" s="8" t="s">
        <v>1915</v>
      </c>
      <c r="H459" s="202">
        <v>0</v>
      </c>
    </row>
    <row r="460" spans="1:8" x14ac:dyDescent="0.35">
      <c r="A460" s="4" t="s">
        <v>2634</v>
      </c>
      <c r="B460" s="197" t="s">
        <v>2635</v>
      </c>
      <c r="C460" s="198">
        <v>0.25818000000000002</v>
      </c>
      <c r="D460" s="199">
        <v>1</v>
      </c>
      <c r="E460" s="200" t="s">
        <v>1899</v>
      </c>
      <c r="F460" s="201">
        <v>0</v>
      </c>
      <c r="G460" s="8" t="s">
        <v>1915</v>
      </c>
      <c r="H460" s="202">
        <v>0</v>
      </c>
    </row>
  </sheetData>
  <sheetProtection algorithmName="SHA-512" hashValue="W5pyV0oNJqRZqIglN93bsIwTiHPz3IAmTDG8aJwAvXNMtOjDsmESYovx2PJfc4M9A9CWFb7F6zKwaz/OmXswzg==" saltValue="7IZl32ttUiy7oJEqp6dE9A==" spinCount="100000" sheet="1"/>
  <conditionalFormatting sqref="A12:A13">
    <cfRule type="duplicateValues" dxfId="1" priority="1"/>
    <cfRule type="duplicateValues" dxfId="0" priority="2"/>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C9568-C8D5-41DA-9368-BCDD4C80F04C}">
  <dimension ref="B2:C8"/>
  <sheetViews>
    <sheetView workbookViewId="0"/>
  </sheetViews>
  <sheetFormatPr defaultRowHeight="14.25" x14ac:dyDescent="0.45"/>
  <cols>
    <col min="2" max="2" width="46.1328125" customWidth="1"/>
    <col min="3" max="3" width="12.59765625" customWidth="1"/>
  </cols>
  <sheetData>
    <row r="2" spans="2:3" x14ac:dyDescent="0.45">
      <c r="B2" s="224" t="s">
        <v>2636</v>
      </c>
      <c r="C2" s="225" t="s">
        <v>2637</v>
      </c>
    </row>
    <row r="3" spans="2:3" x14ac:dyDescent="0.45">
      <c r="B3" s="191" t="s">
        <v>2638</v>
      </c>
      <c r="C3" s="208">
        <v>0.25818000000000002</v>
      </c>
    </row>
    <row r="4" spans="2:3" x14ac:dyDescent="0.45">
      <c r="B4" s="191" t="s">
        <v>156</v>
      </c>
      <c r="C4" s="192">
        <v>1</v>
      </c>
    </row>
    <row r="5" spans="2:3" x14ac:dyDescent="0.45">
      <c r="B5" s="191" t="s">
        <v>158</v>
      </c>
      <c r="C5" s="209" t="s">
        <v>1899</v>
      </c>
    </row>
    <row r="6" spans="2:3" x14ac:dyDescent="0.45">
      <c r="B6" s="193" t="s">
        <v>2639</v>
      </c>
      <c r="C6" s="210">
        <v>0</v>
      </c>
    </row>
    <row r="7" spans="2:3" x14ac:dyDescent="0.45">
      <c r="B7" s="191" t="s">
        <v>2640</v>
      </c>
      <c r="C7" s="211">
        <v>1</v>
      </c>
    </row>
    <row r="8" spans="2:3" x14ac:dyDescent="0.45">
      <c r="B8" s="194" t="s">
        <v>164</v>
      </c>
      <c r="C8" s="212">
        <v>0</v>
      </c>
    </row>
  </sheetData>
  <sheetProtection algorithmName="SHA-512" hashValue="l/CUCGHOJ4hpzfZScrdcO7UHTHDaUsJ3x16Ttr0U1Worf0swLw9i0gan96ON4U534yUkLaGpsddKEnXuwLMU2g==" saltValue="G/qJMQXfnp/lEyBKipjGaQ==" spinCount="100000" sheet="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Cover</vt:lpstr>
      <vt:lpstr>Structure</vt:lpstr>
      <vt:lpstr>Calculator Instructions</vt:lpstr>
      <vt:lpstr>Interactive Calculator</vt:lpstr>
      <vt:lpstr>DRG Table</vt:lpstr>
      <vt:lpstr>Provider Adjustor</vt:lpstr>
      <vt:lpstr>Provider Table</vt:lpstr>
      <vt:lpstr>Non-Participating Provs</vt:lpstr>
      <vt:lpstr>'DRG Table'!Criteria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Welsch, Andrew</dc:creator>
  <cp:lastModifiedBy>Feehrer, T. K.</cp:lastModifiedBy>
  <dcterms:created xsi:type="dcterms:W3CDTF">2021-04-19T17:53:40Z</dcterms:created>
  <dcterms:modified xsi:type="dcterms:W3CDTF">2021-05-07T16:59:39Z</dcterms:modified>
</cp:coreProperties>
</file>