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Generator\"/>
    </mc:Choice>
  </mc:AlternateContent>
  <bookViews>
    <workbookView xWindow="0" yWindow="0" windowWidth="20520" windowHeight="9780"/>
  </bookViews>
  <sheets>
    <sheet name="Survey Form" sheetId="1" r:id="rId1"/>
    <sheet name="Results" sheetId="5" state="hidden" r:id="rId2"/>
    <sheet name="CountySource" sheetId="2" state="hidden" r:id="rId3"/>
  </sheets>
  <definedNames>
    <definedName name="_Hlk26948816" localSheetId="0">'Survey Form'!#REF!</definedName>
    <definedName name="_Hlk26948825" localSheetId="0">'Survey Form'!$B$27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" i="5" l="1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59" i="1" l="1"/>
  <c r="A24" i="1"/>
  <c r="A41" i="1" l="1"/>
  <c r="A39" i="1" l="1"/>
  <c r="A31" i="1"/>
  <c r="B60" i="1" l="1"/>
  <c r="B58" i="1"/>
  <c r="B57" i="1"/>
  <c r="B56" i="1"/>
  <c r="B55" i="1"/>
  <c r="B52" i="1"/>
  <c r="B46" i="1"/>
  <c r="G54" i="1"/>
  <c r="B54" i="1" l="1"/>
  <c r="B53" i="1"/>
  <c r="A37" i="1" l="1"/>
  <c r="A35" i="1"/>
  <c r="A33" i="1"/>
  <c r="A28" i="1"/>
  <c r="A30" i="1" s="1"/>
</calcChain>
</file>

<file path=xl/sharedStrings.xml><?xml version="1.0" encoding="utf-8"?>
<sst xmlns="http://schemas.openxmlformats.org/spreadsheetml/2006/main" count="159" uniqueCount="131">
  <si>
    <t xml:space="preserve">Email to: NH_Emergencyrule@ahca.myflorida.com or ALF_Emergencyrule@ahca.myflorida.com </t>
  </si>
  <si>
    <t>Please Select your provider type:</t>
  </si>
  <si>
    <t>County Tie</t>
  </si>
  <si>
    <t>ESCAMBIA</t>
  </si>
  <si>
    <t>SANTA ROSA</t>
  </si>
  <si>
    <t>WALTON</t>
  </si>
  <si>
    <t>BROWARD</t>
  </si>
  <si>
    <t>MIAMI-DADE</t>
  </si>
  <si>
    <t>MONROE</t>
  </si>
  <si>
    <t>BAY</t>
  </si>
  <si>
    <t>CALHOUN</t>
  </si>
  <si>
    <t>FRANKLIN</t>
  </si>
  <si>
    <t>GADSDEN</t>
  </si>
  <si>
    <t>GULF</t>
  </si>
  <si>
    <t>HOLMES</t>
  </si>
  <si>
    <t>JACKSON</t>
  </si>
  <si>
    <t>JEFFERSON</t>
  </si>
  <si>
    <t>LEON</t>
  </si>
  <si>
    <t>LIBERTY</t>
  </si>
  <si>
    <t>MADISON</t>
  </si>
  <si>
    <t>OKALOOSA</t>
  </si>
  <si>
    <t>TAYLOR</t>
  </si>
  <si>
    <t>WAKULLA</t>
  </si>
  <si>
    <t>WASHINGTON</t>
  </si>
  <si>
    <t>ALACHUA</t>
  </si>
  <si>
    <t>BRADFORD</t>
  </si>
  <si>
    <t>CITRUS</t>
  </si>
  <si>
    <t>COLUMBIA</t>
  </si>
  <si>
    <t>DIXIE</t>
  </si>
  <si>
    <t>GILCHRIST</t>
  </si>
  <si>
    <t>HAMILTON</t>
  </si>
  <si>
    <t>HERNANDO</t>
  </si>
  <si>
    <t>LAFAYETTE</t>
  </si>
  <si>
    <t>LAKE</t>
  </si>
  <si>
    <t>LEVY</t>
  </si>
  <si>
    <t>MARION</t>
  </si>
  <si>
    <t>PUTNAM</t>
  </si>
  <si>
    <t>SUMTER</t>
  </si>
  <si>
    <t>SUWANNEE</t>
  </si>
  <si>
    <t>UNION</t>
  </si>
  <si>
    <t>BAKER</t>
  </si>
  <si>
    <t>CLAY</t>
  </si>
  <si>
    <t>DUVAL</t>
  </si>
  <si>
    <t>FLAGLER</t>
  </si>
  <si>
    <t>NASSAU</t>
  </si>
  <si>
    <t>ST. JOHNS</t>
  </si>
  <si>
    <t>VOLUSIA</t>
  </si>
  <si>
    <t>PASCO</t>
  </si>
  <si>
    <t>PINELLAS</t>
  </si>
  <si>
    <t>HARDEE</t>
  </si>
  <si>
    <t>HIGHLANDS</t>
  </si>
  <si>
    <t>HILLSBOROUGH</t>
  </si>
  <si>
    <t>MANATEE</t>
  </si>
  <si>
    <t>POLK</t>
  </si>
  <si>
    <t>BREVARD</t>
  </si>
  <si>
    <t>ORANGE</t>
  </si>
  <si>
    <t>OSCEOLA</t>
  </si>
  <si>
    <t>SEMINOLE</t>
  </si>
  <si>
    <t>CHARLOTTE</t>
  </si>
  <si>
    <t>COLLIER</t>
  </si>
  <si>
    <t>DESOTO</t>
  </si>
  <si>
    <t>GLADES</t>
  </si>
  <si>
    <t>HENDRY</t>
  </si>
  <si>
    <t>LEE</t>
  </si>
  <si>
    <t>SARASOTA</t>
  </si>
  <si>
    <t>INDIAN RIVER</t>
  </si>
  <si>
    <t>MARTIN</t>
  </si>
  <si>
    <t>OKEECHOBEE</t>
  </si>
  <si>
    <t>PALM BEACH</t>
  </si>
  <si>
    <t>ST. LUCIE</t>
  </si>
  <si>
    <t>Select</t>
  </si>
  <si>
    <t>- Letter of Approval of center’s Emergency Power Plan (EPP) from Emergency Management (EM) agency</t>
  </si>
  <si>
    <t>- Letter of Approval of Generator Project Plan from AHCA’s Office of Plans and Construction (OPC)</t>
  </si>
  <si>
    <t>- Consumer Friendly Summary</t>
  </si>
  <si>
    <t>County:</t>
  </si>
  <si>
    <t>- Awaiting local permitting?</t>
  </si>
  <si>
    <t xml:space="preserve">- Existing generator meets rule requirements, upgrading fuel tank or transfer switch? </t>
  </si>
  <si>
    <t>- New generator ordered (If required)?</t>
  </si>
  <si>
    <t xml:space="preserve">- New generator delivered? (Pending construction before installation) </t>
  </si>
  <si>
    <t>- Pending installation?</t>
  </si>
  <si>
    <t xml:space="preserve"> - Permanent generator delivered and installed (Pending AHCA OPC Survey Approval)? </t>
  </si>
  <si>
    <t>- Is construction required?</t>
  </si>
  <si>
    <t xml:space="preserve">Changes in the project that have caused delays, please explain: </t>
  </si>
  <si>
    <t>Significant wait times for local permitting</t>
  </si>
  <si>
    <t>Contractor delays</t>
  </si>
  <si>
    <t>Manufacturing delays</t>
  </si>
  <si>
    <t>Significant engineering or power restructuring delays greater than expected.</t>
  </si>
  <si>
    <t>Awaiting utility company.</t>
  </si>
  <si>
    <t xml:space="preserve">Other, please explain:  </t>
  </si>
  <si>
    <t>Facility Name :</t>
  </si>
  <si>
    <t>License Number:</t>
  </si>
  <si>
    <t>Has the local Emergency Management (EM) agency approved your Emergency Power Plan (EPP) ?</t>
  </si>
  <si>
    <t>What is the overall status of your generator project that meets the requirements of 59A-4.1265 FAC for nursing homes, or 59A-36.025 FAC for assisted living facilities?</t>
  </si>
  <si>
    <t xml:space="preserve">Are there any barriers preventing the implementation of this facility’s generator project? </t>
  </si>
  <si>
    <t>Comment</t>
  </si>
  <si>
    <t xml:space="preserve">     - Awaiting local permitting?</t>
  </si>
  <si>
    <t xml:space="preserve">     - New generator ordered (If required)?</t>
  </si>
  <si>
    <t xml:space="preserve">     - Is construction required?</t>
  </si>
  <si>
    <t>þ</t>
  </si>
  <si>
    <t>ý</t>
  </si>
  <si>
    <t>Indicate start date</t>
  </si>
  <si>
    <t>Permit number</t>
  </si>
  <si>
    <t>permit authority</t>
  </si>
  <si>
    <t>EPP Date</t>
  </si>
  <si>
    <t xml:space="preserve">If yes, on what date was the new generator ordered? (Not yet delivered) </t>
  </si>
  <si>
    <t xml:space="preserve">If yes, on what date was local permitting submitted? </t>
  </si>
  <si>
    <t xml:space="preserve">If yes, on what date was the new generator delivered? </t>
  </si>
  <si>
    <t>If yes, what date did or is construction expected to be complete?</t>
  </si>
  <si>
    <t xml:space="preserve">If yes, what is the expected date of installation? </t>
  </si>
  <si>
    <t>If yes, what date did or is construction expected to complete?</t>
  </si>
  <si>
    <t>Survey Date - Manual Entry</t>
  </si>
  <si>
    <t xml:space="preserve">If yes, what is the expected date for the AHCA OPC Survey? </t>
  </si>
  <si>
    <t>EMERGENCY POWER PLAN GENERATOR STATUS REPORT</t>
  </si>
  <si>
    <t>Reminder: Key items must be submitted to AHCA Long Term Care Services Unit or Assisted Living Unit for compliance:</t>
  </si>
  <si>
    <t xml:space="preserve">     - Existing generator meets rule requirements; however, other system upgrades </t>
  </si>
  <si>
    <t xml:space="preserve">are required (e.g. fuel tank)? </t>
  </si>
  <si>
    <t xml:space="preserve">     - New generator on-site? </t>
  </si>
  <si>
    <t xml:space="preserve">     - New generator pending installation?</t>
  </si>
  <si>
    <t xml:space="preserve">     - New generator delivered and installed (Pending AHCA OPC Survey Approval)? </t>
  </si>
  <si>
    <t>Name</t>
  </si>
  <si>
    <t>E-Mail Address</t>
  </si>
  <si>
    <t>Today's Date</t>
  </si>
  <si>
    <t>- Please enter your contact information</t>
  </si>
  <si>
    <t>- Please answer the following to help identify your facility</t>
  </si>
  <si>
    <t>*** Please Enter Data Only - Do Not Modify This Form ***</t>
  </si>
  <si>
    <t>Has the local Emergency Management (EM) agency approved your EPP ?</t>
  </si>
  <si>
    <t>What is the anticipated date of full compliance with the Emergency Power Plan (EPP) rule?</t>
  </si>
  <si>
    <r>
      <t xml:space="preserve">To complete the survey please provide an answer in all boxes that are Yellow/Shaded.  As you answer questions additional sections will become highlighted in yellow to be completed.  This survey form is not considered complete until all the yellow shading is removed from the boxes.  </t>
    </r>
    <r>
      <rPr>
        <b/>
        <sz val="11"/>
        <color theme="1"/>
        <rFont val="Calibri"/>
        <family val="2"/>
        <scheme val="minor"/>
      </rPr>
      <t/>
    </r>
  </si>
  <si>
    <r>
      <t xml:space="preserve">*Save and send to  NH_Emergencyrule@ahca.myflorida.com or ALF_Emergencyrule@ahca.myflorida.com as part of your variance request.  Please save your file with a file name in the following format </t>
    </r>
    <r>
      <rPr>
        <b/>
        <sz val="11"/>
        <color theme="1"/>
        <rFont val="Calibri"/>
        <family val="2"/>
        <scheme val="minor"/>
      </rPr>
      <t>“&lt;Facility Name&gt; &lt;Month&gt; Monthly Report”.</t>
    </r>
    <r>
      <rPr>
        <sz val="11"/>
        <color theme="1"/>
        <rFont val="Calibri"/>
        <family val="2"/>
        <scheme val="minor"/>
      </rPr>
      <t xml:space="preserve">  </t>
    </r>
  </si>
  <si>
    <t xml:space="preserve">Contact the Long Term Care Services Unit at (850) 412-4303 or the Assisted Living Unit at (850) 412-4304 for questions.  Monthly submissions after variance approval are due by the last day of each month during a variance. 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</si>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</sst>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1"/>
      <name val="Wingdings"/>
      <charset val="2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0" fontId="0" fillId="0" borderId="0" xfId="0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6" xfId="0" applyFont="1" applyBorder="1" applyAlignment="1">
      <alignment vertical="center"/>
    </xf>
    <xf numFmtId="0" fontId="0" fillId="0" borderId="4" xfId="0" quotePrefix="1" applyFont="1" applyBorder="1" applyAlignment="1">
      <alignment horizontal="left" vertical="center" indent="5"/>
    </xf>
    <xf numFmtId="0" fontId="0" fillId="0" borderId="0" xfId="0" applyFont="1"/>
    <xf numFmtId="14" fontId="0" fillId="0" borderId="0" xfId="0" applyNumberFormat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left" vertical="center" indent="10"/>
    </xf>
    <xf numFmtId="0" fontId="1" fillId="0" borderId="0" xfId="0" quotePrefix="1" applyFont="1" applyBorder="1" applyAlignment="1">
      <alignment horizontal="left" vertical="center"/>
    </xf>
    <xf numFmtId="0" fontId="1" fillId="0" borderId="0" xfId="0" applyFont="1" applyBorder="1"/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0"/>
    </xf>
    <xf numFmtId="0" fontId="0" fillId="0" borderId="4" xfId="0" applyFont="1" applyBorder="1" applyAlignment="1">
      <alignment horizontal="left" vertical="center" indent="5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vertical="center"/>
    </xf>
    <xf numFmtId="0" fontId="0" fillId="0" borderId="4" xfId="0" applyFont="1" applyBorder="1"/>
    <xf numFmtId="0" fontId="0" fillId="0" borderId="0" xfId="0" applyFont="1" applyBorder="1" applyAlignment="1">
      <alignment horizontal="left" vertical="center"/>
    </xf>
    <xf numFmtId="14" fontId="0" fillId="0" borderId="0" xfId="0" applyNumberFormat="1" applyFill="1"/>
    <xf numFmtId="0" fontId="0" fillId="2" borderId="0" xfId="0" applyFill="1"/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4" xfId="0" quotePrefix="1" applyFont="1" applyBorder="1" applyAlignment="1">
      <alignment vertical="center"/>
    </xf>
    <xf numFmtId="0" fontId="0" fillId="0" borderId="4" xfId="0" applyBorder="1"/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14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9" xfId="0" applyFont="1" applyFill="1" applyBorder="1" applyAlignment="1" applyProtection="1">
      <alignment horizontal="left"/>
      <protection locked="0"/>
    </xf>
    <xf numFmtId="0" fontId="0" fillId="0" borderId="11" xfId="0" applyFont="1" applyFill="1" applyBorder="1" applyAlignment="1" applyProtection="1">
      <alignment horizontal="left"/>
      <protection locked="0"/>
    </xf>
    <xf numFmtId="0" fontId="0" fillId="0" borderId="10" xfId="0" applyFont="1" applyFill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16" xfId="0" applyFont="1" applyFill="1" applyBorder="1" applyAlignment="1" applyProtection="1">
      <alignment horizontal="left"/>
      <protection locked="0"/>
    </xf>
    <xf numFmtId="0" fontId="0" fillId="0" borderId="17" xfId="0" applyFont="1" applyBorder="1" applyAlignment="1" applyProtection="1">
      <alignment horizontal="left" vertical="top"/>
      <protection locked="0"/>
    </xf>
    <xf numFmtId="0" fontId="0" fillId="0" borderId="13" xfId="0" applyFont="1" applyBorder="1" applyAlignment="1" applyProtection="1">
      <alignment horizontal="left" vertical="top"/>
      <protection locked="0"/>
    </xf>
    <xf numFmtId="0" fontId="0" fillId="0" borderId="18" xfId="0" applyFont="1" applyBorder="1" applyAlignment="1" applyProtection="1">
      <alignment horizontal="left" vertical="top"/>
      <protection locked="0"/>
    </xf>
    <xf numFmtId="0" fontId="0" fillId="0" borderId="4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left" vertical="top"/>
      <protection locked="0"/>
    </xf>
    <xf numFmtId="0" fontId="0" fillId="0" borderId="19" xfId="0" applyFont="1" applyBorder="1" applyAlignment="1" applyProtection="1">
      <alignment horizontal="left" vertical="top"/>
      <protection locked="0"/>
    </xf>
    <xf numFmtId="0" fontId="0" fillId="0" borderId="12" xfId="0" applyFont="1" applyBorder="1" applyAlignment="1" applyProtection="1">
      <alignment horizontal="left" vertical="top"/>
      <protection locked="0"/>
    </xf>
    <xf numFmtId="0" fontId="0" fillId="0" borderId="20" xfId="0" applyFont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53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71"/>
  <sheetViews>
    <sheetView tabSelected="1" workbookViewId="0">
      <selection activeCell="C11" sqref="C11:F11"/>
    </sheetView>
  </sheetViews>
  <sheetFormatPr defaultRowHeight="15" x14ac:dyDescent="0.25"/>
  <cols>
    <col min="1" max="7" width="9" customWidth="1"/>
    <col min="8" max="8" width="9.85546875" customWidth="1"/>
    <col min="9" max="11" width="9" customWidth="1"/>
  </cols>
  <sheetData>
    <row r="1" spans="1:11" ht="18.75" x14ac:dyDescent="0.3">
      <c r="A1" s="45" t="s">
        <v>112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19.5" thickBot="1" x14ac:dyDescent="0.35">
      <c r="A2" s="11"/>
      <c r="B2" s="12"/>
      <c r="C2" s="12"/>
      <c r="D2" s="12"/>
      <c r="E2" s="12"/>
      <c r="F2" s="12"/>
      <c r="G2" s="12"/>
      <c r="H2" s="12"/>
      <c r="I2" s="12"/>
      <c r="J2" s="13"/>
      <c r="K2" s="14"/>
    </row>
    <row r="3" spans="1:11" ht="53.25" customHeight="1" x14ac:dyDescent="0.25">
      <c r="A3" s="61" t="s">
        <v>127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x14ac:dyDescent="0.25">
      <c r="A4" s="37"/>
      <c r="B4" s="38"/>
      <c r="C4" s="38"/>
      <c r="D4" s="38"/>
      <c r="E4" s="38"/>
      <c r="F4" s="38"/>
      <c r="G4" s="38"/>
      <c r="H4" s="38"/>
      <c r="I4" s="38"/>
      <c r="J4" s="38"/>
      <c r="K4" s="39"/>
    </row>
    <row r="5" spans="1:11" ht="47.25" customHeight="1" x14ac:dyDescent="0.25">
      <c r="A5" s="67" t="s">
        <v>128</v>
      </c>
      <c r="B5" s="68"/>
      <c r="C5" s="68"/>
      <c r="D5" s="68"/>
      <c r="E5" s="68"/>
      <c r="F5" s="68"/>
      <c r="G5" s="68"/>
      <c r="H5" s="68"/>
      <c r="I5" s="68"/>
      <c r="J5" s="68"/>
      <c r="K5" s="69"/>
    </row>
    <row r="6" spans="1:11" ht="15" customHeight="1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ht="44.25" customHeight="1" thickBot="1" x14ac:dyDescent="0.3">
      <c r="A7" s="64" t="s">
        <v>129</v>
      </c>
      <c r="B7" s="65"/>
      <c r="C7" s="65"/>
      <c r="D7" s="65"/>
      <c r="E7" s="65"/>
      <c r="F7" s="65"/>
      <c r="G7" s="65"/>
      <c r="H7" s="65"/>
      <c r="I7" s="65"/>
      <c r="J7" s="65"/>
      <c r="K7" s="66"/>
    </row>
    <row r="8" spans="1:11" ht="15.75" thickBot="1" x14ac:dyDescent="0.3">
      <c r="A8" s="15"/>
      <c r="B8" s="13"/>
      <c r="C8" s="13"/>
      <c r="D8" s="13"/>
      <c r="E8" s="13"/>
      <c r="F8" s="13"/>
      <c r="G8" s="13"/>
      <c r="H8" s="13"/>
      <c r="I8" s="13"/>
      <c r="J8" s="13"/>
      <c r="K8" s="14"/>
    </row>
    <row r="9" spans="1:11" ht="19.5" thickBot="1" x14ac:dyDescent="0.3">
      <c r="A9" s="58" t="s">
        <v>124</v>
      </c>
      <c r="B9" s="59"/>
      <c r="C9" s="59"/>
      <c r="D9" s="59"/>
      <c r="E9" s="59"/>
      <c r="F9" s="59"/>
      <c r="G9" s="59"/>
      <c r="H9" s="59"/>
      <c r="I9" s="59"/>
      <c r="J9" s="59"/>
      <c r="K9" s="60"/>
    </row>
    <row r="10" spans="1:11" x14ac:dyDescent="0.25">
      <c r="A10" s="34" t="s">
        <v>122</v>
      </c>
      <c r="B10" s="13"/>
      <c r="C10" s="13"/>
      <c r="D10" s="13"/>
      <c r="E10" s="13"/>
      <c r="F10" s="13"/>
      <c r="G10" s="13"/>
      <c r="H10" s="13"/>
      <c r="I10" s="13"/>
      <c r="J10" s="13"/>
      <c r="K10" s="14"/>
    </row>
    <row r="11" spans="1:11" x14ac:dyDescent="0.25">
      <c r="A11" s="16" t="s">
        <v>119</v>
      </c>
      <c r="B11" s="13"/>
      <c r="C11" s="54"/>
      <c r="D11" s="55"/>
      <c r="E11" s="55"/>
      <c r="F11" s="57"/>
      <c r="G11" s="13"/>
      <c r="H11" s="13"/>
      <c r="I11" s="13"/>
      <c r="J11" s="13"/>
      <c r="K11" s="14"/>
    </row>
    <row r="12" spans="1:11" x14ac:dyDescent="0.25">
      <c r="A12" s="16" t="s">
        <v>120</v>
      </c>
      <c r="B12" s="13"/>
      <c r="C12" s="54"/>
      <c r="D12" s="55"/>
      <c r="E12" s="55"/>
      <c r="F12" s="57"/>
      <c r="G12" s="13"/>
      <c r="H12" s="13"/>
      <c r="I12" s="13"/>
      <c r="J12" s="13"/>
      <c r="K12" s="14"/>
    </row>
    <row r="13" spans="1:11" x14ac:dyDescent="0.25">
      <c r="A13" s="16" t="s">
        <v>121</v>
      </c>
      <c r="B13" s="13"/>
      <c r="C13" s="54"/>
      <c r="D13" s="55"/>
      <c r="E13" s="55"/>
      <c r="F13" s="57"/>
      <c r="G13" s="13"/>
      <c r="H13" s="13"/>
      <c r="I13" s="13"/>
      <c r="J13" s="13"/>
      <c r="K13" s="14"/>
    </row>
    <row r="14" spans="1:11" x14ac:dyDescent="0.25">
      <c r="A14" s="15"/>
      <c r="B14" s="13"/>
      <c r="C14" s="13"/>
      <c r="D14" s="13"/>
      <c r="E14" s="13"/>
      <c r="F14" s="13"/>
      <c r="G14" s="13"/>
      <c r="H14" s="13"/>
      <c r="I14" s="13"/>
      <c r="J14" s="13"/>
      <c r="K14" s="14"/>
    </row>
    <row r="15" spans="1:11" x14ac:dyDescent="0.25">
      <c r="A15" s="34" t="s">
        <v>123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 x14ac:dyDescent="0.25">
      <c r="A16" s="16" t="s">
        <v>1</v>
      </c>
      <c r="B16" s="2"/>
      <c r="C16" s="2"/>
      <c r="D16" s="13"/>
      <c r="E16" s="51" t="s">
        <v>70</v>
      </c>
      <c r="F16" s="53"/>
      <c r="G16" s="53"/>
      <c r="H16" s="52"/>
      <c r="I16" s="17"/>
      <c r="J16" s="2"/>
      <c r="K16" s="3"/>
    </row>
    <row r="17" spans="1:11" x14ac:dyDescent="0.25">
      <c r="A17" s="16" t="s">
        <v>74</v>
      </c>
      <c r="B17" s="13"/>
      <c r="C17" s="51" t="s">
        <v>70</v>
      </c>
      <c r="D17" s="52"/>
      <c r="E17" s="17"/>
      <c r="F17" s="17"/>
      <c r="G17" s="17"/>
      <c r="H17" s="17"/>
      <c r="I17" s="2"/>
      <c r="J17" s="2"/>
      <c r="K17" s="3"/>
    </row>
    <row r="18" spans="1:11" x14ac:dyDescent="0.25">
      <c r="A18" s="16" t="s">
        <v>89</v>
      </c>
      <c r="B18" s="2"/>
      <c r="C18" s="54"/>
      <c r="D18" s="55"/>
      <c r="E18" s="55"/>
      <c r="F18" s="55"/>
      <c r="G18" s="55"/>
      <c r="H18" s="55"/>
      <c r="I18" s="55"/>
      <c r="J18" s="55"/>
      <c r="K18" s="56"/>
    </row>
    <row r="19" spans="1:11" x14ac:dyDescent="0.25">
      <c r="A19" s="16" t="s">
        <v>90</v>
      </c>
      <c r="B19" s="2"/>
      <c r="C19" s="54"/>
      <c r="D19" s="55"/>
      <c r="E19" s="55"/>
      <c r="F19" s="57"/>
      <c r="G19" s="18"/>
      <c r="H19" s="18"/>
      <c r="I19" s="18"/>
      <c r="J19" s="18"/>
      <c r="K19" s="19"/>
    </row>
    <row r="20" spans="1:11" x14ac:dyDescent="0.25">
      <c r="A20" s="20"/>
      <c r="B20" s="2"/>
      <c r="C20" s="2"/>
      <c r="D20" s="2"/>
      <c r="E20" s="2"/>
      <c r="F20" s="2"/>
      <c r="G20" s="2"/>
      <c r="H20" s="2"/>
      <c r="I20" s="2"/>
      <c r="J20" s="2"/>
      <c r="K20" s="3"/>
    </row>
    <row r="21" spans="1:11" x14ac:dyDescent="0.25">
      <c r="A21" s="16" t="s">
        <v>126</v>
      </c>
      <c r="B21" s="2"/>
      <c r="C21" s="2"/>
      <c r="D21" s="2"/>
      <c r="E21" s="2"/>
      <c r="F21" s="2"/>
      <c r="G21" s="2"/>
      <c r="H21" s="2"/>
      <c r="I21" s="2"/>
      <c r="J21" s="70"/>
      <c r="K21" s="71"/>
    </row>
    <row r="22" spans="1:11" x14ac:dyDescent="0.25">
      <c r="A22" s="20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x14ac:dyDescent="0.25">
      <c r="A23" s="16" t="s">
        <v>125</v>
      </c>
      <c r="B23" s="2"/>
      <c r="C23" s="2"/>
      <c r="D23" s="2"/>
      <c r="E23" s="2"/>
      <c r="F23" s="2"/>
      <c r="G23" s="2"/>
      <c r="H23" s="2"/>
      <c r="I23" s="36" t="s">
        <v>130</v>
      </c>
      <c r="J23" s="2"/>
      <c r="K23" s="3"/>
    </row>
    <row r="24" spans="1:11" x14ac:dyDescent="0.25">
      <c r="A24" s="20" t="str">
        <f>IF(I23="No","     - If  EPP was submitted to the EM agency, on what date was it submitted? ","")</f>
        <v xml:space="preserve">     - If  EPP was submitted to the EM agency, on what date was it submitted? </v>
      </c>
      <c r="B24" s="2"/>
      <c r="C24" s="2"/>
      <c r="D24" s="2"/>
      <c r="E24" s="2"/>
      <c r="F24" s="2"/>
      <c r="G24" s="2"/>
      <c r="H24" s="2"/>
      <c r="I24" s="43"/>
      <c r="J24" s="44"/>
      <c r="K24" s="3"/>
    </row>
    <row r="25" spans="1:11" x14ac:dyDescent="0.25">
      <c r="A25" s="21"/>
      <c r="B25" s="2"/>
      <c r="C25" s="2"/>
      <c r="D25" s="2"/>
      <c r="E25" s="2"/>
      <c r="F25" s="2"/>
      <c r="G25" s="2"/>
      <c r="H25" s="2"/>
      <c r="I25" s="2"/>
      <c r="J25" s="2"/>
      <c r="K25" s="3"/>
    </row>
    <row r="26" spans="1:11" ht="35.25" customHeight="1" x14ac:dyDescent="0.25">
      <c r="A26" s="48" t="s">
        <v>92</v>
      </c>
      <c r="B26" s="49"/>
      <c r="C26" s="49"/>
      <c r="D26" s="49"/>
      <c r="E26" s="49"/>
      <c r="F26" s="49"/>
      <c r="G26" s="49"/>
      <c r="H26" s="49"/>
      <c r="I26" s="49"/>
      <c r="J26" s="49"/>
      <c r="K26" s="50"/>
    </row>
    <row r="27" spans="1:11" x14ac:dyDescent="0.25">
      <c r="A27" s="33" t="s">
        <v>70</v>
      </c>
      <c r="B27" s="22" t="s">
        <v>95</v>
      </c>
      <c r="C27" s="23"/>
      <c r="D27" s="13"/>
      <c r="E27" s="2"/>
      <c r="F27" s="2"/>
      <c r="G27" s="2"/>
      <c r="H27" s="2"/>
      <c r="I27" s="2"/>
      <c r="J27" s="2"/>
      <c r="K27" s="3"/>
    </row>
    <row r="28" spans="1:11" x14ac:dyDescent="0.25">
      <c r="A28" s="24" t="str">
        <f>IF(A27="Yes", "     - If yes, on what date was local permitting submitted?","")</f>
        <v/>
      </c>
      <c r="B28" s="2"/>
      <c r="C28" s="2"/>
      <c r="D28" s="2"/>
      <c r="E28" s="2"/>
      <c r="F28" s="2"/>
      <c r="G28" s="43"/>
      <c r="H28" s="44"/>
      <c r="I28" s="2"/>
      <c r="J28" s="2"/>
      <c r="K28" s="3"/>
    </row>
    <row r="29" spans="1:11" x14ac:dyDescent="0.25">
      <c r="A29" s="33" t="s">
        <v>70</v>
      </c>
      <c r="B29" s="22" t="s">
        <v>114</v>
      </c>
      <c r="C29" s="2"/>
      <c r="D29" s="13"/>
      <c r="E29" s="2"/>
      <c r="F29" s="13"/>
      <c r="G29" s="2"/>
      <c r="H29" s="13"/>
      <c r="I29" s="13"/>
      <c r="J29" s="13"/>
      <c r="K29" s="14"/>
    </row>
    <row r="30" spans="1:11" x14ac:dyDescent="0.25">
      <c r="A30" s="24" t="str">
        <f>IF(A28="Yes", "     -If yes, when was construction completed or expected to be complete?","")</f>
        <v/>
      </c>
      <c r="B30" s="22" t="s">
        <v>115</v>
      </c>
      <c r="C30" s="2"/>
      <c r="D30" s="13"/>
      <c r="E30" s="2"/>
      <c r="F30" s="13"/>
      <c r="G30" s="2"/>
      <c r="H30" s="13"/>
      <c r="I30" s="13"/>
      <c r="J30" s="13"/>
      <c r="K30" s="14"/>
    </row>
    <row r="31" spans="1:11" x14ac:dyDescent="0.25">
      <c r="A31" s="24" t="str">
        <f>IF(A29="Yes", "     -If yes, when was construction completed or expected to be complete?","")</f>
        <v/>
      </c>
      <c r="B31" s="25"/>
      <c r="C31" s="2"/>
      <c r="D31" s="2"/>
      <c r="E31" s="2"/>
      <c r="F31" s="2"/>
      <c r="G31" s="2"/>
      <c r="H31" s="13"/>
      <c r="I31" s="43"/>
      <c r="J31" s="44"/>
      <c r="K31" s="3"/>
    </row>
    <row r="32" spans="1:11" x14ac:dyDescent="0.25">
      <c r="A32" s="33" t="s">
        <v>70</v>
      </c>
      <c r="B32" s="22" t="s">
        <v>96</v>
      </c>
      <c r="C32" s="2"/>
      <c r="D32" s="13"/>
      <c r="E32" s="13"/>
      <c r="F32" s="13"/>
      <c r="G32" s="2"/>
      <c r="H32" s="2"/>
      <c r="I32" s="2"/>
      <c r="J32" s="2"/>
      <c r="K32" s="3"/>
    </row>
    <row r="33" spans="1:11" x14ac:dyDescent="0.25">
      <c r="A33" s="24" t="str">
        <f>IF(A32="Yes", "     - If yes, on what date was the new generator ordered?","")</f>
        <v/>
      </c>
      <c r="B33" s="2"/>
      <c r="C33" s="2"/>
      <c r="D33" s="2"/>
      <c r="E33" s="2"/>
      <c r="F33" s="2"/>
      <c r="G33" s="43"/>
      <c r="H33" s="44"/>
      <c r="I33" s="2"/>
      <c r="J33" s="2"/>
      <c r="K33" s="3"/>
    </row>
    <row r="34" spans="1:11" x14ac:dyDescent="0.25">
      <c r="A34" s="33" t="s">
        <v>70</v>
      </c>
      <c r="B34" s="22" t="s">
        <v>116</v>
      </c>
      <c r="C34" s="2"/>
      <c r="D34" s="13"/>
      <c r="E34" s="2"/>
      <c r="F34" s="13"/>
      <c r="G34" s="13"/>
      <c r="H34" s="13"/>
      <c r="I34" s="13"/>
      <c r="J34" s="2"/>
      <c r="K34" s="3"/>
    </row>
    <row r="35" spans="1:11" x14ac:dyDescent="0.25">
      <c r="A35" s="24" t="str">
        <f>IF(A34="Yes", "     - If yes, on what date was the new generator delivered?","")</f>
        <v/>
      </c>
      <c r="B35" s="2"/>
      <c r="C35" s="2"/>
      <c r="D35" s="2"/>
      <c r="E35" s="2"/>
      <c r="F35" s="2"/>
      <c r="G35" s="43"/>
      <c r="H35" s="44"/>
      <c r="I35" s="2"/>
      <c r="J35" s="2"/>
      <c r="K35" s="3"/>
    </row>
    <row r="36" spans="1:11" x14ac:dyDescent="0.25">
      <c r="A36" s="33" t="s">
        <v>70</v>
      </c>
      <c r="B36" s="22" t="s">
        <v>117</v>
      </c>
      <c r="C36" s="2"/>
      <c r="D36" s="13"/>
      <c r="E36" s="2"/>
      <c r="F36" s="2"/>
      <c r="G36" s="2"/>
      <c r="H36" s="2"/>
      <c r="I36" s="2"/>
      <c r="J36" s="2"/>
      <c r="K36" s="3"/>
    </row>
    <row r="37" spans="1:11" x14ac:dyDescent="0.25">
      <c r="A37" s="24" t="str">
        <f>IF(A36="Yes", "     - If yes, what is the expected date of installation?","")</f>
        <v/>
      </c>
      <c r="B37" s="2"/>
      <c r="C37" s="2"/>
      <c r="D37" s="2"/>
      <c r="E37" s="2"/>
      <c r="F37" s="2"/>
      <c r="G37" s="43"/>
      <c r="H37" s="44"/>
      <c r="I37" s="2"/>
      <c r="J37" s="2"/>
      <c r="K37" s="3"/>
    </row>
    <row r="38" spans="1:11" x14ac:dyDescent="0.25">
      <c r="A38" s="33" t="s">
        <v>70</v>
      </c>
      <c r="B38" s="22" t="s">
        <v>118</v>
      </c>
      <c r="C38" s="2"/>
      <c r="D38" s="13"/>
      <c r="E38" s="2"/>
      <c r="F38" s="2"/>
      <c r="G38" s="2"/>
      <c r="H38" s="13"/>
      <c r="I38" s="2"/>
      <c r="J38" s="13"/>
      <c r="K38" s="3"/>
    </row>
    <row r="39" spans="1:11" x14ac:dyDescent="0.25">
      <c r="A39" s="24" t="str">
        <f>IF(A38="Yes", "     - If yes, what is the expected date for the AHCA OPC Survey?","")</f>
        <v/>
      </c>
      <c r="B39" s="2"/>
      <c r="C39" s="2"/>
      <c r="D39" s="2"/>
      <c r="E39" s="2"/>
      <c r="F39" s="2"/>
      <c r="G39" s="2"/>
      <c r="H39" s="2"/>
      <c r="I39" s="43"/>
      <c r="J39" s="44"/>
      <c r="K39" s="3"/>
    </row>
    <row r="40" spans="1:11" x14ac:dyDescent="0.25">
      <c r="A40" s="33" t="s">
        <v>70</v>
      </c>
      <c r="B40" s="22" t="s">
        <v>97</v>
      </c>
      <c r="C40" s="2"/>
      <c r="D40" s="13"/>
      <c r="E40" s="2"/>
      <c r="F40" s="2"/>
      <c r="G40" s="2"/>
      <c r="H40" s="2"/>
      <c r="I40" s="2"/>
      <c r="J40" s="2"/>
      <c r="K40" s="3"/>
    </row>
    <row r="41" spans="1:11" x14ac:dyDescent="0.25">
      <c r="A41" s="24" t="str">
        <f>IF(A40="Yes", "     - If yes, what date  was the construction complete or expected to be complete?","")</f>
        <v/>
      </c>
      <c r="B41" s="2"/>
      <c r="C41" s="2"/>
      <c r="D41" s="2"/>
      <c r="E41" s="2"/>
      <c r="F41" s="2"/>
      <c r="G41" s="2"/>
      <c r="H41" s="13"/>
      <c r="I41" s="13"/>
      <c r="J41" s="43"/>
      <c r="K41" s="84"/>
    </row>
    <row r="42" spans="1:11" x14ac:dyDescent="0.25">
      <c r="A42" s="26"/>
      <c r="B42" s="2"/>
      <c r="C42" s="2"/>
      <c r="D42" s="2"/>
      <c r="E42" s="2"/>
      <c r="F42" s="2"/>
      <c r="G42" s="2"/>
      <c r="H42" s="2"/>
      <c r="I42" s="2"/>
      <c r="J42" s="2"/>
      <c r="K42" s="3"/>
    </row>
    <row r="43" spans="1:11" x14ac:dyDescent="0.25">
      <c r="A43" s="16" t="s">
        <v>93</v>
      </c>
      <c r="B43" s="2"/>
      <c r="C43" s="2"/>
      <c r="D43" s="2"/>
      <c r="E43" s="27"/>
      <c r="F43" s="2"/>
      <c r="G43" s="2"/>
      <c r="H43" s="2"/>
      <c r="I43" s="2"/>
      <c r="J43" s="2"/>
      <c r="K43" s="3"/>
    </row>
    <row r="44" spans="1:11" x14ac:dyDescent="0.25">
      <c r="A44" s="74" t="s">
        <v>70</v>
      </c>
      <c r="B44" s="53"/>
      <c r="C44" s="53"/>
      <c r="D44" s="52"/>
      <c r="E44" s="27"/>
      <c r="F44" s="2"/>
      <c r="G44" s="2"/>
      <c r="H44" s="2"/>
      <c r="I44" s="2"/>
      <c r="J44" s="2"/>
      <c r="K44" s="3"/>
    </row>
    <row r="45" spans="1:11" x14ac:dyDescent="0.25">
      <c r="A45" s="20"/>
      <c r="B45" s="2"/>
      <c r="C45" s="2"/>
      <c r="D45" s="2"/>
      <c r="E45" s="27"/>
      <c r="F45" s="2"/>
      <c r="G45" s="2"/>
      <c r="H45" s="2"/>
      <c r="I45" s="2"/>
      <c r="J45" s="2"/>
      <c r="K45" s="3"/>
    </row>
    <row r="46" spans="1:11" x14ac:dyDescent="0.25">
      <c r="A46" s="33" t="s">
        <v>70</v>
      </c>
      <c r="B46" s="28" t="str">
        <f>IF($A$44="Yes (Select All That Apply Below)","     - Changes in the project that have caused delays, please explain: ","")</f>
        <v/>
      </c>
      <c r="C46" s="2"/>
      <c r="D46" s="2"/>
      <c r="E46" s="2"/>
      <c r="F46" s="2"/>
      <c r="G46" s="2"/>
      <c r="H46" s="2"/>
      <c r="I46" s="2"/>
      <c r="J46" s="2"/>
      <c r="K46" s="3"/>
    </row>
    <row r="47" spans="1:11" x14ac:dyDescent="0.25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7"/>
    </row>
    <row r="48" spans="1:11" x14ac:dyDescent="0.25">
      <c r="A48" s="78"/>
      <c r="B48" s="79"/>
      <c r="C48" s="79"/>
      <c r="D48" s="79"/>
      <c r="E48" s="79"/>
      <c r="F48" s="79"/>
      <c r="G48" s="79"/>
      <c r="H48" s="79"/>
      <c r="I48" s="79"/>
      <c r="J48" s="79"/>
      <c r="K48" s="80"/>
    </row>
    <row r="49" spans="1:12" x14ac:dyDescent="0.25">
      <c r="A49" s="78"/>
      <c r="B49" s="79"/>
      <c r="C49" s="79"/>
      <c r="D49" s="79"/>
      <c r="E49" s="79"/>
      <c r="F49" s="79"/>
      <c r="G49" s="79"/>
      <c r="H49" s="79"/>
      <c r="I49" s="79"/>
      <c r="J49" s="79"/>
      <c r="K49" s="80"/>
    </row>
    <row r="50" spans="1:12" x14ac:dyDescent="0.25">
      <c r="A50" s="78"/>
      <c r="B50" s="79"/>
      <c r="C50" s="79"/>
      <c r="D50" s="79"/>
      <c r="E50" s="79"/>
      <c r="F50" s="79"/>
      <c r="G50" s="79"/>
      <c r="H50" s="79"/>
      <c r="I50" s="79"/>
      <c r="J50" s="79"/>
      <c r="K50" s="80"/>
    </row>
    <row r="51" spans="1:12" x14ac:dyDescent="0.25">
      <c r="A51" s="81"/>
      <c r="B51" s="82"/>
      <c r="C51" s="82"/>
      <c r="D51" s="82"/>
      <c r="E51" s="82"/>
      <c r="F51" s="82"/>
      <c r="G51" s="82"/>
      <c r="H51" s="82"/>
      <c r="I51" s="82"/>
      <c r="J51" s="82"/>
      <c r="K51" s="83"/>
    </row>
    <row r="52" spans="1:12" x14ac:dyDescent="0.25">
      <c r="A52" s="33" t="s">
        <v>70</v>
      </c>
      <c r="B52" s="28" t="str">
        <f>IF($A$44="Yes (Select All That Apply Below)","     - Significant wait times for local permitting ","")</f>
        <v/>
      </c>
      <c r="C52" s="2"/>
      <c r="D52" s="2"/>
      <c r="E52" s="2"/>
      <c r="F52" s="2"/>
      <c r="G52" s="2"/>
      <c r="H52" s="2"/>
      <c r="I52" s="2"/>
      <c r="J52" s="2"/>
      <c r="K52" s="3"/>
    </row>
    <row r="53" spans="1:12" x14ac:dyDescent="0.25">
      <c r="A53" s="29"/>
      <c r="B53" s="30" t="str">
        <f>IF(A52="Yes", "     - Indicate date started","")</f>
        <v/>
      </c>
      <c r="C53" s="2"/>
      <c r="D53" s="2"/>
      <c r="E53" s="43"/>
      <c r="F53" s="44"/>
      <c r="G53" s="2"/>
      <c r="H53" s="2"/>
      <c r="I53" s="2"/>
      <c r="J53" s="2"/>
      <c r="K53" s="3"/>
    </row>
    <row r="54" spans="1:12" x14ac:dyDescent="0.25">
      <c r="A54" s="29"/>
      <c r="B54" s="30" t="str">
        <f>IF(A52="Yes", "     - Permit Number","")</f>
        <v/>
      </c>
      <c r="C54" s="2"/>
      <c r="D54" s="70"/>
      <c r="E54" s="72"/>
      <c r="F54" s="73"/>
      <c r="G54" s="30" t="str">
        <f>IF(A52="Yes", "    - Permit Authority","")</f>
        <v/>
      </c>
      <c r="H54" s="2"/>
      <c r="I54" s="70"/>
      <c r="J54" s="72"/>
      <c r="K54" s="71"/>
    </row>
    <row r="55" spans="1:12" x14ac:dyDescent="0.25">
      <c r="A55" s="33" t="s">
        <v>70</v>
      </c>
      <c r="B55" s="28" t="str">
        <f>IF($A$44="Yes (Select All That Apply Below)","     - Contractor delays","")</f>
        <v/>
      </c>
      <c r="C55" s="2"/>
      <c r="D55" s="2"/>
      <c r="E55" s="2"/>
      <c r="F55" s="2"/>
      <c r="G55" s="2"/>
      <c r="H55" s="2"/>
      <c r="I55" s="2"/>
      <c r="J55" s="2"/>
      <c r="K55" s="3"/>
    </row>
    <row r="56" spans="1:12" x14ac:dyDescent="0.25">
      <c r="A56" s="33" t="s">
        <v>70</v>
      </c>
      <c r="B56" s="28" t="str">
        <f>IF($A$44="Yes (Select All That Apply Below)","     - Manufacturing delays","")</f>
        <v/>
      </c>
      <c r="C56" s="2"/>
      <c r="D56" s="2"/>
      <c r="E56" s="2"/>
      <c r="F56" s="2"/>
      <c r="G56" s="2"/>
      <c r="H56" s="2"/>
      <c r="I56" s="2"/>
      <c r="J56" s="2"/>
      <c r="K56" s="3"/>
    </row>
    <row r="57" spans="1:12" x14ac:dyDescent="0.25">
      <c r="A57" s="33" t="s">
        <v>70</v>
      </c>
      <c r="B57" s="28" t="str">
        <f>IF($A$44="Yes (Select All That Apply Below)","     - Significant engineering or power restructuring delays greater than expected","")</f>
        <v/>
      </c>
      <c r="C57" s="2"/>
      <c r="D57" s="2"/>
      <c r="E57" s="2"/>
      <c r="F57" s="2"/>
      <c r="G57" s="2"/>
      <c r="H57" s="2"/>
      <c r="I57" s="2"/>
      <c r="J57" s="2"/>
      <c r="K57" s="3"/>
      <c r="L57" s="8"/>
    </row>
    <row r="58" spans="1:12" x14ac:dyDescent="0.25">
      <c r="A58" s="33" t="s">
        <v>70</v>
      </c>
      <c r="B58" s="28" t="str">
        <f>IF($A$44="Yes (Select All That Apply Below)","     - Awaiting utility company ","")</f>
        <v/>
      </c>
      <c r="C58" s="2"/>
      <c r="D58" s="2"/>
      <c r="E58" s="2"/>
      <c r="F58" s="2"/>
      <c r="G58" s="2"/>
      <c r="H58" s="2"/>
      <c r="I58" s="2"/>
      <c r="J58" s="2"/>
      <c r="K58" s="3"/>
      <c r="L58" s="8"/>
    </row>
    <row r="59" spans="1:12" x14ac:dyDescent="0.25">
      <c r="A59" s="28"/>
      <c r="B59" s="30" t="str">
        <f>IF(A58="Yes", "     - Please indicate the name of the utility company","")</f>
        <v/>
      </c>
      <c r="C59" s="2"/>
      <c r="D59" s="2"/>
      <c r="E59" s="2"/>
      <c r="F59" s="2"/>
      <c r="G59" s="2"/>
      <c r="H59" s="54"/>
      <c r="I59" s="55"/>
      <c r="J59" s="55"/>
      <c r="K59" s="56"/>
      <c r="L59" s="8"/>
    </row>
    <row r="60" spans="1:12" x14ac:dyDescent="0.25">
      <c r="A60" s="33" t="s">
        <v>70</v>
      </c>
      <c r="B60" s="28" t="str">
        <f>IF($A$44="Yes (Select All That Apply Below)","     - Other, please explain: ","")</f>
        <v/>
      </c>
      <c r="C60" s="2"/>
      <c r="D60" s="2"/>
      <c r="E60" s="2"/>
      <c r="F60" s="2"/>
      <c r="G60" s="2"/>
      <c r="H60" s="2"/>
      <c r="I60" s="2"/>
      <c r="J60" s="2"/>
      <c r="K60" s="3"/>
      <c r="L60" s="8"/>
    </row>
    <row r="61" spans="1:12" x14ac:dyDescent="0.25">
      <c r="A61" s="75"/>
      <c r="B61" s="76"/>
      <c r="C61" s="76"/>
      <c r="D61" s="76"/>
      <c r="E61" s="76"/>
      <c r="F61" s="76"/>
      <c r="G61" s="76"/>
      <c r="H61" s="76"/>
      <c r="I61" s="76"/>
      <c r="J61" s="76"/>
      <c r="K61" s="77"/>
    </row>
    <row r="62" spans="1:12" x14ac:dyDescent="0.25">
      <c r="A62" s="78"/>
      <c r="B62" s="79"/>
      <c r="C62" s="79"/>
      <c r="D62" s="79"/>
      <c r="E62" s="79"/>
      <c r="F62" s="79"/>
      <c r="G62" s="79"/>
      <c r="H62" s="79"/>
      <c r="I62" s="79"/>
      <c r="J62" s="79"/>
      <c r="K62" s="80"/>
    </row>
    <row r="63" spans="1:12" x14ac:dyDescent="0.25">
      <c r="A63" s="78"/>
      <c r="B63" s="79"/>
      <c r="C63" s="79"/>
      <c r="D63" s="79"/>
      <c r="E63" s="79"/>
      <c r="F63" s="79"/>
      <c r="G63" s="79"/>
      <c r="H63" s="79"/>
      <c r="I63" s="79"/>
      <c r="J63" s="79"/>
      <c r="K63" s="80"/>
    </row>
    <row r="64" spans="1:12" x14ac:dyDescent="0.25">
      <c r="A64" s="78"/>
      <c r="B64" s="79"/>
      <c r="C64" s="79"/>
      <c r="D64" s="79"/>
      <c r="E64" s="79"/>
      <c r="F64" s="79"/>
      <c r="G64" s="79"/>
      <c r="H64" s="79"/>
      <c r="I64" s="79"/>
      <c r="J64" s="79"/>
      <c r="K64" s="80"/>
    </row>
    <row r="65" spans="1:11" x14ac:dyDescent="0.25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3"/>
    </row>
    <row r="66" spans="1:11" ht="15.75" thickBot="1" x14ac:dyDescent="0.3">
      <c r="A66" s="35"/>
      <c r="B66" s="13"/>
      <c r="C66" s="13"/>
      <c r="D66" s="13"/>
      <c r="E66" s="13"/>
      <c r="F66" s="13"/>
      <c r="G66" s="13"/>
      <c r="H66" s="13"/>
      <c r="I66" s="13"/>
      <c r="J66" s="13"/>
      <c r="K66" s="14"/>
    </row>
    <row r="67" spans="1:11" ht="31.5" customHeight="1" x14ac:dyDescent="0.25">
      <c r="A67" s="61" t="s">
        <v>113</v>
      </c>
      <c r="B67" s="62"/>
      <c r="C67" s="62"/>
      <c r="D67" s="62"/>
      <c r="E67" s="62"/>
      <c r="F67" s="62"/>
      <c r="G67" s="62"/>
      <c r="H67" s="62"/>
      <c r="I67" s="62"/>
      <c r="J67" s="62"/>
      <c r="K67" s="63"/>
    </row>
    <row r="68" spans="1:11" x14ac:dyDescent="0.25">
      <c r="A68" s="7" t="s">
        <v>71</v>
      </c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x14ac:dyDescent="0.25">
      <c r="A69" s="7" t="s">
        <v>72</v>
      </c>
      <c r="B69" s="2"/>
      <c r="C69" s="2"/>
      <c r="D69" s="2"/>
      <c r="E69" s="2"/>
      <c r="F69" s="2"/>
      <c r="G69" s="2"/>
      <c r="H69" s="2"/>
      <c r="I69" s="2"/>
      <c r="J69" s="2"/>
      <c r="K69" s="3"/>
    </row>
    <row r="70" spans="1:11" x14ac:dyDescent="0.25">
      <c r="A70" s="7" t="s">
        <v>73</v>
      </c>
      <c r="B70" s="2"/>
      <c r="C70" s="2"/>
      <c r="D70" s="2"/>
      <c r="E70" s="2"/>
      <c r="F70" s="2"/>
      <c r="G70" s="2"/>
      <c r="H70" s="2"/>
      <c r="I70" s="2"/>
      <c r="J70" s="2"/>
      <c r="K70" s="3"/>
    </row>
    <row r="71" spans="1:11" ht="15.75" thickBot="1" x14ac:dyDescent="0.3">
      <c r="A71" s="6" t="s">
        <v>0</v>
      </c>
      <c r="B71" s="4"/>
      <c r="C71" s="4"/>
      <c r="D71" s="4"/>
      <c r="E71" s="4"/>
      <c r="F71" s="4"/>
      <c r="G71" s="4"/>
      <c r="H71" s="4"/>
      <c r="I71" s="4"/>
      <c r="J71" s="4"/>
      <c r="K71" s="5"/>
    </row>
  </sheetData>
  <sheetProtection algorithmName="SHA-512" hashValue="dICZYCnqR70ziBfyNsv7F/dZ1PJquJw2k4cFkxzNz3Bvh+fgbx1X/FsgK2AyyrN/bCR28tlTqScEn+EJcAjnxw==" saltValue="RmuneXAx8P9ErjzBjF5rRw==" spinCount="100000" sheet="1" selectLockedCells="1"/>
  <mergeCells count="30">
    <mergeCell ref="A67:K67"/>
    <mergeCell ref="J21:K21"/>
    <mergeCell ref="C11:F11"/>
    <mergeCell ref="E53:F53"/>
    <mergeCell ref="D54:F54"/>
    <mergeCell ref="I54:K54"/>
    <mergeCell ref="A44:D44"/>
    <mergeCell ref="A47:K51"/>
    <mergeCell ref="C13:F13"/>
    <mergeCell ref="G35:H35"/>
    <mergeCell ref="G37:H37"/>
    <mergeCell ref="I39:J39"/>
    <mergeCell ref="J41:K41"/>
    <mergeCell ref="C12:F12"/>
    <mergeCell ref="H59:K59"/>
    <mergeCell ref="A61:K65"/>
    <mergeCell ref="I31:J31"/>
    <mergeCell ref="G33:H33"/>
    <mergeCell ref="A1:K1"/>
    <mergeCell ref="A26:K26"/>
    <mergeCell ref="C17:D17"/>
    <mergeCell ref="E16:H16"/>
    <mergeCell ref="C18:K18"/>
    <mergeCell ref="C19:F19"/>
    <mergeCell ref="I24:J24"/>
    <mergeCell ref="G28:H28"/>
    <mergeCell ref="A9:K9"/>
    <mergeCell ref="A3:K3"/>
    <mergeCell ref="A7:K7"/>
    <mergeCell ref="A5:K5"/>
  </mergeCells>
  <conditionalFormatting sqref="I23">
    <cfRule type="cellIs" dxfId="52" priority="86" operator="equal">
      <formula>"Select"</formula>
    </cfRule>
  </conditionalFormatting>
  <conditionalFormatting sqref="A27">
    <cfRule type="cellIs" dxfId="51" priority="85" operator="equal">
      <formula>"Select"</formula>
    </cfRule>
  </conditionalFormatting>
  <conditionalFormatting sqref="A29">
    <cfRule type="cellIs" dxfId="50" priority="84" operator="equal">
      <formula>"Select"</formula>
    </cfRule>
  </conditionalFormatting>
  <conditionalFormatting sqref="A32">
    <cfRule type="cellIs" dxfId="49" priority="83" operator="equal">
      <formula>"Select"</formula>
    </cfRule>
  </conditionalFormatting>
  <conditionalFormatting sqref="A34">
    <cfRule type="cellIs" dxfId="48" priority="82" operator="equal">
      <formula>"Select"</formula>
    </cfRule>
  </conditionalFormatting>
  <conditionalFormatting sqref="A36">
    <cfRule type="cellIs" dxfId="47" priority="81" operator="equal">
      <formula>"Select"</formula>
    </cfRule>
  </conditionalFormatting>
  <conditionalFormatting sqref="A38">
    <cfRule type="cellIs" dxfId="46" priority="80" operator="equal">
      <formula>"Select"</formula>
    </cfRule>
  </conditionalFormatting>
  <conditionalFormatting sqref="A40">
    <cfRule type="cellIs" dxfId="45" priority="79" operator="equal">
      <formula>"Select"</formula>
    </cfRule>
  </conditionalFormatting>
  <conditionalFormatting sqref="C18:K18">
    <cfRule type="expression" dxfId="44" priority="77">
      <formula>$C$18=""</formula>
    </cfRule>
  </conditionalFormatting>
  <conditionalFormatting sqref="E16:H16">
    <cfRule type="cellIs" dxfId="43" priority="62" operator="equal">
      <formula>"Select"</formula>
    </cfRule>
  </conditionalFormatting>
  <conditionalFormatting sqref="C17:D17">
    <cfRule type="cellIs" dxfId="42" priority="61" operator="equal">
      <formula>"Select"</formula>
    </cfRule>
  </conditionalFormatting>
  <conditionalFormatting sqref="C19:F19">
    <cfRule type="expression" dxfId="41" priority="59">
      <formula>$C19=""</formula>
    </cfRule>
  </conditionalFormatting>
  <conditionalFormatting sqref="E53:F53">
    <cfRule type="cellIs" dxfId="40" priority="55" operator="greaterThan">
      <formula>0</formula>
    </cfRule>
  </conditionalFormatting>
  <conditionalFormatting sqref="D54:F54">
    <cfRule type="cellIs" dxfId="39" priority="50" operator="greaterThan">
      <formula>0</formula>
    </cfRule>
  </conditionalFormatting>
  <conditionalFormatting sqref="G28:H28">
    <cfRule type="cellIs" dxfId="38" priority="89" operator="greaterThan">
      <formula>0</formula>
    </cfRule>
    <cfRule type="expression" dxfId="37" priority="90">
      <formula>$A$27="Yes"</formula>
    </cfRule>
  </conditionalFormatting>
  <conditionalFormatting sqref="G33:H33 G35:H35 G37:H37 I39:J39">
    <cfRule type="cellIs" dxfId="36" priority="91" operator="greaterThan">
      <formula>0</formula>
    </cfRule>
    <cfRule type="expression" dxfId="35" priority="92">
      <formula>$A32="Yes"</formula>
    </cfRule>
  </conditionalFormatting>
  <conditionalFormatting sqref="A47:K51">
    <cfRule type="expression" dxfId="34" priority="57">
      <formula>$A$46="Yes"</formula>
    </cfRule>
    <cfRule type="notContainsBlanks" dxfId="33" priority="2">
      <formula>LEN(TRIM(A47))&gt;0</formula>
    </cfRule>
  </conditionalFormatting>
  <conditionalFormatting sqref="E53:F53">
    <cfRule type="expression" dxfId="32" priority="56">
      <formula>$A$52="Yes"</formula>
    </cfRule>
  </conditionalFormatting>
  <conditionalFormatting sqref="D54:F54">
    <cfRule type="expression" dxfId="31" priority="51">
      <formula>$A$52="Yes"</formula>
    </cfRule>
  </conditionalFormatting>
  <conditionalFormatting sqref="I54:K54">
    <cfRule type="cellIs" dxfId="30" priority="44" operator="greaterThan">
      <formula>0</formula>
    </cfRule>
  </conditionalFormatting>
  <conditionalFormatting sqref="I54:K54">
    <cfRule type="expression" dxfId="29" priority="45">
      <formula>$A$52="Yes"</formula>
    </cfRule>
  </conditionalFormatting>
  <conditionalFormatting sqref="A61:K65">
    <cfRule type="expression" dxfId="28" priority="42">
      <formula>$A$60="Yes"</formula>
    </cfRule>
    <cfRule type="notContainsBlanks" dxfId="27" priority="1">
      <formula>LEN(TRIM(A61))&gt;0</formula>
    </cfRule>
  </conditionalFormatting>
  <conditionalFormatting sqref="A44:D44">
    <cfRule type="cellIs" dxfId="26" priority="41" operator="equal">
      <formula>"Select"</formula>
    </cfRule>
  </conditionalFormatting>
  <conditionalFormatting sqref="I31:J31">
    <cfRule type="cellIs" dxfId="25" priority="93" operator="greaterThan">
      <formula>0</formula>
    </cfRule>
    <cfRule type="expression" dxfId="24" priority="94">
      <formula>$A29="Yes"</formula>
    </cfRule>
  </conditionalFormatting>
  <conditionalFormatting sqref="J41:K41">
    <cfRule type="cellIs" dxfId="23" priority="95" operator="greaterThan">
      <formula>0</formula>
    </cfRule>
    <cfRule type="expression" dxfId="22" priority="96">
      <formula>$A40="Yes"</formula>
    </cfRule>
  </conditionalFormatting>
  <conditionalFormatting sqref="A46">
    <cfRule type="cellIs" priority="29" stopIfTrue="1" operator="equal">
      <formula>"No"</formula>
    </cfRule>
    <cfRule type="cellIs" dxfId="21" priority="30" operator="equal">
      <formula>"Yes"</formula>
    </cfRule>
  </conditionalFormatting>
  <conditionalFormatting sqref="A52">
    <cfRule type="cellIs" priority="26" stopIfTrue="1" operator="equal">
      <formula>"No"</formula>
    </cfRule>
    <cfRule type="cellIs" dxfId="20" priority="27" operator="equal">
      <formula>"Yes"</formula>
    </cfRule>
  </conditionalFormatting>
  <conditionalFormatting sqref="A55">
    <cfRule type="cellIs" priority="23" stopIfTrue="1" operator="equal">
      <formula>"No"</formula>
    </cfRule>
    <cfRule type="cellIs" dxfId="19" priority="24" operator="equal">
      <formula>"Yes"</formula>
    </cfRule>
  </conditionalFormatting>
  <conditionalFormatting sqref="A56">
    <cfRule type="cellIs" priority="20" stopIfTrue="1" operator="equal">
      <formula>"No"</formula>
    </cfRule>
    <cfRule type="cellIs" dxfId="18" priority="21" operator="equal">
      <formula>"Yes"</formula>
    </cfRule>
  </conditionalFormatting>
  <conditionalFormatting sqref="A57">
    <cfRule type="cellIs" priority="17" stopIfTrue="1" operator="equal">
      <formula>"No"</formula>
    </cfRule>
    <cfRule type="cellIs" dxfId="17" priority="18" operator="equal">
      <formula>"Yes"</formula>
    </cfRule>
  </conditionalFormatting>
  <conditionalFormatting sqref="A58">
    <cfRule type="cellIs" priority="14" stopIfTrue="1" operator="equal">
      <formula>"No"</formula>
    </cfRule>
    <cfRule type="cellIs" dxfId="16" priority="15" operator="equal">
      <formula>"Yes"</formula>
    </cfRule>
  </conditionalFormatting>
  <conditionalFormatting sqref="A60">
    <cfRule type="cellIs" priority="11" stopIfTrue="1" operator="equal">
      <formula>"No"</formula>
    </cfRule>
    <cfRule type="cellIs" dxfId="15" priority="12" operator="equal">
      <formula>"Yes"</formula>
    </cfRule>
  </conditionalFormatting>
  <conditionalFormatting sqref="C12:F12">
    <cfRule type="expression" dxfId="14" priority="9">
      <formula>$C12=""</formula>
    </cfRule>
  </conditionalFormatting>
  <conditionalFormatting sqref="C13:F13">
    <cfRule type="expression" dxfId="13" priority="8">
      <formula>$C13=""</formula>
    </cfRule>
  </conditionalFormatting>
  <conditionalFormatting sqref="C11:F11">
    <cfRule type="expression" dxfId="12" priority="7">
      <formula>$C11=""</formula>
    </cfRule>
  </conditionalFormatting>
  <conditionalFormatting sqref="I24:J24">
    <cfRule type="cellIs" dxfId="11" priority="97" operator="greaterThan">
      <formula>0</formula>
    </cfRule>
    <cfRule type="expression" dxfId="10" priority="98">
      <formula>$I$23="No"</formula>
    </cfRule>
  </conditionalFormatting>
  <conditionalFormatting sqref="J21:K21">
    <cfRule type="cellIs" dxfId="9" priority="6" operator="equal">
      <formula>""</formula>
    </cfRule>
  </conditionalFormatting>
  <conditionalFormatting sqref="H59:K59">
    <cfRule type="cellIs" dxfId="8" priority="4" operator="notEqual">
      <formula>""</formula>
    </cfRule>
    <cfRule type="expression" dxfId="7" priority="5">
      <formula>$A$58="Yes"</formula>
    </cfRule>
  </conditionalFormatting>
  <conditionalFormatting sqref="A46">
    <cfRule type="expression" dxfId="6" priority="37">
      <formula>#REF!="Yes (Select All That Apply Below)"</formula>
    </cfRule>
  </conditionalFormatting>
  <conditionalFormatting sqref="A52">
    <cfRule type="expression" dxfId="5" priority="28">
      <formula>#REF!="Yes (Select All That Apply Below)"</formula>
    </cfRule>
  </conditionalFormatting>
  <conditionalFormatting sqref="A55">
    <cfRule type="expression" dxfId="4" priority="25">
      <formula>#REF!="Yes (Select All That Apply Below)"</formula>
    </cfRule>
  </conditionalFormatting>
  <conditionalFormatting sqref="A56">
    <cfRule type="expression" dxfId="3" priority="22">
      <formula>#REF!="Yes (Select All That Apply Below)"</formula>
    </cfRule>
  </conditionalFormatting>
  <conditionalFormatting sqref="A57">
    <cfRule type="expression" dxfId="2" priority="19">
      <formula>#REF!="Yes (Select All That Apply Below)"</formula>
    </cfRule>
  </conditionalFormatting>
  <conditionalFormatting sqref="A58">
    <cfRule type="expression" dxfId="1" priority="16">
      <formula>#REF!="Yes (Select All That Apply Below)"</formula>
    </cfRule>
  </conditionalFormatting>
  <conditionalFormatting sqref="A60">
    <cfRule type="expression" dxfId="0" priority="13">
      <formula>#REF!="Yes (Select All That Apply Below)"</formula>
    </cfRule>
  </conditionalFormatting>
  <dataValidations count="8">
    <dataValidation type="list" allowBlank="1" showInputMessage="1" showErrorMessage="1" sqref="I23 A27 A32 A34 A36 A38 A29 A40 A46 A52 A55:A58 A60">
      <formula1>"Select, Yes, No"</formula1>
    </dataValidation>
    <dataValidation type="list" allowBlank="1" showInputMessage="1" showErrorMessage="1" sqref="E16">
      <formula1>"Select, Assisted Living Facility, Nursing Home"</formula1>
    </dataValidation>
    <dataValidation type="date" allowBlank="1" showInputMessage="1" showErrorMessage="1" sqref="I24:J24">
      <formula1>21916</formula1>
      <formula2>47484</formula2>
    </dataValidation>
    <dataValidation type="date" operator="greaterThan" allowBlank="1" showInputMessage="1" showErrorMessage="1" error="Please input date as MM/DD/YYYY" sqref="G28:H28 G37:H37 I39:J39 J41:K41 G35:H35 G33:H33">
      <formula1>25569</formula1>
    </dataValidation>
    <dataValidation type="list" allowBlank="1" showInputMessage="1" showErrorMessage="1" sqref="A44:D44">
      <formula1>"Select, Yes (Select All That Apply Below), No"</formula1>
    </dataValidation>
    <dataValidation type="date" operator="greaterThan" allowBlank="1" showErrorMessage="1" error="Please input date as MM/DD/YYYY" prompt="Enter date as DD/MM/YYYY" sqref="I31:J31">
      <formula1>25569</formula1>
    </dataValidation>
    <dataValidation type="date" operator="greaterThan" allowBlank="1" showInputMessage="1" showErrorMessage="1" error="Please enter date as MM/DD/YYYY_x000a__x000a_Date must be current date." sqref="C13:F13">
      <formula1>43818</formula1>
    </dataValidation>
    <dataValidation type="date" operator="greaterThan" allowBlank="1" showInputMessage="1" showErrorMessage="1" error="Enter date as MM/DD/YYYY" sqref="J21:K21">
      <formula1>43819</formula1>
    </dataValidation>
  </dataValidations>
  <printOptions horizontalCentered="1"/>
  <pageMargins left="0.2" right="0.2" top="0.5" bottom="0.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CountySource!$A$2:$A$69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topLeftCell="K1" workbookViewId="0">
      <selection activeCell="A2" sqref="A2"/>
    </sheetView>
  </sheetViews>
  <sheetFormatPr defaultRowHeight="15" x14ac:dyDescent="0.25"/>
  <sheetData>
    <row r="1" spans="1:39" x14ac:dyDescent="0.25">
      <c r="A1" s="32" t="s">
        <v>110</v>
      </c>
      <c r="B1" s="1" t="s">
        <v>119</v>
      </c>
      <c r="C1" s="1" t="s">
        <v>120</v>
      </c>
      <c r="D1" s="1" t="s">
        <v>121</v>
      </c>
      <c r="E1" t="s">
        <v>1</v>
      </c>
      <c r="F1" t="s">
        <v>74</v>
      </c>
      <c r="G1" t="s">
        <v>89</v>
      </c>
      <c r="H1" t="s">
        <v>90</v>
      </c>
      <c r="I1" t="s">
        <v>126</v>
      </c>
      <c r="J1" t="s">
        <v>91</v>
      </c>
      <c r="K1" t="s">
        <v>103</v>
      </c>
      <c r="L1" t="s">
        <v>75</v>
      </c>
      <c r="M1" t="s">
        <v>105</v>
      </c>
      <c r="N1" t="s">
        <v>76</v>
      </c>
      <c r="O1" t="s">
        <v>107</v>
      </c>
      <c r="P1" t="s">
        <v>77</v>
      </c>
      <c r="Q1" t="s">
        <v>104</v>
      </c>
      <c r="R1" t="s">
        <v>78</v>
      </c>
      <c r="S1" t="s">
        <v>106</v>
      </c>
      <c r="T1" t="s">
        <v>79</v>
      </c>
      <c r="U1" t="s">
        <v>108</v>
      </c>
      <c r="V1" t="s">
        <v>80</v>
      </c>
      <c r="W1" t="s">
        <v>111</v>
      </c>
      <c r="X1" t="s">
        <v>81</v>
      </c>
      <c r="Y1" t="s">
        <v>109</v>
      </c>
      <c r="Z1" t="s">
        <v>93</v>
      </c>
      <c r="AA1" t="s">
        <v>82</v>
      </c>
      <c r="AB1" t="s">
        <v>94</v>
      </c>
      <c r="AC1" t="s">
        <v>83</v>
      </c>
      <c r="AD1" t="s">
        <v>100</v>
      </c>
      <c r="AE1" t="s">
        <v>101</v>
      </c>
      <c r="AF1" t="s">
        <v>102</v>
      </c>
      <c r="AG1" t="s">
        <v>84</v>
      </c>
      <c r="AH1" t="s">
        <v>85</v>
      </c>
      <c r="AI1" t="s">
        <v>86</v>
      </c>
      <c r="AJ1" t="s">
        <v>87</v>
      </c>
      <c r="AL1" t="s">
        <v>88</v>
      </c>
      <c r="AM1" t="s">
        <v>94</v>
      </c>
    </row>
    <row r="2" spans="1:39" x14ac:dyDescent="0.25">
      <c r="B2">
        <f>'Survey Form'!$C$11</f>
        <v>0</v>
      </c>
      <c r="C2">
        <f>'Survey Form'!$C$12</f>
        <v>0</v>
      </c>
      <c r="D2">
        <f>'Survey Form'!$C$13</f>
        <v>0</v>
      </c>
      <c r="E2" s="1" t="str">
        <f>'Survey Form'!$E$16</f>
        <v>Select</v>
      </c>
      <c r="F2" s="1" t="str">
        <f>'Survey Form'!$C$17</f>
        <v>Select</v>
      </c>
      <c r="G2" s="1">
        <f>'Survey Form'!$C$18</f>
        <v>0</v>
      </c>
      <c r="H2" s="1">
        <f>'Survey Form'!$C$19</f>
        <v>0</v>
      </c>
      <c r="I2" s="1">
        <f>+'Survey Form'!$J$21</f>
        <v>0</v>
      </c>
      <c r="J2" s="1" t="str">
        <f>'Survey Form'!$I$23</f>
        <v>No</v>
      </c>
      <c r="K2" s="31">
        <f>'Survey Form'!$I$24</f>
        <v>0</v>
      </c>
      <c r="L2" s="1" t="str">
        <f>'Survey Form'!$A$27</f>
        <v>Select</v>
      </c>
      <c r="M2" s="31">
        <f>'Survey Form'!$G$28</f>
        <v>0</v>
      </c>
      <c r="N2" s="1" t="str">
        <f>'Survey Form'!$A$29</f>
        <v>Select</v>
      </c>
      <c r="O2" s="9">
        <f>'Survey Form'!$I$31</f>
        <v>0</v>
      </c>
      <c r="P2" t="str">
        <f>'Survey Form'!$A$32</f>
        <v>Select</v>
      </c>
      <c r="Q2" s="9">
        <f>'Survey Form'!$G$33</f>
        <v>0</v>
      </c>
      <c r="R2" t="str">
        <f>'Survey Form'!$A$34</f>
        <v>Select</v>
      </c>
      <c r="S2" s="9">
        <f>'Survey Form'!$G$35</f>
        <v>0</v>
      </c>
      <c r="T2" t="str">
        <f>'Survey Form'!$A$36</f>
        <v>Select</v>
      </c>
      <c r="U2" s="9">
        <f>'Survey Form'!$G$37</f>
        <v>0</v>
      </c>
      <c r="V2" t="str">
        <f>'Survey Form'!$A$38</f>
        <v>Select</v>
      </c>
      <c r="W2" s="9">
        <f>'Survey Form'!$I$39</f>
        <v>0</v>
      </c>
      <c r="X2" t="str">
        <f>'Survey Form'!$A$40</f>
        <v>Select</v>
      </c>
      <c r="Y2" s="9">
        <f>'Survey Form'!$J$41</f>
        <v>0</v>
      </c>
      <c r="Z2" t="str">
        <f>'Survey Form'!$A$44</f>
        <v>Select</v>
      </c>
      <c r="AA2" t="str">
        <f>'Survey Form'!$A$46</f>
        <v>Select</v>
      </c>
      <c r="AB2">
        <f>'Survey Form'!$A$47</f>
        <v>0</v>
      </c>
      <c r="AC2" t="str">
        <f>+'Survey Form'!$A$52</f>
        <v>Select</v>
      </c>
      <c r="AD2" s="9">
        <f>+'Survey Form'!$E$53</f>
        <v>0</v>
      </c>
      <c r="AE2">
        <f>+'Survey Form'!$D$54</f>
        <v>0</v>
      </c>
      <c r="AF2">
        <f>+'Survey Form'!$I$54</f>
        <v>0</v>
      </c>
      <c r="AG2" t="str">
        <f>+'Survey Form'!$A$55</f>
        <v>Select</v>
      </c>
      <c r="AH2" t="str">
        <f>+'Survey Form'!$A$56</f>
        <v>Select</v>
      </c>
      <c r="AI2" t="str">
        <f>+'Survey Form'!$A$57</f>
        <v>Select</v>
      </c>
      <c r="AJ2" t="str">
        <f>+'Survey Form'!$A$58</f>
        <v>Select</v>
      </c>
      <c r="AK2">
        <f>+'Survey Form'!$H$59</f>
        <v>0</v>
      </c>
      <c r="AL2" t="str">
        <f>+'Survey Form'!$A$60</f>
        <v>Select</v>
      </c>
      <c r="AM2">
        <f>+'Survey Form'!$A$61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69"/>
  <sheetViews>
    <sheetView workbookViewId="0">
      <selection activeCell="B3" sqref="B3"/>
    </sheetView>
  </sheetViews>
  <sheetFormatPr defaultRowHeight="15" x14ac:dyDescent="0.25"/>
  <cols>
    <col min="1" max="1" width="14.7109375" bestFit="1" customWidth="1"/>
  </cols>
  <sheetData>
    <row r="1" spans="1:2" x14ac:dyDescent="0.25">
      <c r="A1" t="s">
        <v>2</v>
      </c>
      <c r="B1" t="s">
        <v>70</v>
      </c>
    </row>
    <row r="2" spans="1:2" x14ac:dyDescent="0.25">
      <c r="A2" s="1" t="s">
        <v>70</v>
      </c>
      <c r="B2" s="10" t="s">
        <v>98</v>
      </c>
    </row>
    <row r="3" spans="1:2" x14ac:dyDescent="0.25">
      <c r="A3" s="1" t="s">
        <v>24</v>
      </c>
      <c r="B3" s="10" t="s">
        <v>99</v>
      </c>
    </row>
    <row r="4" spans="1:2" x14ac:dyDescent="0.25">
      <c r="A4" t="s">
        <v>40</v>
      </c>
    </row>
    <row r="5" spans="1:2" x14ac:dyDescent="0.25">
      <c r="A5" s="1" t="s">
        <v>9</v>
      </c>
    </row>
    <row r="6" spans="1:2" x14ac:dyDescent="0.25">
      <c r="A6" t="s">
        <v>25</v>
      </c>
    </row>
    <row r="7" spans="1:2" x14ac:dyDescent="0.25">
      <c r="A7" t="s">
        <v>54</v>
      </c>
    </row>
    <row r="8" spans="1:2" x14ac:dyDescent="0.25">
      <c r="A8" s="1" t="s">
        <v>6</v>
      </c>
    </row>
    <row r="9" spans="1:2" x14ac:dyDescent="0.25">
      <c r="A9" s="1" t="s">
        <v>10</v>
      </c>
    </row>
    <row r="10" spans="1:2" x14ac:dyDescent="0.25">
      <c r="A10" t="s">
        <v>58</v>
      </c>
    </row>
    <row r="11" spans="1:2" x14ac:dyDescent="0.25">
      <c r="A11" t="s">
        <v>26</v>
      </c>
    </row>
    <row r="12" spans="1:2" x14ac:dyDescent="0.25">
      <c r="A12" t="s">
        <v>41</v>
      </c>
    </row>
    <row r="13" spans="1:2" x14ac:dyDescent="0.25">
      <c r="A13" t="s">
        <v>59</v>
      </c>
    </row>
    <row r="14" spans="1:2" x14ac:dyDescent="0.25">
      <c r="A14" t="s">
        <v>27</v>
      </c>
    </row>
    <row r="15" spans="1:2" x14ac:dyDescent="0.25">
      <c r="A15" t="s">
        <v>60</v>
      </c>
    </row>
    <row r="16" spans="1:2" x14ac:dyDescent="0.25">
      <c r="A16" t="s">
        <v>28</v>
      </c>
    </row>
    <row r="17" spans="1:1" x14ac:dyDescent="0.25">
      <c r="A17" t="s">
        <v>42</v>
      </c>
    </row>
    <row r="18" spans="1:1" x14ac:dyDescent="0.25">
      <c r="A18" s="1" t="s">
        <v>3</v>
      </c>
    </row>
    <row r="19" spans="1:1" x14ac:dyDescent="0.25">
      <c r="A19" t="s">
        <v>43</v>
      </c>
    </row>
    <row r="20" spans="1:1" x14ac:dyDescent="0.25">
      <c r="A20" s="1" t="s">
        <v>11</v>
      </c>
    </row>
    <row r="21" spans="1:1" x14ac:dyDescent="0.25">
      <c r="A21" s="1" t="s">
        <v>12</v>
      </c>
    </row>
    <row r="22" spans="1:1" x14ac:dyDescent="0.25">
      <c r="A22" t="s">
        <v>29</v>
      </c>
    </row>
    <row r="23" spans="1:1" x14ac:dyDescent="0.25">
      <c r="A23" t="s">
        <v>61</v>
      </c>
    </row>
    <row r="24" spans="1:1" x14ac:dyDescent="0.25">
      <c r="A24" s="1" t="s">
        <v>13</v>
      </c>
    </row>
    <row r="25" spans="1:1" x14ac:dyDescent="0.25">
      <c r="A25" t="s">
        <v>30</v>
      </c>
    </row>
    <row r="26" spans="1:1" x14ac:dyDescent="0.25">
      <c r="A26" t="s">
        <v>49</v>
      </c>
    </row>
    <row r="27" spans="1:1" x14ac:dyDescent="0.25">
      <c r="A27" t="s">
        <v>62</v>
      </c>
    </row>
    <row r="28" spans="1:1" x14ac:dyDescent="0.25">
      <c r="A28" t="s">
        <v>31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s="1" t="s">
        <v>14</v>
      </c>
    </row>
    <row r="32" spans="1:1" x14ac:dyDescent="0.25">
      <c r="A32" t="s">
        <v>65</v>
      </c>
    </row>
    <row r="33" spans="1:1" x14ac:dyDescent="0.25">
      <c r="A33" s="1" t="s">
        <v>15</v>
      </c>
    </row>
    <row r="34" spans="1:1" x14ac:dyDescent="0.25">
      <c r="A34" s="1" t="s">
        <v>16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63</v>
      </c>
    </row>
    <row r="38" spans="1:1" x14ac:dyDescent="0.25">
      <c r="A38" s="1" t="s">
        <v>17</v>
      </c>
    </row>
    <row r="39" spans="1:1" x14ac:dyDescent="0.25">
      <c r="A39" t="s">
        <v>34</v>
      </c>
    </row>
    <row r="40" spans="1:1" x14ac:dyDescent="0.25">
      <c r="A40" s="1" t="s">
        <v>18</v>
      </c>
    </row>
    <row r="41" spans="1:1" x14ac:dyDescent="0.25">
      <c r="A41" s="1" t="s">
        <v>19</v>
      </c>
    </row>
    <row r="42" spans="1:1" x14ac:dyDescent="0.25">
      <c r="A42" t="s">
        <v>52</v>
      </c>
    </row>
    <row r="43" spans="1:1" x14ac:dyDescent="0.25">
      <c r="A43" t="s">
        <v>35</v>
      </c>
    </row>
    <row r="44" spans="1:1" x14ac:dyDescent="0.25">
      <c r="A44" t="s">
        <v>66</v>
      </c>
    </row>
    <row r="45" spans="1:1" x14ac:dyDescent="0.25">
      <c r="A45" s="1" t="s">
        <v>7</v>
      </c>
    </row>
    <row r="46" spans="1:1" x14ac:dyDescent="0.25">
      <c r="A46" s="1" t="s">
        <v>8</v>
      </c>
    </row>
    <row r="47" spans="1:1" x14ac:dyDescent="0.25">
      <c r="A47" t="s">
        <v>44</v>
      </c>
    </row>
    <row r="48" spans="1:1" x14ac:dyDescent="0.25">
      <c r="A48" s="1" t="s">
        <v>20</v>
      </c>
    </row>
    <row r="49" spans="1:1" x14ac:dyDescent="0.25">
      <c r="A49" t="s">
        <v>67</v>
      </c>
    </row>
    <row r="50" spans="1:1" x14ac:dyDescent="0.25">
      <c r="A50" t="s">
        <v>55</v>
      </c>
    </row>
    <row r="51" spans="1:1" x14ac:dyDescent="0.25">
      <c r="A51" t="s">
        <v>56</v>
      </c>
    </row>
    <row r="52" spans="1:1" x14ac:dyDescent="0.25">
      <c r="A52" t="s">
        <v>68</v>
      </c>
    </row>
    <row r="53" spans="1:1" x14ac:dyDescent="0.25">
      <c r="A53" t="s">
        <v>47</v>
      </c>
    </row>
    <row r="54" spans="1:1" x14ac:dyDescent="0.25">
      <c r="A54" t="s">
        <v>48</v>
      </c>
    </row>
    <row r="55" spans="1:1" x14ac:dyDescent="0.25">
      <c r="A55" t="s">
        <v>53</v>
      </c>
    </row>
    <row r="56" spans="1:1" x14ac:dyDescent="0.25">
      <c r="A56" t="s">
        <v>36</v>
      </c>
    </row>
    <row r="57" spans="1:1" x14ac:dyDescent="0.25">
      <c r="A57" s="1" t="s">
        <v>4</v>
      </c>
    </row>
    <row r="58" spans="1:1" x14ac:dyDescent="0.25">
      <c r="A58" t="s">
        <v>64</v>
      </c>
    </row>
    <row r="59" spans="1:1" x14ac:dyDescent="0.25">
      <c r="A59" t="s">
        <v>57</v>
      </c>
    </row>
    <row r="60" spans="1:1" x14ac:dyDescent="0.25">
      <c r="A60" t="s">
        <v>45</v>
      </c>
    </row>
    <row r="61" spans="1:1" x14ac:dyDescent="0.25">
      <c r="A61" t="s">
        <v>69</v>
      </c>
    </row>
    <row r="62" spans="1:1" x14ac:dyDescent="0.25">
      <c r="A62" t="s">
        <v>37</v>
      </c>
    </row>
    <row r="63" spans="1:1" x14ac:dyDescent="0.25">
      <c r="A63" t="s">
        <v>38</v>
      </c>
    </row>
    <row r="64" spans="1:1" x14ac:dyDescent="0.25">
      <c r="A64" s="1" t="s">
        <v>21</v>
      </c>
    </row>
    <row r="65" spans="1:1" x14ac:dyDescent="0.25">
      <c r="A65" t="s">
        <v>39</v>
      </c>
    </row>
    <row r="66" spans="1:1" x14ac:dyDescent="0.25">
      <c r="A66" t="s">
        <v>46</v>
      </c>
    </row>
    <row r="67" spans="1:1" x14ac:dyDescent="0.25">
      <c r="A67" s="1" t="s">
        <v>22</v>
      </c>
    </row>
    <row r="68" spans="1:1" x14ac:dyDescent="0.25">
      <c r="A68" s="1" t="s">
        <v>5</v>
      </c>
    </row>
    <row r="69" spans="1:1" x14ac:dyDescent="0.25">
      <c r="A69" s="1" t="s">
        <v>23</v>
      </c>
    </row>
  </sheetData>
  <sortState ref="A2:A3">
    <sortCondition descending="1" ref="A2:A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Survey Form</vt:lpstr>
      <vt:lpstr>Results</vt:lpstr>
      <vt:lpstr>CountySource</vt:lpstr>
      <vt:lpstr>'Survey Form'!_Hlk26948825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Fitch, Ryan</dc:creator>
  <cp:lastModifiedBy>Lucy Gibson</cp:lastModifiedBy>
  <cp:lastPrinted>2019-12-19T13:09:20Z</cp:lastPrinted>
  <dcterms:created xsi:type="dcterms:W3CDTF">2019-12-18T12:33:00Z</dcterms:created>
  <dcterms:modified xsi:type="dcterms:W3CDTF">2020-02-07T19:16:39Z</dcterms:modified>
</cp:coreProperties>
</file>