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maloneym\Desktop\Desktop Files\Document files\Nursing Home Regulations\State Nursing Staffing Calculation Form\"/>
    </mc:Choice>
  </mc:AlternateContent>
  <xr:revisionPtr revIDLastSave="0" documentId="8_{4AFB7D31-3656-4403-8EE7-FA2901AD25D5}" xr6:coauthVersionLast="47" xr6:coauthVersionMax="47" xr10:uidLastSave="{00000000-0000-0000-0000-000000000000}"/>
  <bookViews>
    <workbookView xWindow="-93" yWindow="-93" windowWidth="18426" windowHeight="11746" xr2:uid="{00000000-000D-0000-FFFF-FFFF00000000}"/>
  </bookViews>
  <sheets>
    <sheet name="Form" sheetId="5" r:id="rId1"/>
  </sheets>
  <definedNames>
    <definedName name="_xlnm.Print_Area" localSheetId="0">Form!$A$1:$N$201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5" i="5" l="1"/>
  <c r="C55" i="5"/>
  <c r="D55" i="5"/>
  <c r="E55" i="5"/>
  <c r="F55" i="5"/>
  <c r="G55" i="5"/>
  <c r="H55" i="5"/>
  <c r="B35" i="5"/>
  <c r="B181" i="5"/>
  <c r="C181" i="5"/>
  <c r="D181" i="5"/>
  <c r="E181" i="5"/>
  <c r="F181" i="5"/>
  <c r="G181" i="5"/>
  <c r="H181" i="5"/>
  <c r="C152" i="5"/>
  <c r="D152" i="5"/>
  <c r="E152" i="5"/>
  <c r="F152" i="5"/>
  <c r="G152" i="5"/>
  <c r="H152" i="5"/>
  <c r="B152" i="5"/>
  <c r="H132" i="5"/>
  <c r="G132" i="5"/>
  <c r="F132" i="5"/>
  <c r="E132" i="5"/>
  <c r="D132" i="5"/>
  <c r="C132" i="5"/>
  <c r="B132" i="5"/>
  <c r="C85" i="5"/>
  <c r="D85" i="5"/>
  <c r="E85" i="5"/>
  <c r="F85" i="5"/>
  <c r="G85" i="5"/>
  <c r="H85" i="5"/>
  <c r="B85" i="5"/>
  <c r="C35" i="5"/>
  <c r="D35" i="5"/>
  <c r="E35" i="5"/>
  <c r="F35" i="5"/>
  <c r="G35" i="5"/>
  <c r="H35" i="5"/>
  <c r="K112" i="5"/>
  <c r="K108" i="5" l="1"/>
  <c r="K131" i="5" l="1"/>
  <c r="N131" i="5" s="1"/>
  <c r="K34" i="5"/>
  <c r="B121" i="5" l="1"/>
  <c r="C121" i="5"/>
  <c r="D121" i="5"/>
  <c r="E121" i="5"/>
  <c r="F121" i="5"/>
  <c r="G121" i="5"/>
  <c r="H121" i="5"/>
  <c r="B122" i="5"/>
  <c r="B123" i="5" s="1"/>
  <c r="C122" i="5"/>
  <c r="C123" i="5" s="1"/>
  <c r="D122" i="5"/>
  <c r="D123" i="5" s="1"/>
  <c r="E122" i="5"/>
  <c r="E123" i="5" s="1"/>
  <c r="F122" i="5"/>
  <c r="F123" i="5" s="1"/>
  <c r="G122" i="5"/>
  <c r="G123" i="5" s="1"/>
  <c r="H122" i="5"/>
  <c r="H123" i="5" s="1"/>
  <c r="B133" i="5"/>
  <c r="B134" i="5" s="1"/>
  <c r="C133" i="5"/>
  <c r="C134" i="5" s="1"/>
  <c r="D133" i="5"/>
  <c r="D134" i="5" s="1"/>
  <c r="E133" i="5"/>
  <c r="E134" i="5" s="1"/>
  <c r="F133" i="5"/>
  <c r="F134" i="5" s="1"/>
  <c r="G133" i="5"/>
  <c r="G134" i="5" s="1"/>
  <c r="H133" i="5"/>
  <c r="H134" i="5" s="1"/>
  <c r="B135" i="5"/>
  <c r="C135" i="5"/>
  <c r="D135" i="5"/>
  <c r="E135" i="5"/>
  <c r="F135" i="5"/>
  <c r="G135" i="5"/>
  <c r="H135" i="5"/>
  <c r="H124" i="5" l="1"/>
  <c r="H125" i="5" s="1"/>
  <c r="G124" i="5"/>
  <c r="G125" i="5" s="1"/>
  <c r="D126" i="5"/>
  <c r="C124" i="5"/>
  <c r="C125" i="5" s="1"/>
  <c r="C126" i="5"/>
  <c r="G126" i="5"/>
  <c r="F124" i="5"/>
  <c r="F125" i="5" s="1"/>
  <c r="F126" i="5"/>
  <c r="E124" i="5"/>
  <c r="E125" i="5" s="1"/>
  <c r="E126" i="5"/>
  <c r="D124" i="5"/>
  <c r="D125" i="5" s="1"/>
  <c r="H126" i="5"/>
  <c r="B124" i="5"/>
  <c r="B125" i="5" s="1"/>
  <c r="B126" i="5"/>
  <c r="H153" i="5" l="1"/>
  <c r="H154" i="5" s="1"/>
  <c r="G153" i="5"/>
  <c r="G154" i="5" s="1"/>
  <c r="F153" i="5"/>
  <c r="F154" i="5" s="1"/>
  <c r="E153" i="5"/>
  <c r="E154" i="5" s="1"/>
  <c r="D153" i="5"/>
  <c r="D154" i="5" s="1"/>
  <c r="C153" i="5"/>
  <c r="C154" i="5" s="1"/>
  <c r="B153" i="5"/>
  <c r="B154" i="5" s="1"/>
  <c r="H139" i="5"/>
  <c r="H140" i="5" s="1"/>
  <c r="G139" i="5"/>
  <c r="G140" i="5" s="1"/>
  <c r="F139" i="5"/>
  <c r="F140" i="5" s="1"/>
  <c r="E139" i="5"/>
  <c r="E140" i="5" s="1"/>
  <c r="D139" i="5"/>
  <c r="D140" i="5" s="1"/>
  <c r="C139" i="5"/>
  <c r="C140" i="5" s="1"/>
  <c r="B139" i="5"/>
  <c r="B140" i="5" s="1"/>
  <c r="H137" i="5"/>
  <c r="H138" i="5" s="1"/>
  <c r="G137" i="5"/>
  <c r="G138" i="5" s="1"/>
  <c r="F137" i="5"/>
  <c r="F138" i="5" s="1"/>
  <c r="E137" i="5"/>
  <c r="E138" i="5" s="1"/>
  <c r="D137" i="5"/>
  <c r="D138" i="5" s="1"/>
  <c r="C137" i="5"/>
  <c r="C138" i="5" s="1"/>
  <c r="B137" i="5"/>
  <c r="B138" i="5" s="1"/>
  <c r="B136" i="5"/>
  <c r="H136" i="5"/>
  <c r="F136" i="5"/>
  <c r="E136" i="5"/>
  <c r="D136" i="5"/>
  <c r="H114" i="5"/>
  <c r="G114" i="5"/>
  <c r="F114" i="5"/>
  <c r="E114" i="5"/>
  <c r="D114" i="5"/>
  <c r="C114" i="5"/>
  <c r="B114" i="5"/>
  <c r="H112" i="5"/>
  <c r="H182" i="5" s="1"/>
  <c r="H183" i="5" s="1"/>
  <c r="H184" i="5" s="1"/>
  <c r="H185" i="5" s="1"/>
  <c r="G112" i="5"/>
  <c r="G182" i="5" s="1"/>
  <c r="G183" i="5" s="1"/>
  <c r="G184" i="5" s="1"/>
  <c r="G185" i="5" s="1"/>
  <c r="F112" i="5"/>
  <c r="F182" i="5" s="1"/>
  <c r="F183" i="5" s="1"/>
  <c r="F184" i="5" s="1"/>
  <c r="F185" i="5" s="1"/>
  <c r="E112" i="5"/>
  <c r="E182" i="5" s="1"/>
  <c r="E183" i="5" s="1"/>
  <c r="E184" i="5" s="1"/>
  <c r="E185" i="5" s="1"/>
  <c r="D112" i="5"/>
  <c r="D182" i="5" s="1"/>
  <c r="D183" i="5" s="1"/>
  <c r="D184" i="5" s="1"/>
  <c r="D185" i="5" s="1"/>
  <c r="C112" i="5"/>
  <c r="C182" i="5" s="1"/>
  <c r="C183" i="5" s="1"/>
  <c r="C184" i="5" s="1"/>
  <c r="C185" i="5" s="1"/>
  <c r="B112" i="5"/>
  <c r="B182" i="5" s="1"/>
  <c r="H56" i="5"/>
  <c r="H57" i="5" s="1"/>
  <c r="G56" i="5"/>
  <c r="G57" i="5" s="1"/>
  <c r="F56" i="5"/>
  <c r="F57" i="5" s="1"/>
  <c r="E56" i="5"/>
  <c r="E57" i="5" s="1"/>
  <c r="D56" i="5"/>
  <c r="D57" i="5" s="1"/>
  <c r="C56" i="5"/>
  <c r="C57" i="5" s="1"/>
  <c r="B56" i="5"/>
  <c r="B57" i="5" s="1"/>
  <c r="H42" i="5"/>
  <c r="H43" i="5" s="1"/>
  <c r="G42" i="5"/>
  <c r="G43" i="5" s="1"/>
  <c r="F42" i="5"/>
  <c r="F43" i="5" s="1"/>
  <c r="E42" i="5"/>
  <c r="E43" i="5" s="1"/>
  <c r="D42" i="5"/>
  <c r="D43" i="5" s="1"/>
  <c r="C42" i="5"/>
  <c r="C43" i="5" s="1"/>
  <c r="B42" i="5"/>
  <c r="B43" i="5" s="1"/>
  <c r="H40" i="5"/>
  <c r="H41" i="5" s="1"/>
  <c r="G40" i="5"/>
  <c r="G41" i="5" s="1"/>
  <c r="F40" i="5"/>
  <c r="F41" i="5" s="1"/>
  <c r="E40" i="5"/>
  <c r="E41" i="5" s="1"/>
  <c r="D40" i="5"/>
  <c r="D41" i="5" s="1"/>
  <c r="C40" i="5"/>
  <c r="C41" i="5" s="1"/>
  <c r="B40" i="5"/>
  <c r="B41" i="5" s="1"/>
  <c r="H38" i="5"/>
  <c r="G38" i="5"/>
  <c r="F38" i="5"/>
  <c r="E38" i="5"/>
  <c r="D38" i="5"/>
  <c r="C38" i="5"/>
  <c r="B38" i="5"/>
  <c r="B39" i="5" s="1"/>
  <c r="H36" i="5"/>
  <c r="H37" i="5" s="1"/>
  <c r="G36" i="5"/>
  <c r="G39" i="5" s="1"/>
  <c r="F36" i="5"/>
  <c r="F39" i="5" s="1"/>
  <c r="E36" i="5"/>
  <c r="E39" i="5" s="1"/>
  <c r="D36" i="5"/>
  <c r="D37" i="5" s="1"/>
  <c r="C36" i="5"/>
  <c r="C39" i="5" s="1"/>
  <c r="B36" i="5"/>
  <c r="B37" i="5" s="1"/>
  <c r="H25" i="5"/>
  <c r="H26" i="5" s="1"/>
  <c r="G25" i="5"/>
  <c r="G26" i="5" s="1"/>
  <c r="F25" i="5"/>
  <c r="F26" i="5" s="1"/>
  <c r="E25" i="5"/>
  <c r="E26" i="5" s="1"/>
  <c r="D25" i="5"/>
  <c r="D26" i="5" s="1"/>
  <c r="C25" i="5"/>
  <c r="C26" i="5" s="1"/>
  <c r="B25" i="5"/>
  <c r="B26" i="5" s="1"/>
  <c r="H24" i="5"/>
  <c r="G24" i="5"/>
  <c r="F24" i="5"/>
  <c r="E24" i="5"/>
  <c r="D24" i="5"/>
  <c r="C24" i="5"/>
  <c r="B24" i="5"/>
  <c r="H17" i="5"/>
  <c r="G17" i="5"/>
  <c r="F17" i="5"/>
  <c r="E17" i="5"/>
  <c r="D17" i="5"/>
  <c r="C17" i="5"/>
  <c r="B17" i="5"/>
  <c r="H15" i="5"/>
  <c r="H86" i="5" s="1"/>
  <c r="G15" i="5"/>
  <c r="G86" i="5" s="1"/>
  <c r="F15" i="5"/>
  <c r="F86" i="5" s="1"/>
  <c r="E15" i="5"/>
  <c r="E86" i="5" s="1"/>
  <c r="D15" i="5"/>
  <c r="D86" i="5" s="1"/>
  <c r="C15" i="5"/>
  <c r="C86" i="5" s="1"/>
  <c r="B15" i="5"/>
  <c r="K11" i="5"/>
  <c r="N34" i="5" s="1"/>
  <c r="B86" i="5" l="1"/>
  <c r="B87" i="5" s="1"/>
  <c r="B88" i="5" s="1"/>
  <c r="B89" i="5" s="1"/>
  <c r="B16" i="5"/>
  <c r="C16" i="5"/>
  <c r="B183" i="5"/>
  <c r="B184" i="5" s="1"/>
  <c r="B185" i="5" s="1"/>
  <c r="K182" i="5"/>
  <c r="N182" i="5" s="1"/>
  <c r="H87" i="5"/>
  <c r="H88" i="5" s="1"/>
  <c r="H89" i="5" s="1"/>
  <c r="G87" i="5"/>
  <c r="G88" i="5" s="1"/>
  <c r="G89" i="5" s="1"/>
  <c r="F87" i="5"/>
  <c r="F88" i="5" s="1"/>
  <c r="F89" i="5" s="1"/>
  <c r="E87" i="5"/>
  <c r="E88" i="5" s="1"/>
  <c r="E89" i="5" s="1"/>
  <c r="D16" i="5"/>
  <c r="D87" i="5"/>
  <c r="D88" i="5" s="1"/>
  <c r="D89" i="5" s="1"/>
  <c r="C87" i="5"/>
  <c r="C88" i="5" s="1"/>
  <c r="C89" i="5" s="1"/>
  <c r="B115" i="5"/>
  <c r="F58" i="5"/>
  <c r="F59" i="5" s="1"/>
  <c r="F155" i="5"/>
  <c r="F156" i="5" s="1"/>
  <c r="H16" i="5"/>
  <c r="G16" i="5"/>
  <c r="F16" i="5"/>
  <c r="E16" i="5"/>
  <c r="E29" i="5"/>
  <c r="D18" i="5"/>
  <c r="H113" i="5"/>
  <c r="G113" i="5"/>
  <c r="H155" i="5"/>
  <c r="H156" i="5" s="1"/>
  <c r="F115" i="5"/>
  <c r="F113" i="5"/>
  <c r="E115" i="5"/>
  <c r="E113" i="5"/>
  <c r="D115" i="5"/>
  <c r="D113" i="5"/>
  <c r="H115" i="5"/>
  <c r="G115" i="5"/>
  <c r="D155" i="5"/>
  <c r="D156" i="5" s="1"/>
  <c r="C115" i="5"/>
  <c r="C113" i="5"/>
  <c r="G18" i="5"/>
  <c r="C58" i="5"/>
  <c r="C59" i="5" s="1"/>
  <c r="G58" i="5"/>
  <c r="G59" i="5" s="1"/>
  <c r="C155" i="5"/>
  <c r="C156" i="5" s="1"/>
  <c r="G155" i="5"/>
  <c r="G156" i="5" s="1"/>
  <c r="E155" i="5"/>
  <c r="E156" i="5" s="1"/>
  <c r="H18" i="5"/>
  <c r="F18" i="5"/>
  <c r="G27" i="5"/>
  <c r="G28" i="5" s="1"/>
  <c r="B155" i="5"/>
  <c r="B156" i="5" s="1"/>
  <c r="E18" i="5"/>
  <c r="D58" i="5"/>
  <c r="D59" i="5" s="1"/>
  <c r="E58" i="5"/>
  <c r="E59" i="5" s="1"/>
  <c r="H29" i="5"/>
  <c r="H27" i="5"/>
  <c r="H28" i="5" s="1"/>
  <c r="G37" i="5"/>
  <c r="H58" i="5"/>
  <c r="H59" i="5" s="1"/>
  <c r="D29" i="5"/>
  <c r="D27" i="5"/>
  <c r="D28" i="5" s="1"/>
  <c r="E37" i="5"/>
  <c r="E27" i="5"/>
  <c r="E28" i="5" s="1"/>
  <c r="F37" i="5"/>
  <c r="C37" i="5"/>
  <c r="C18" i="5"/>
  <c r="C27" i="5"/>
  <c r="C28" i="5" s="1"/>
  <c r="B18" i="5"/>
  <c r="B58" i="5"/>
  <c r="B59" i="5" s="1"/>
  <c r="F27" i="5"/>
  <c r="F28" i="5" s="1"/>
  <c r="F29" i="5"/>
  <c r="B29" i="5"/>
  <c r="B27" i="5"/>
  <c r="B28" i="5" s="1"/>
  <c r="D39" i="5"/>
  <c r="B113" i="5"/>
  <c r="C136" i="5"/>
  <c r="G136" i="5"/>
  <c r="C29" i="5"/>
  <c r="H39" i="5"/>
  <c r="G29" i="5"/>
  <c r="K15" i="5"/>
  <c r="N15" i="5" s="1"/>
  <c r="N112" i="5"/>
  <c r="B162" i="5" l="1"/>
  <c r="F159" i="5"/>
  <c r="H162" i="5"/>
  <c r="F160" i="5"/>
  <c r="F161" i="5"/>
  <c r="F162" i="5"/>
  <c r="B161" i="5"/>
  <c r="G64" i="5"/>
  <c r="G63" i="5"/>
  <c r="G62" i="5"/>
  <c r="G61" i="5"/>
  <c r="K86" i="5"/>
  <c r="N86" i="5" s="1"/>
  <c r="D64" i="5"/>
  <c r="H160" i="5"/>
  <c r="E160" i="5"/>
  <c r="D160" i="5"/>
  <c r="B160" i="5"/>
  <c r="B159" i="5"/>
  <c r="D159" i="5"/>
  <c r="D162" i="5"/>
  <c r="D161" i="5"/>
  <c r="C161" i="5"/>
  <c r="H159" i="5"/>
  <c r="H161" i="5"/>
  <c r="G162" i="5"/>
  <c r="G161" i="5"/>
  <c r="G159" i="5"/>
  <c r="G160" i="5"/>
  <c r="E161" i="5"/>
  <c r="C162" i="5"/>
  <c r="F63" i="5"/>
  <c r="C160" i="5"/>
  <c r="C159" i="5"/>
  <c r="E64" i="5"/>
  <c r="H64" i="5"/>
  <c r="E63" i="5"/>
  <c r="D63" i="5"/>
  <c r="F64" i="5"/>
  <c r="H61" i="5"/>
  <c r="E62" i="5"/>
  <c r="D61" i="5"/>
  <c r="E61" i="5"/>
  <c r="H62" i="5"/>
  <c r="H63" i="5"/>
  <c r="B64" i="5"/>
  <c r="C64" i="5"/>
  <c r="D62" i="5"/>
  <c r="C63" i="5"/>
  <c r="C61" i="5"/>
  <c r="C62" i="5"/>
  <c r="E162" i="5"/>
  <c r="E159" i="5"/>
  <c r="F61" i="5"/>
  <c r="F62" i="5"/>
  <c r="B62" i="5"/>
  <c r="B61" i="5"/>
  <c r="B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ahca</author>
  </authors>
  <commentList>
    <comment ref="A26" authorId="0" shapeId="0" xr:uid="{AB89A81F-126F-4919-A0B2-6143FBE420EA}">
      <text>
        <r>
          <rPr>
            <sz val="8"/>
            <color indexed="10"/>
            <rFont val="Tahoma"/>
            <family val="2"/>
          </rPr>
          <t>At least 1 licensed nurse required  per 40 residents (at all times)
Must round up to next whole number</t>
        </r>
      </text>
    </comment>
    <comment ref="A57" authorId="0" shapeId="0" xr:uid="{344D00E3-C06C-49BB-AA71-3569E92086C2}">
      <text>
        <r>
          <rPr>
            <sz val="8"/>
            <color indexed="10"/>
            <rFont val="Tahoma"/>
            <family val="2"/>
          </rPr>
          <t>At least 1 CNA required per 20 residents (at all times)  
Must round up to next whole number.</t>
        </r>
        <r>
          <rPr>
            <sz val="8"/>
            <color indexed="81"/>
            <rFont val="Tahoma"/>
            <family val="2"/>
          </rPr>
          <t xml:space="preserve">
</t>
        </r>
      </text>
    </comment>
    <comment ref="A123" authorId="0" shapeId="0" xr:uid="{60C92486-FBA2-4567-9F9D-B7D905C24FB7}">
      <text>
        <r>
          <rPr>
            <sz val="8"/>
            <color indexed="10"/>
            <rFont val="Tahoma"/>
            <family val="2"/>
          </rPr>
          <t>At least 1 licensed nurse required  per 40 residents (at all times)
Must round up to next whole number</t>
        </r>
      </text>
    </comment>
    <comment ref="A154" authorId="0" shapeId="0" xr:uid="{C7423A20-0C80-414D-B3F5-3D2FFEC7C744}">
      <text>
        <r>
          <rPr>
            <sz val="8"/>
            <color indexed="10"/>
            <rFont val="Tahoma"/>
            <family val="2"/>
          </rPr>
          <t>At least 1 CNA required per 20 residents (at all times)  
Must round up to next whole number.</t>
        </r>
        <r>
          <rPr>
            <sz val="8"/>
            <color indexed="81"/>
            <rFont val="Tahoma"/>
            <family val="2"/>
          </rPr>
          <t xml:space="preserve">
</t>
        </r>
      </text>
    </comment>
  </commentList>
</comments>
</file>

<file path=xl/sharedStrings.xml><?xml version="1.0" encoding="utf-8"?>
<sst xmlns="http://schemas.openxmlformats.org/spreadsheetml/2006/main" count="185" uniqueCount="97">
  <si>
    <t>Census</t>
  </si>
  <si>
    <t xml:space="preserve"> Min.= 2.3 x census</t>
  </si>
  <si>
    <t>Minimum staffing met?</t>
  </si>
  <si>
    <t>Minimum 1:20/shift</t>
  </si>
  <si>
    <t>Min. = 1 x census</t>
  </si>
  <si>
    <t>Minimum 1:40/shift</t>
  </si>
  <si>
    <t xml:space="preserve"> Min.= 2.6 x census</t>
  </si>
  <si>
    <t>Minimum met for 2002</t>
  </si>
  <si>
    <t>Minimum met for 2003</t>
  </si>
  <si>
    <t>2002 Minimums Met</t>
  </si>
  <si>
    <t>2003 Minimums Met</t>
  </si>
  <si>
    <t xml:space="preserve"> Min.= 2.9 x census</t>
  </si>
  <si>
    <t>Minimum met for 2004</t>
  </si>
  <si>
    <t>2004 Minimums Met</t>
  </si>
  <si>
    <t>Nurses/ "first shift"</t>
  </si>
  <si>
    <t>Nurses/"third shift"</t>
  </si>
  <si>
    <t>CNAs/ "first shift"</t>
  </si>
  <si>
    <t>CNAs/"third shift"</t>
  </si>
  <si>
    <t xml:space="preserve">                                  RATIO:  Enter the number of licensed nurses (RN and LPN) on duty each shift  (the number, not the hours):</t>
  </si>
  <si>
    <t>Findings, this page:</t>
  </si>
  <si>
    <t>Sunday</t>
  </si>
  <si>
    <t>Monday</t>
  </si>
  <si>
    <t>Tuesday</t>
  </si>
  <si>
    <t>Wednesday</t>
  </si>
  <si>
    <t>Thursday</t>
  </si>
  <si>
    <t>Friday</t>
  </si>
  <si>
    <t>Week One</t>
  </si>
  <si>
    <t>Saturday</t>
  </si>
  <si>
    <t>Surveyor Name:</t>
  </si>
  <si>
    <t>Date:</t>
  </si>
  <si>
    <t>Total Census:</t>
  </si>
  <si>
    <t>Daily Average</t>
  </si>
  <si>
    <t>Min per Shift Nursing</t>
  </si>
  <si>
    <t>Date (mm/dd/yy)</t>
  </si>
  <si>
    <t>Total Nursing Hours:</t>
  </si>
  <si>
    <t xml:space="preserve">Total Hours: </t>
  </si>
  <si>
    <t>Weekly Average:</t>
  </si>
  <si>
    <r>
      <t>Total Hours:</t>
    </r>
    <r>
      <rPr>
        <sz val="10.5"/>
        <rFont val="Arial Narrow"/>
        <family val="2"/>
      </rPr>
      <t xml:space="preserve"> </t>
    </r>
  </si>
  <si>
    <r>
      <t>Weekly Average</t>
    </r>
    <r>
      <rPr>
        <sz val="10.5"/>
        <rFont val="Arial Narrow"/>
        <family val="2"/>
      </rPr>
      <t>:</t>
    </r>
  </si>
  <si>
    <t xml:space="preserve"> Min.= 2.5 x census</t>
  </si>
  <si>
    <t>Minimum met for 2011</t>
  </si>
  <si>
    <t>2011 Minimums Met</t>
  </si>
  <si>
    <t xml:space="preserve"> Min.= 3.6</t>
  </si>
  <si>
    <t>Minimum met for 2011 (3.6)</t>
  </si>
  <si>
    <t>Week Two</t>
  </si>
  <si>
    <t>PCAs/"first shift"</t>
  </si>
  <si>
    <t>PCAs/"third shift"</t>
  </si>
  <si>
    <t>CNA Hours</t>
  </si>
  <si>
    <t>LPN. Hours</t>
  </si>
  <si>
    <t>Nurses/ "second shift"</t>
  </si>
  <si>
    <t>PCAs/"second shift"</t>
  </si>
  <si>
    <t>LPN Hours</t>
  </si>
  <si>
    <r>
      <t xml:space="preserve">                               HOURS:   Enter the number of RN and LPN </t>
    </r>
    <r>
      <rPr>
        <i/>
        <sz val="10.5"/>
        <rFont val="Arial Narrow"/>
        <family val="2"/>
      </rPr>
      <t>hours actually worked</t>
    </r>
    <r>
      <rPr>
        <sz val="10.5"/>
        <rFont val="Arial Narrow"/>
        <family val="2"/>
      </rPr>
      <t xml:space="preserve"> per day for the dates above</t>
    </r>
  </si>
  <si>
    <t>RN Hours</t>
  </si>
  <si>
    <t xml:space="preserve">   PCA Hours</t>
  </si>
  <si>
    <t xml:space="preserve"> PCA Hours</t>
  </si>
  <si>
    <r>
      <t>For Two Week Pay Period Immediately Prior to Survey or Other Period Requested by Surveyor  (</t>
    </r>
    <r>
      <rPr>
        <b/>
        <i/>
        <sz val="10.5"/>
        <rFont val="Arial Narrow"/>
        <family val="2"/>
      </rPr>
      <t>Minimum Weekly Average of 3.6 hours of direct care per resident per day</t>
    </r>
    <r>
      <rPr>
        <b/>
        <sz val="10.5"/>
        <rFont val="Arial Narrow"/>
        <family val="2"/>
      </rPr>
      <t>)</t>
    </r>
  </si>
  <si>
    <t>Tag references N 0063 and N 0069
For investigations involving Federal requirements for Nursing Services, utilize CMS-20062 Pathway, Sufficient and Competent Nurse Staffing Review.</t>
  </si>
  <si>
    <t>Total Hours:</t>
  </si>
  <si>
    <t>Facility Name:</t>
  </si>
  <si>
    <t xml:space="preserve"> Provider #:</t>
  </si>
  <si>
    <t>Survey Date:</t>
  </si>
  <si>
    <t>Completed by:</t>
  </si>
  <si>
    <t>Date Completed:</t>
  </si>
  <si>
    <t>Nursing Assistants (NA) Hours</t>
  </si>
  <si>
    <t>NAs/"second shift"</t>
  </si>
  <si>
    <t>Paid Feeding Assistant</t>
  </si>
  <si>
    <t>Occupational Therapist</t>
  </si>
  <si>
    <t>Occupational Therapy Assistant</t>
  </si>
  <si>
    <t>Physical Therapist</t>
  </si>
  <si>
    <t>Physical Therapy Assistant</t>
  </si>
  <si>
    <t>Respiratory Therapist</t>
  </si>
  <si>
    <t>Speech Language Pathologist</t>
  </si>
  <si>
    <t>Therapeutic Recreation Specialist</t>
  </si>
  <si>
    <t>Qualified Activities Professional</t>
  </si>
  <si>
    <t>Other Activities Staff</t>
  </si>
  <si>
    <t>Qualified Social Worker</t>
  </si>
  <si>
    <t>Other Social Worker</t>
  </si>
  <si>
    <t>Mental Health Service Worker</t>
  </si>
  <si>
    <t>Total Direct care staff hours</t>
  </si>
  <si>
    <t>Physical Therapy Aide</t>
  </si>
  <si>
    <t>Occupational Therapy Aide</t>
  </si>
  <si>
    <t>Food &amp; Nutrition Services Staff</t>
  </si>
  <si>
    <r>
      <t xml:space="preserve">                                  HOURS:  Enter the number of CNA, NA,</t>
    </r>
    <r>
      <rPr>
        <i/>
        <sz val="10.5"/>
        <rFont val="Arial Narrow"/>
        <family val="2"/>
      </rPr>
      <t xml:space="preserve"> </t>
    </r>
    <r>
      <rPr>
        <sz val="10.5"/>
        <rFont val="Arial Narrow"/>
        <family val="2"/>
      </rPr>
      <t xml:space="preserve">and PCA (Personal Care Attendant) </t>
    </r>
    <r>
      <rPr>
        <i/>
        <sz val="10.5"/>
        <rFont val="Arial Narrow"/>
        <family val="2"/>
      </rPr>
      <t>hours actually worked</t>
    </r>
    <r>
      <rPr>
        <sz val="10.5"/>
        <rFont val="Arial Narrow"/>
        <family val="2"/>
      </rPr>
      <t xml:space="preserve"> per day for the dates above</t>
    </r>
  </si>
  <si>
    <t xml:space="preserve">                           HOURS:  Enter the daily hours of direct care provided by direct care staff listed below for the dates above:</t>
  </si>
  <si>
    <t xml:space="preserve">                                HOURS: Enter the daily hours of direct care provided by direct care staff listed below for the dates above:</t>
  </si>
  <si>
    <t>Combined Nursing, CNA, and PCA Direct Care Staff Hours</t>
  </si>
  <si>
    <t>Combined Nursing, CNA, and PCA, and Direct Care Staff Hours</t>
  </si>
  <si>
    <t xml:space="preserve">                                 RATIO:  Enter the number of CNAs, NAs, and PCAs on duty each shift for the dates above  (the number, not the hours):</t>
  </si>
  <si>
    <t>Min per Shift CNAs</t>
  </si>
  <si>
    <t>CNAs/"second shift"</t>
  </si>
  <si>
    <t>NAs/ "first shift"</t>
  </si>
  <si>
    <t>NAs/third shift"</t>
  </si>
  <si>
    <r>
      <t xml:space="preserve">                                  HOURS:  Enter the number of CNA, NA, and PCA</t>
    </r>
    <r>
      <rPr>
        <i/>
        <sz val="10.5"/>
        <rFont val="Arial Narrow"/>
        <family val="2"/>
      </rPr>
      <t xml:space="preserve"> hours actually worked</t>
    </r>
    <r>
      <rPr>
        <sz val="10.5"/>
        <rFont val="Arial Narrow"/>
        <family val="2"/>
      </rPr>
      <t xml:space="preserve"> per day for the dates above</t>
    </r>
  </si>
  <si>
    <t>Qualified Medication Aide</t>
  </si>
  <si>
    <t>Revised April 2024</t>
  </si>
  <si>
    <r>
      <t>Note:</t>
    </r>
    <r>
      <rPr>
        <b/>
        <sz val="10"/>
        <rFont val="Arial"/>
        <family val="2"/>
      </rPr>
      <t xml:space="preserve">  </t>
    </r>
    <r>
      <rPr>
        <sz val="10"/>
        <rFont val="Arial"/>
        <family val="2"/>
      </rPr>
      <t>All but the Food &amp; Nutrition Staff category are staffing categories included in the federal Payroll-Based Journal Manual. The Nursing Home is responsible for keeping documentation to support the hours direct staff worked.
Persons whose primary duty is maintaining the physical environment of the facility, including, but not limited to, food preparation, laundry, and housekeeping are not included in the direct care staff hours.
Direct care staff hours do not include time spent on nursing administration, activities program administration, staff development, staffing coordination, and the administrative portion of the Minimum Data Set and care plan coordination for Medicaid.  Volunteers are not included. 
CNAs performing the duties of Qualified Medication Aides are not included in the hours of direct care provided by, or the staffing ratios for CNAs or licensed nurses.  Qualified Medication Aides may be included in the direct care staff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</si>
</sst>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mm/dd/yy"/>
  </numFmts>
  <fonts count="21" x14ac:knownFonts="1">
    <font>
      <sz val="10"/>
      <name val="Arial"/>
    </font>
    <font>
      <sz val="8"/>
      <color indexed="81"/>
      <name val="Tahoma"/>
      <family val="2"/>
    </font>
    <font>
      <sz val="8"/>
      <color indexed="10"/>
      <name val="Tahoma"/>
      <family val="2"/>
    </font>
    <font>
      <sz val="11"/>
      <name val="Arial Narrow"/>
      <family val="2"/>
    </font>
    <font>
      <b/>
      <sz val="10.5"/>
      <name val="Arial Narrow"/>
      <family val="2"/>
    </font>
    <font>
      <sz val="10.5"/>
      <name val="Arial"/>
      <family val="2"/>
    </font>
    <font>
      <sz val="10.5"/>
      <name val="Arial Narrow"/>
      <family val="2"/>
    </font>
    <font>
      <i/>
      <sz val="10.5"/>
      <name val="Arial Narrow"/>
      <family val="2"/>
    </font>
    <font>
      <b/>
      <sz val="10.5"/>
      <name val="Arial"/>
      <family val="2"/>
    </font>
    <font>
      <sz val="10.5"/>
      <color rgb="FFFF0000"/>
      <name val="Arial"/>
      <family val="2"/>
    </font>
    <font>
      <b/>
      <sz val="10.5"/>
      <color rgb="FFFF0000"/>
      <name val="Arial Narrow"/>
      <family val="2"/>
    </font>
    <font>
      <i/>
      <sz val="8"/>
      <name val="Arial Narrow"/>
      <family val="2"/>
    </font>
    <font>
      <i/>
      <sz val="8"/>
      <name val="Arial"/>
      <family val="2"/>
    </font>
    <font>
      <b/>
      <sz val="11"/>
      <name val="Arial Narrow"/>
      <family val="2"/>
    </font>
    <font>
      <b/>
      <sz val="10"/>
      <name val="Arial"/>
      <family val="2"/>
    </font>
    <font>
      <b/>
      <i/>
      <sz val="10.5"/>
      <name val="Arial Narrow"/>
      <family val="2"/>
    </font>
    <font>
      <sz val="10"/>
      <name val="Arial Narrow"/>
      <family val="2"/>
    </font>
    <font>
      <sz val="9.5"/>
      <name val="Arial Narrow"/>
      <family val="2"/>
    </font>
    <font>
      <sz val="9"/>
      <name val="Arial Narrow"/>
      <family val="2"/>
    </font>
    <font>
      <b/>
      <sz val="10"/>
      <name val="Arial Narrow"/>
      <family val="2"/>
    </font>
    <font>
      <sz val="10"/>
      <name val="Arial"/>
      <family val="2"/>
    </font>
  </fonts>
  <fills count="4">
    <fill>
      <patternFill patternType="none"/>
    </fill>
    <fill>
      <patternFill patternType="gray125"/>
    </fill>
    <fill>
      <patternFill patternType="solid">
        <fgColor rgb="FFFFFF93"/>
        <bgColor indexed="64"/>
      </patternFill>
    </fill>
    <fill>
      <patternFill patternType="solid">
        <fgColor theme="0"/>
        <bgColor indexed="64"/>
      </patternFill>
    </fill>
  </fills>
  <borders count="48">
    <border>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21">
    <xf numFmtId="0" fontId="0" fillId="0" borderId="0" xfId="0"/>
    <xf numFmtId="0" fontId="0" fillId="0" borderId="0" xfId="0" applyAlignment="1">
      <alignment horizontal="center"/>
    </xf>
    <xf numFmtId="0" fontId="9" fillId="0" borderId="0" xfId="0" applyFont="1"/>
    <xf numFmtId="0" fontId="8" fillId="0" borderId="0" xfId="0" applyFont="1"/>
    <xf numFmtId="0" fontId="12" fillId="0" borderId="0" xfId="0" applyFont="1" applyAlignment="1">
      <alignment vertical="center"/>
    </xf>
    <xf numFmtId="0" fontId="12" fillId="0" borderId="0" xfId="0" applyFont="1" applyAlignment="1">
      <alignment horizontal="center" vertical="center"/>
    </xf>
    <xf numFmtId="1" fontId="6" fillId="2" borderId="10" xfId="0" applyNumberFormat="1" applyFont="1" applyFill="1" applyBorder="1" applyAlignment="1" applyProtection="1">
      <alignment horizontal="center"/>
      <protection locked="0"/>
    </xf>
    <xf numFmtId="2" fontId="6" fillId="2" borderId="8" xfId="0" applyNumberFormat="1" applyFont="1" applyFill="1" applyBorder="1" applyAlignment="1" applyProtection="1">
      <alignment horizontal="center"/>
      <protection locked="0"/>
    </xf>
    <xf numFmtId="1" fontId="6" fillId="2" borderId="8" xfId="0" applyNumberFormat="1" applyFont="1" applyFill="1" applyBorder="1" applyAlignment="1" applyProtection="1">
      <alignment horizontal="center"/>
      <protection locked="0"/>
    </xf>
    <xf numFmtId="2" fontId="6" fillId="2" borderId="11" xfId="0" applyNumberFormat="1" applyFont="1" applyFill="1" applyBorder="1" applyAlignment="1" applyProtection="1">
      <alignment horizontal="center"/>
      <protection locked="0"/>
    </xf>
    <xf numFmtId="0" fontId="5" fillId="0" borderId="8" xfId="0" applyFont="1" applyBorder="1"/>
    <xf numFmtId="165" fontId="6" fillId="2" borderId="9" xfId="0" applyNumberFormat="1" applyFont="1" applyFill="1" applyBorder="1" applyAlignment="1">
      <alignment horizontal="center"/>
    </xf>
    <xf numFmtId="0" fontId="5" fillId="0" borderId="0" xfId="0" applyFont="1"/>
    <xf numFmtId="0" fontId="4" fillId="0" borderId="8" xfId="0" applyFont="1" applyBorder="1" applyAlignment="1">
      <alignment horizontal="center"/>
    </xf>
    <xf numFmtId="0" fontId="4" fillId="0" borderId="8" xfId="0" applyFont="1" applyBorder="1"/>
    <xf numFmtId="0" fontId="4" fillId="0" borderId="9" xfId="0" applyFont="1" applyBorder="1" applyAlignment="1">
      <alignment horizontal="center"/>
    </xf>
    <xf numFmtId="0" fontId="4" fillId="0" borderId="9" xfId="0" applyFont="1" applyBorder="1"/>
    <xf numFmtId="1" fontId="6" fillId="0" borderId="10" xfId="0" applyNumberFormat="1" applyFont="1" applyBorder="1" applyAlignment="1" applyProtection="1">
      <alignment horizontal="center"/>
      <protection locked="0"/>
    </xf>
    <xf numFmtId="1" fontId="4" fillId="0" borderId="10" xfId="0" applyNumberFormat="1" applyFont="1" applyBorder="1" applyAlignment="1" applyProtection="1">
      <alignment horizontal="left"/>
      <protection locked="0"/>
    </xf>
    <xf numFmtId="2" fontId="6" fillId="0" borderId="8" xfId="0" applyNumberFormat="1" applyFont="1" applyBorder="1" applyAlignment="1" applyProtection="1">
      <alignment horizontal="center"/>
      <protection locked="0"/>
    </xf>
    <xf numFmtId="2" fontId="6" fillId="0" borderId="8" xfId="0" applyNumberFormat="1" applyFont="1" applyBorder="1" applyProtection="1">
      <protection locked="0"/>
    </xf>
    <xf numFmtId="2" fontId="6" fillId="0" borderId="11" xfId="0" applyNumberFormat="1" applyFont="1" applyBorder="1" applyAlignment="1">
      <alignment horizontal="center"/>
    </xf>
    <xf numFmtId="2" fontId="4" fillId="0" borderId="11" xfId="0" applyNumberFormat="1" applyFont="1" applyBorder="1" applyAlignment="1" applyProtection="1">
      <alignment horizontal="left"/>
      <protection locked="0"/>
    </xf>
    <xf numFmtId="2" fontId="4" fillId="0" borderId="11" xfId="0" applyNumberFormat="1" applyFont="1" applyBorder="1" applyProtection="1">
      <protection locked="0"/>
    </xf>
    <xf numFmtId="2" fontId="6" fillId="0" borderId="11" xfId="0" applyNumberFormat="1" applyFont="1" applyBorder="1" applyProtection="1">
      <protection locked="0"/>
    </xf>
    <xf numFmtId="2" fontId="6" fillId="0" borderId="12" xfId="0" applyNumberFormat="1" applyFont="1" applyBorder="1" applyAlignment="1">
      <alignment horizontal="center"/>
    </xf>
    <xf numFmtId="2" fontId="11" fillId="0" borderId="13" xfId="0" applyNumberFormat="1" applyFont="1" applyBorder="1" applyAlignment="1">
      <alignment horizontal="center" vertical="center"/>
    </xf>
    <xf numFmtId="2" fontId="11" fillId="0" borderId="14" xfId="0" applyNumberFormat="1" applyFont="1" applyBorder="1" applyAlignment="1">
      <alignment horizontal="center" vertical="center"/>
    </xf>
    <xf numFmtId="1" fontId="6" fillId="0" borderId="8" xfId="0" applyNumberFormat="1" applyFont="1" applyBorder="1" applyAlignment="1" applyProtection="1">
      <alignment horizontal="center"/>
      <protection locked="0"/>
    </xf>
    <xf numFmtId="1" fontId="6" fillId="0" borderId="8" xfId="0" applyNumberFormat="1" applyFont="1" applyBorder="1" applyProtection="1">
      <protection locked="0"/>
    </xf>
    <xf numFmtId="1" fontId="6" fillId="0" borderId="11" xfId="0" applyNumberFormat="1" applyFont="1" applyBorder="1" applyAlignment="1" applyProtection="1">
      <alignment horizontal="center"/>
      <protection locked="0"/>
    </xf>
    <xf numFmtId="1" fontId="6" fillId="0" borderId="11" xfId="0" applyNumberFormat="1" applyFont="1" applyBorder="1" applyProtection="1">
      <protection locked="0"/>
    </xf>
    <xf numFmtId="164" fontId="6" fillId="0" borderId="13" xfId="0" applyNumberFormat="1" applyFont="1" applyBorder="1" applyAlignment="1">
      <alignment horizontal="center"/>
    </xf>
    <xf numFmtId="1" fontId="11" fillId="0" borderId="8" xfId="0" applyNumberFormat="1" applyFont="1" applyBorder="1" applyAlignment="1">
      <alignment horizontal="center" vertical="center"/>
    </xf>
    <xf numFmtId="2" fontId="11" fillId="0" borderId="11" xfId="0" applyNumberFormat="1" applyFont="1" applyBorder="1" applyAlignment="1">
      <alignment horizontal="center" vertical="center"/>
    </xf>
    <xf numFmtId="2" fontId="6" fillId="0" borderId="11" xfId="0" applyNumberFormat="1" applyFont="1" applyBorder="1" applyAlignment="1" applyProtection="1">
      <alignment horizontal="center"/>
      <protection locked="0"/>
    </xf>
    <xf numFmtId="0" fontId="6" fillId="0" borderId="12" xfId="0" applyFont="1" applyBorder="1" applyAlignment="1">
      <alignment horizontal="center"/>
    </xf>
    <xf numFmtId="2" fontId="6" fillId="0" borderId="25" xfId="0" applyNumberFormat="1" applyFont="1" applyBorder="1" applyAlignment="1" applyProtection="1">
      <alignment horizontal="center"/>
      <protection locked="0"/>
    </xf>
    <xf numFmtId="2" fontId="6" fillId="0" borderId="13" xfId="0" applyNumberFormat="1" applyFont="1" applyBorder="1" applyAlignment="1">
      <alignment horizontal="center"/>
    </xf>
    <xf numFmtId="2" fontId="6" fillId="0" borderId="13" xfId="0" applyNumberFormat="1" applyFont="1" applyBorder="1"/>
    <xf numFmtId="2" fontId="6" fillId="0" borderId="8" xfId="0" applyNumberFormat="1" applyFont="1" applyBorder="1"/>
    <xf numFmtId="2" fontId="6" fillId="0" borderId="8" xfId="0" applyNumberFormat="1" applyFont="1" applyBorder="1" applyAlignment="1">
      <alignment horizontal="center"/>
    </xf>
    <xf numFmtId="2" fontId="11" fillId="0" borderId="8" xfId="0" applyNumberFormat="1" applyFont="1" applyBorder="1" applyAlignment="1">
      <alignment horizontal="center" vertical="center"/>
    </xf>
    <xf numFmtId="1" fontId="6" fillId="0" borderId="14" xfId="0" applyNumberFormat="1" applyFont="1" applyBorder="1" applyAlignment="1" applyProtection="1">
      <alignment horizontal="center"/>
      <protection locked="0"/>
    </xf>
    <xf numFmtId="1" fontId="6" fillId="0" borderId="14" xfId="0" applyNumberFormat="1" applyFont="1" applyBorder="1" applyProtection="1">
      <protection locked="0"/>
    </xf>
    <xf numFmtId="0" fontId="5" fillId="0" borderId="26" xfId="0" applyFont="1" applyBorder="1"/>
    <xf numFmtId="1" fontId="10" fillId="0" borderId="12" xfId="0" applyNumberFormat="1" applyFont="1" applyBorder="1" applyAlignment="1">
      <alignment horizontal="center"/>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3" borderId="0" xfId="0" applyFont="1" applyFill="1" applyAlignment="1">
      <alignment horizontal="center"/>
    </xf>
    <xf numFmtId="0" fontId="4" fillId="0" borderId="13" xfId="0" applyFont="1" applyBorder="1" applyAlignment="1">
      <alignment horizontal="center"/>
    </xf>
    <xf numFmtId="0" fontId="4" fillId="0" borderId="13" xfId="0" applyFont="1" applyBorder="1"/>
    <xf numFmtId="0" fontId="3" fillId="3" borderId="2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 xfId="0" applyFont="1" applyFill="1" applyBorder="1" applyAlignment="1">
      <alignment horizontal="center" vertical="top"/>
    </xf>
    <xf numFmtId="0" fontId="3" fillId="3" borderId="0" xfId="0" applyFont="1" applyFill="1" applyAlignment="1">
      <alignment horizontal="center" vertical="top"/>
    </xf>
    <xf numFmtId="0" fontId="4" fillId="0" borderId="32" xfId="0" applyFont="1" applyBorder="1" applyAlignment="1">
      <alignment horizontal="center" vertical="center"/>
    </xf>
    <xf numFmtId="0" fontId="4" fillId="0" borderId="33" xfId="0" applyFont="1" applyBorder="1" applyAlignment="1">
      <alignment horizontal="center"/>
    </xf>
    <xf numFmtId="0" fontId="6" fillId="0" borderId="34" xfId="0" applyFont="1" applyBorder="1" applyAlignment="1">
      <alignment horizontal="right" vertical="center"/>
    </xf>
    <xf numFmtId="0" fontId="4" fillId="0" borderId="30" xfId="0" applyFont="1" applyBorder="1" applyAlignment="1">
      <alignment horizontal="center"/>
    </xf>
    <xf numFmtId="0" fontId="6" fillId="0" borderId="35" xfId="0" applyFont="1" applyBorder="1" applyAlignment="1">
      <alignment horizontal="right"/>
    </xf>
    <xf numFmtId="1" fontId="6" fillId="0" borderId="23" xfId="0" applyNumberFormat="1" applyFont="1" applyBorder="1" applyAlignment="1" applyProtection="1">
      <alignment horizontal="center"/>
      <protection locked="0"/>
    </xf>
    <xf numFmtId="0" fontId="6" fillId="0" borderId="34" xfId="0" applyFont="1" applyBorder="1" applyAlignment="1">
      <alignment horizontal="right"/>
    </xf>
    <xf numFmtId="2" fontId="6" fillId="0" borderId="36" xfId="0" applyNumberFormat="1" applyFont="1" applyBorder="1" applyAlignment="1" applyProtection="1">
      <alignment horizontal="center"/>
      <protection locked="0"/>
    </xf>
    <xf numFmtId="0" fontId="4" fillId="0" borderId="35" xfId="0" applyFont="1" applyBorder="1" applyAlignment="1">
      <alignment horizontal="right"/>
    </xf>
    <xf numFmtId="0" fontId="4" fillId="0" borderId="1" xfId="0" applyFont="1" applyBorder="1" applyAlignment="1">
      <alignment horizontal="right" vertical="top"/>
    </xf>
    <xf numFmtId="0" fontId="11" fillId="0" borderId="32" xfId="0" applyFont="1" applyBorder="1" applyAlignment="1">
      <alignment horizontal="center" vertical="center"/>
    </xf>
    <xf numFmtId="2" fontId="11" fillId="0" borderId="33" xfId="0" applyNumberFormat="1" applyFont="1" applyBorder="1" applyAlignment="1">
      <alignment horizontal="center" vertical="center"/>
    </xf>
    <xf numFmtId="0" fontId="11" fillId="0" borderId="38" xfId="0" applyFont="1" applyBorder="1" applyAlignment="1">
      <alignment horizontal="center" vertical="center"/>
    </xf>
    <xf numFmtId="2" fontId="11" fillId="0" borderId="39" xfId="0" applyNumberFormat="1" applyFont="1" applyBorder="1" applyAlignment="1">
      <alignment horizontal="center" vertical="center"/>
    </xf>
    <xf numFmtId="0" fontId="6" fillId="0" borderId="34" xfId="0" applyFont="1" applyBorder="1" applyAlignment="1">
      <alignment horizontal="right" vertical="top"/>
    </xf>
    <xf numFmtId="1" fontId="6" fillId="0" borderId="36" xfId="0" applyNumberFormat="1" applyFont="1" applyBorder="1" applyAlignment="1" applyProtection="1">
      <alignment horizontal="center"/>
      <protection locked="0"/>
    </xf>
    <xf numFmtId="0" fontId="6" fillId="0" borderId="35" xfId="0" applyFont="1" applyBorder="1" applyAlignment="1">
      <alignment horizontal="right" vertical="top"/>
    </xf>
    <xf numFmtId="1" fontId="6" fillId="0" borderId="37" xfId="0" applyNumberFormat="1" applyFont="1" applyBorder="1" applyAlignment="1" applyProtection="1">
      <alignment horizontal="center"/>
      <protection locked="0"/>
    </xf>
    <xf numFmtId="0" fontId="10" fillId="0" borderId="40" xfId="0" applyFont="1" applyBorder="1" applyAlignment="1">
      <alignment horizontal="right" vertical="top"/>
    </xf>
    <xf numFmtId="0" fontId="6" fillId="0" borderId="32" xfId="0" applyFont="1" applyBorder="1" applyAlignment="1">
      <alignment vertical="top"/>
    </xf>
    <xf numFmtId="164" fontId="6" fillId="0" borderId="33" xfId="0" applyNumberFormat="1" applyFont="1" applyBorder="1" applyAlignment="1">
      <alignment horizontal="center"/>
    </xf>
    <xf numFmtId="0" fontId="11" fillId="0" borderId="34" xfId="0" applyFont="1" applyBorder="1" applyAlignment="1">
      <alignment horizontal="center" vertical="center"/>
    </xf>
    <xf numFmtId="1" fontId="11" fillId="0" borderId="36" xfId="0" applyNumberFormat="1" applyFont="1" applyBorder="1" applyAlignment="1">
      <alignment horizontal="center" vertical="center"/>
    </xf>
    <xf numFmtId="2" fontId="11" fillId="0" borderId="37" xfId="0" applyNumberFormat="1" applyFont="1" applyBorder="1" applyAlignment="1">
      <alignment horizontal="center" vertical="center"/>
    </xf>
    <xf numFmtId="0" fontId="11" fillId="0" borderId="35" xfId="0" applyFont="1" applyBorder="1" applyAlignment="1">
      <alignment horizontal="center" vertical="center"/>
    </xf>
    <xf numFmtId="0" fontId="6" fillId="0" borderId="4" xfId="0" applyFont="1" applyBorder="1" applyAlignment="1">
      <alignment vertical="top"/>
    </xf>
    <xf numFmtId="1" fontId="6" fillId="0" borderId="0" xfId="0" applyNumberFormat="1" applyFont="1" applyAlignment="1">
      <alignment horizontal="center"/>
    </xf>
    <xf numFmtId="1" fontId="6" fillId="0" borderId="29" xfId="0" applyNumberFormat="1" applyFont="1" applyBorder="1" applyAlignment="1">
      <alignment horizontal="center"/>
    </xf>
    <xf numFmtId="0" fontId="6" fillId="0" borderId="4" xfId="0" applyFont="1" applyBorder="1" applyAlignment="1">
      <alignment horizontal="right" vertical="center"/>
    </xf>
    <xf numFmtId="2" fontId="6" fillId="0" borderId="41" xfId="0" applyNumberFormat="1" applyFont="1" applyBorder="1" applyAlignment="1">
      <alignment horizontal="center"/>
    </xf>
    <xf numFmtId="0" fontId="6" fillId="0" borderId="32" xfId="0" applyFont="1" applyBorder="1" applyAlignment="1">
      <alignment horizontal="center"/>
    </xf>
    <xf numFmtId="2" fontId="6" fillId="0" borderId="33" xfId="0" applyNumberFormat="1" applyFont="1" applyBorder="1" applyAlignment="1">
      <alignment horizontal="center"/>
    </xf>
    <xf numFmtId="2" fontId="6" fillId="0" borderId="37" xfId="0" applyNumberFormat="1" applyFont="1" applyBorder="1" applyAlignment="1">
      <alignment horizontal="center"/>
    </xf>
    <xf numFmtId="0" fontId="6" fillId="0" borderId="34" xfId="0" applyFont="1" applyBorder="1" applyAlignment="1">
      <alignment horizontal="center"/>
    </xf>
    <xf numFmtId="2" fontId="6" fillId="0" borderId="36" xfId="0" applyNumberFormat="1" applyFont="1" applyBorder="1" applyAlignment="1">
      <alignment horizontal="center"/>
    </xf>
    <xf numFmtId="2" fontId="11" fillId="0" borderId="36" xfId="0" applyNumberFormat="1" applyFont="1" applyBorder="1" applyAlignment="1">
      <alignment horizontal="center" vertical="center"/>
    </xf>
    <xf numFmtId="0" fontId="6" fillId="0" borderId="38" xfId="0" applyFont="1" applyBorder="1" applyAlignment="1">
      <alignment horizontal="right" vertical="top"/>
    </xf>
    <xf numFmtId="1" fontId="6" fillId="0" borderId="39" xfId="0" applyNumberFormat="1" applyFont="1" applyBorder="1" applyAlignment="1" applyProtection="1">
      <alignment horizontal="center"/>
      <protection locked="0"/>
    </xf>
    <xf numFmtId="0" fontId="6" fillId="0" borderId="4" xfId="0" applyFont="1" applyBorder="1" applyAlignment="1">
      <alignment horizontal="center" vertical="top"/>
    </xf>
    <xf numFmtId="0" fontId="4" fillId="0" borderId="34" xfId="0" applyFont="1" applyBorder="1" applyAlignment="1">
      <alignment horizontal="center" vertical="center"/>
    </xf>
    <xf numFmtId="0" fontId="4" fillId="0" borderId="36" xfId="0" applyFont="1" applyBorder="1" applyAlignment="1">
      <alignment horizontal="center"/>
    </xf>
    <xf numFmtId="0" fontId="5" fillId="0" borderId="36" xfId="0" applyFont="1" applyBorder="1"/>
    <xf numFmtId="2" fontId="6" fillId="0" borderId="43" xfId="0" applyNumberFormat="1" applyFont="1" applyBorder="1" applyAlignment="1">
      <alignment horizontal="center"/>
    </xf>
    <xf numFmtId="0" fontId="5" fillId="3" borderId="20" xfId="0" applyFont="1" applyFill="1" applyBorder="1"/>
    <xf numFmtId="0" fontId="5" fillId="3" borderId="28" xfId="0" applyFont="1" applyFill="1" applyBorder="1"/>
    <xf numFmtId="1" fontId="6" fillId="0" borderId="44" xfId="0" applyNumberFormat="1" applyFont="1" applyBorder="1" applyAlignment="1" applyProtection="1">
      <alignment horizontal="center"/>
      <protection locked="0"/>
    </xf>
    <xf numFmtId="0" fontId="5" fillId="3" borderId="43" xfId="0" applyFont="1" applyFill="1" applyBorder="1"/>
    <xf numFmtId="2" fontId="6" fillId="3" borderId="3" xfId="0" applyNumberFormat="1" applyFont="1" applyFill="1" applyBorder="1" applyAlignment="1">
      <alignment horizontal="center"/>
    </xf>
    <xf numFmtId="2" fontId="6" fillId="3" borderId="31" xfId="0" applyNumberFormat="1" applyFont="1" applyFill="1" applyBorder="1" applyAlignment="1">
      <alignment horizontal="center"/>
    </xf>
    <xf numFmtId="0" fontId="0" fillId="3" borderId="7" xfId="0" applyFill="1" applyBorder="1"/>
    <xf numFmtId="0" fontId="0" fillId="3" borderId="19" xfId="0" applyFill="1" applyBorder="1" applyAlignment="1">
      <alignment horizontal="center"/>
    </xf>
    <xf numFmtId="0" fontId="0" fillId="3" borderId="19" xfId="0" applyFill="1" applyBorder="1"/>
    <xf numFmtId="0" fontId="0" fillId="3" borderId="42" xfId="0" applyFill="1" applyBorder="1" applyAlignment="1">
      <alignment horizontal="center"/>
    </xf>
    <xf numFmtId="0" fontId="3" fillId="3" borderId="0" xfId="0" applyFont="1" applyFill="1" applyAlignment="1">
      <alignment horizontal="right" vertical="center" wrapText="1"/>
    </xf>
    <xf numFmtId="0" fontId="3" fillId="3" borderId="7" xfId="0" applyFont="1" applyFill="1" applyBorder="1" applyAlignment="1">
      <alignment horizontal="right" vertical="center"/>
    </xf>
    <xf numFmtId="0" fontId="3" fillId="3" borderId="5" xfId="0" applyFont="1" applyFill="1" applyBorder="1" applyAlignment="1">
      <alignment horizontal="right" vertical="center" indent="1"/>
    </xf>
    <xf numFmtId="0" fontId="3" fillId="3" borderId="6" xfId="0" applyFont="1" applyFill="1" applyBorder="1" applyAlignment="1">
      <alignment horizontal="right" vertical="center" indent="1"/>
    </xf>
    <xf numFmtId="0" fontId="3" fillId="3" borderId="2" xfId="0" applyFont="1" applyFill="1" applyBorder="1" applyAlignment="1">
      <alignment horizontal="right" vertical="center" indent="1"/>
    </xf>
    <xf numFmtId="0" fontId="3" fillId="3" borderId="1" xfId="0" applyFont="1" applyFill="1" applyBorder="1" applyAlignment="1">
      <alignment horizontal="right" vertical="center" indent="1"/>
    </xf>
    <xf numFmtId="0" fontId="5" fillId="3" borderId="16" xfId="0" applyFont="1" applyFill="1" applyBorder="1"/>
    <xf numFmtId="0" fontId="5" fillId="3" borderId="30" xfId="0" applyFont="1" applyFill="1" applyBorder="1"/>
    <xf numFmtId="2" fontId="6" fillId="2" borderId="25" xfId="0" applyNumberFormat="1" applyFont="1" applyFill="1" applyBorder="1" applyAlignment="1" applyProtection="1">
      <alignment horizontal="center"/>
      <protection locked="0"/>
    </xf>
    <xf numFmtId="0" fontId="5" fillId="0" borderId="14" xfId="0" applyFont="1" applyBorder="1"/>
    <xf numFmtId="0" fontId="6" fillId="0" borderId="8" xfId="0" applyFont="1" applyBorder="1" applyAlignment="1">
      <alignment horizontal="left"/>
    </xf>
    <xf numFmtId="2" fontId="6" fillId="0" borderId="15" xfId="0" applyNumberFormat="1" applyFont="1" applyBorder="1" applyAlignment="1" applyProtection="1">
      <alignment horizontal="center"/>
      <protection locked="0"/>
    </xf>
    <xf numFmtId="2" fontId="4" fillId="0" borderId="15" xfId="0" applyNumberFormat="1" applyFont="1" applyBorder="1" applyAlignment="1" applyProtection="1">
      <alignment horizontal="left"/>
      <protection locked="0"/>
    </xf>
    <xf numFmtId="2" fontId="6" fillId="0" borderId="15" xfId="0" applyNumberFormat="1" applyFont="1" applyBorder="1" applyAlignment="1">
      <alignment horizontal="center"/>
    </xf>
    <xf numFmtId="0" fontId="6" fillId="0" borderId="36" xfId="0" applyFont="1" applyBorder="1" applyAlignment="1">
      <alignment horizontal="left"/>
    </xf>
    <xf numFmtId="0" fontId="10" fillId="0" borderId="40" xfId="0" applyFont="1" applyBorder="1" applyAlignment="1">
      <alignment horizontal="right" vertical="top" wrapText="1"/>
    </xf>
    <xf numFmtId="0" fontId="6" fillId="0" borderId="39" xfId="0" applyFont="1" applyBorder="1" applyAlignment="1">
      <alignment horizontal="left"/>
    </xf>
    <xf numFmtId="0" fontId="6" fillId="0" borderId="14" xfId="0" applyFont="1" applyBorder="1" applyAlignment="1">
      <alignment horizontal="left"/>
    </xf>
    <xf numFmtId="0" fontId="6" fillId="3" borderId="0" xfId="0" applyFont="1" applyFill="1" applyAlignment="1">
      <alignment horizontal="center" vertical="top" wrapText="1"/>
    </xf>
    <xf numFmtId="0" fontId="6" fillId="3" borderId="6" xfId="0" applyFont="1" applyFill="1" applyBorder="1" applyAlignment="1">
      <alignment horizontal="center" vertical="top" wrapText="1"/>
    </xf>
    <xf numFmtId="0" fontId="6" fillId="3" borderId="16"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19" xfId="0" applyFont="1" applyFill="1" applyBorder="1" applyAlignment="1">
      <alignment horizontal="center" vertical="top" wrapText="1"/>
    </xf>
    <xf numFmtId="0" fontId="16" fillId="0" borderId="4" xfId="0" applyFont="1" applyBorder="1" applyAlignment="1">
      <alignment horizontal="right" vertical="center" wrapText="1"/>
    </xf>
    <xf numFmtId="0" fontId="17" fillId="0" borderId="6" xfId="0" applyFont="1" applyBorder="1" applyAlignment="1">
      <alignment horizontal="right"/>
    </xf>
    <xf numFmtId="0" fontId="4" fillId="0" borderId="6" xfId="0" applyFont="1" applyBorder="1" applyAlignment="1">
      <alignment horizontal="right" vertical="top"/>
    </xf>
    <xf numFmtId="0" fontId="16" fillId="0" borderId="4" xfId="0" applyFont="1" applyBorder="1" applyAlignment="1">
      <alignment horizontal="right" vertical="center"/>
    </xf>
    <xf numFmtId="0" fontId="18" fillId="0" borderId="6" xfId="0" applyFont="1" applyBorder="1" applyAlignment="1">
      <alignment horizontal="right"/>
    </xf>
    <xf numFmtId="0" fontId="0" fillId="0" borderId="0" xfId="0" applyAlignment="1">
      <alignment horizontal="left" vertical="center"/>
    </xf>
    <xf numFmtId="0" fontId="10" fillId="0" borderId="35" xfId="0" applyFont="1" applyBorder="1" applyAlignment="1">
      <alignment horizontal="right" wrapText="1"/>
    </xf>
    <xf numFmtId="0" fontId="6" fillId="3" borderId="1"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31" xfId="0" applyFont="1" applyFill="1" applyBorder="1" applyAlignment="1">
      <alignment horizontal="center" vertical="top" wrapText="1"/>
    </xf>
    <xf numFmtId="1" fontId="6" fillId="0" borderId="8" xfId="0" applyNumberFormat="1" applyFont="1" applyBorder="1" applyAlignment="1">
      <alignment horizontal="center"/>
    </xf>
    <xf numFmtId="2" fontId="6" fillId="2" borderId="8" xfId="0" applyNumberFormat="1" applyFont="1" applyFill="1" applyBorder="1" applyAlignment="1">
      <alignment horizontal="center"/>
    </xf>
    <xf numFmtId="2" fontId="4" fillId="0" borderId="15" xfId="0" applyNumberFormat="1" applyFont="1" applyBorder="1" applyAlignment="1" applyProtection="1">
      <alignment horizontal="center"/>
      <protection locked="0"/>
    </xf>
    <xf numFmtId="0" fontId="5" fillId="0" borderId="12" xfId="0" applyFont="1" applyBorder="1" applyAlignment="1">
      <alignment horizontal="center"/>
    </xf>
    <xf numFmtId="0" fontId="5" fillId="3" borderId="3" xfId="0" applyFont="1" applyFill="1" applyBorder="1" applyAlignment="1">
      <alignment horizontal="center"/>
    </xf>
    <xf numFmtId="0" fontId="5" fillId="3" borderId="31" xfId="0" applyFont="1" applyFill="1" applyBorder="1" applyAlignment="1">
      <alignment horizontal="center"/>
    </xf>
    <xf numFmtId="0" fontId="17" fillId="0" borderId="4" xfId="0" applyFont="1" applyBorder="1" applyAlignment="1">
      <alignment horizontal="right"/>
    </xf>
    <xf numFmtId="2" fontId="6" fillId="2" borderId="14" xfId="0" applyNumberFormat="1" applyFont="1" applyFill="1" applyBorder="1" applyAlignment="1">
      <alignment horizontal="center"/>
    </xf>
    <xf numFmtId="0" fontId="10" fillId="0" borderId="47" xfId="0" applyFont="1" applyBorder="1" applyAlignment="1">
      <alignment horizontal="right" wrapText="1"/>
    </xf>
    <xf numFmtId="0" fontId="4" fillId="0" borderId="8" xfId="0" applyFont="1" applyBorder="1" applyAlignment="1">
      <alignment horizontal="right" vertical="top"/>
    </xf>
    <xf numFmtId="1" fontId="6" fillId="0" borderId="3" xfId="0" applyNumberFormat="1" applyFont="1" applyBorder="1" applyAlignment="1" applyProtection="1">
      <alignment horizontal="center"/>
      <protection locked="0"/>
    </xf>
    <xf numFmtId="1" fontId="6" fillId="2" borderId="14" xfId="0" applyNumberFormat="1" applyFont="1" applyFill="1" applyBorder="1" applyAlignment="1" applyProtection="1">
      <alignment horizontal="center"/>
      <protection locked="0"/>
    </xf>
    <xf numFmtId="0" fontId="6" fillId="0" borderId="5" xfId="0" applyFont="1" applyBorder="1" applyAlignment="1">
      <alignment horizontal="left"/>
    </xf>
    <xf numFmtId="0" fontId="6" fillId="0" borderId="18" xfId="0" applyFont="1" applyBorder="1" applyAlignment="1">
      <alignment horizontal="left"/>
    </xf>
    <xf numFmtId="0" fontId="6" fillId="0" borderId="24" xfId="0" applyFont="1" applyBorder="1" applyAlignment="1">
      <alignment horizontal="left"/>
    </xf>
    <xf numFmtId="0" fontId="6" fillId="0" borderId="5" xfId="0" applyFont="1" applyBorder="1" applyAlignment="1">
      <alignment vertical="center"/>
    </xf>
    <xf numFmtId="0" fontId="6" fillId="0" borderId="18" xfId="0" applyFont="1" applyBorder="1" applyAlignment="1">
      <alignment vertical="center"/>
    </xf>
    <xf numFmtId="0" fontId="6" fillId="0" borderId="24" xfId="0" applyFont="1" applyBorder="1" applyAlignment="1">
      <alignment vertical="center"/>
    </xf>
    <xf numFmtId="0" fontId="13" fillId="0" borderId="27" xfId="0" applyFont="1" applyBorder="1" applyAlignment="1">
      <alignment horizontal="center" vertical="top" wrapText="1"/>
    </xf>
    <xf numFmtId="0" fontId="13" fillId="0" borderId="20" xfId="0" applyFont="1" applyBorder="1" applyAlignment="1">
      <alignment horizontal="center" vertical="top" wrapText="1"/>
    </xf>
    <xf numFmtId="0" fontId="13" fillId="0" borderId="28" xfId="0" applyFont="1" applyBorder="1" applyAlignment="1">
      <alignment horizontal="center" vertical="top" wrapText="1"/>
    </xf>
    <xf numFmtId="49" fontId="3" fillId="3" borderId="18" xfId="0" applyNumberFormat="1" applyFont="1" applyFill="1" applyBorder="1" applyAlignment="1" applyProtection="1">
      <alignment horizontal="center" vertical="center"/>
      <protection locked="0"/>
    </xf>
    <xf numFmtId="49" fontId="3" fillId="3" borderId="24" xfId="0" applyNumberFormat="1" applyFont="1" applyFill="1" applyBorder="1" applyAlignment="1" applyProtection="1">
      <alignment horizontal="center" vertical="center"/>
      <protection locked="0"/>
    </xf>
    <xf numFmtId="0" fontId="0" fillId="3" borderId="18" xfId="0" applyFill="1" applyBorder="1" applyAlignment="1">
      <alignment horizontal="center" vertical="center"/>
    </xf>
    <xf numFmtId="0" fontId="0" fillId="3" borderId="24" xfId="0" applyFill="1" applyBorder="1" applyAlignment="1">
      <alignment horizontal="center" vertical="center"/>
    </xf>
    <xf numFmtId="0" fontId="3" fillId="3" borderId="1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17" xfId="0" applyFont="1" applyFill="1" applyBorder="1" applyAlignment="1">
      <alignment horizontal="center" vertical="center" wrapText="1"/>
    </xf>
    <xf numFmtId="0" fontId="3" fillId="3" borderId="22" xfId="0" applyFont="1" applyFill="1" applyBorder="1" applyAlignment="1">
      <alignment horizontal="center" vertical="center" wrapText="1"/>
    </xf>
    <xf numFmtId="14" fontId="3" fillId="3" borderId="17" xfId="0" applyNumberFormat="1" applyFont="1" applyFill="1" applyBorder="1" applyAlignment="1" applyProtection="1">
      <alignment horizontal="center" vertical="center"/>
      <protection locked="0"/>
    </xf>
    <xf numFmtId="0" fontId="0" fillId="3" borderId="0" xfId="0" applyFill="1" applyAlignment="1">
      <alignment horizontal="center" vertical="center"/>
    </xf>
    <xf numFmtId="0" fontId="0" fillId="3" borderId="29" xfId="0" applyFill="1" applyBorder="1" applyAlignment="1">
      <alignment horizontal="center"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8" xfId="0" applyFont="1" applyFill="1" applyBorder="1" applyAlignment="1">
      <alignment horizontal="center" vertical="center"/>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6" fillId="0" borderId="42" xfId="0" applyFont="1" applyBorder="1" applyAlignment="1">
      <alignment horizontal="left"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6" fillId="0" borderId="1" xfId="0" applyFont="1" applyBorder="1" applyAlignment="1">
      <alignment vertical="top"/>
    </xf>
    <xf numFmtId="0" fontId="6" fillId="0" borderId="3" xfId="0" applyFont="1" applyBorder="1" applyAlignment="1">
      <alignment vertical="top"/>
    </xf>
    <xf numFmtId="0" fontId="6" fillId="0" borderId="31" xfId="0" applyFont="1" applyBorder="1" applyAlignment="1">
      <alignment vertical="top"/>
    </xf>
    <xf numFmtId="0" fontId="10" fillId="0" borderId="27" xfId="0" applyFont="1" applyBorder="1" applyAlignment="1">
      <alignment vertical="top"/>
    </xf>
    <xf numFmtId="0" fontId="10" fillId="0" borderId="20" xfId="0" applyFont="1" applyBorder="1" applyAlignment="1">
      <alignment vertical="top"/>
    </xf>
    <xf numFmtId="0" fontId="10" fillId="0" borderId="28" xfId="0" applyFont="1" applyBorder="1" applyAlignment="1">
      <alignment vertical="top"/>
    </xf>
    <xf numFmtId="2" fontId="4" fillId="0" borderId="44" xfId="0" applyNumberFormat="1" applyFont="1" applyBorder="1" applyAlignment="1" applyProtection="1">
      <alignment horizontal="left"/>
      <protection locked="0"/>
    </xf>
    <xf numFmtId="2" fontId="4" fillId="0" borderId="46" xfId="0" applyNumberFormat="1" applyFont="1" applyBorder="1" applyAlignment="1" applyProtection="1">
      <alignment horizontal="left"/>
      <protection locked="0"/>
    </xf>
    <xf numFmtId="0" fontId="6" fillId="0" borderId="7" xfId="0" applyFont="1" applyBorder="1" applyAlignment="1">
      <alignment vertical="top"/>
    </xf>
    <xf numFmtId="0" fontId="6" fillId="0" borderId="19" xfId="0" applyFont="1" applyBorder="1" applyAlignment="1">
      <alignment vertical="top"/>
    </xf>
    <xf numFmtId="0" fontId="6" fillId="0" borderId="42" xfId="0" applyFont="1" applyBorder="1" applyAlignment="1">
      <alignment vertical="top"/>
    </xf>
    <xf numFmtId="0" fontId="6" fillId="3" borderId="7" xfId="0" applyFont="1" applyFill="1" applyBorder="1" applyAlignment="1">
      <alignment horizontal="center" vertical="top" wrapText="1"/>
    </xf>
    <xf numFmtId="0" fontId="6" fillId="3" borderId="19" xfId="0" applyFont="1" applyFill="1" applyBorder="1" applyAlignment="1">
      <alignment horizontal="center" vertical="top" wrapText="1"/>
    </xf>
    <xf numFmtId="0" fontId="6" fillId="3" borderId="42"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29"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16" xfId="0" applyFont="1" applyFill="1" applyBorder="1" applyAlignment="1">
      <alignment horizontal="center" vertical="top" wrapText="1"/>
    </xf>
    <xf numFmtId="0" fontId="6" fillId="3" borderId="30" xfId="0" applyFont="1" applyFill="1" applyBorder="1" applyAlignment="1">
      <alignment horizontal="center" vertical="top" wrapText="1"/>
    </xf>
    <xf numFmtId="0" fontId="16" fillId="3" borderId="0" xfId="0" applyFont="1" applyFill="1" applyAlignment="1">
      <alignment horizontal="left" vertical="top"/>
    </xf>
    <xf numFmtId="0" fontId="19" fillId="3" borderId="0" xfId="0" applyFont="1" applyFill="1" applyAlignment="1">
      <alignment horizontal="left" vertical="top"/>
    </xf>
    <xf numFmtId="2" fontId="4" fillId="0" borderId="44" xfId="0" applyNumberFormat="1" applyFont="1" applyBorder="1" applyAlignment="1" applyProtection="1">
      <alignment horizontal="center"/>
      <protection locked="0"/>
    </xf>
    <xf numFmtId="2" fontId="4" fillId="0" borderId="46" xfId="0" applyNumberFormat="1" applyFont="1" applyBorder="1" applyAlignment="1" applyProtection="1">
      <alignment horizontal="center"/>
      <protection locked="0"/>
    </xf>
    <xf numFmtId="0" fontId="14" fillId="0" borderId="3" xfId="0" applyFont="1" applyBorder="1" applyAlignment="1">
      <alignment horizontal="left"/>
    </xf>
    <xf numFmtId="0" fontId="20" fillId="3" borderId="45" xfId="0" applyFont="1" applyFill="1" applyBorder="1" applyAlignment="1">
      <alignment horizontal="left" vertical="top" wrapText="1"/>
    </xf>
    <xf numFmtId="0" fontId="20" fillId="3" borderId="21" xfId="0" applyFont="1" applyFill="1" applyBorder="1" applyAlignment="1">
      <alignment horizontal="left" vertical="top" wrapText="1"/>
    </xf>
    <xf numFmtId="0" fontId="20" fillId="3" borderId="23" xfId="0" applyFont="1" applyFill="1" applyBorder="1" applyAlignment="1">
      <alignment horizontal="left" vertical="top" wrapText="1"/>
    </xf>
    <xf numFmtId="0" fontId="4" fillId="3" borderId="0" xfId="0" applyFont="1" applyFill="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top"/>
    </xf>
    <xf numFmtId="0" fontId="16" fillId="3" borderId="0" xfId="0" applyFont="1" applyFill="1" applyAlignment="1">
      <alignment horizontal="left" vertical="top" wrapText="1"/>
    </xf>
    <xf numFmtId="0" fontId="14" fillId="0" borderId="0" xfId="0" applyFont="1" applyAlignment="1">
      <alignment vertical="top"/>
    </xf>
    <xf numFmtId="0" fontId="17" fillId="0" borderId="6" xfId="0" applyFont="1" applyFill="1" applyBorder="1" applyAlignment="1">
      <alignment horizontal="right"/>
    </xf>
  </cellXfs>
  <cellStyles count="1">
    <cellStyle name="Normal" xfId="0" builtinId="0"/>
  </cellStyles>
  <dxfs count="16">
    <dxf>
      <fill>
        <patternFill>
          <bgColor indexed="43"/>
        </patternFill>
      </fill>
    </dxf>
    <dxf>
      <fill>
        <patternFill>
          <bgColor indexed="43"/>
        </patternFill>
      </fill>
    </dxf>
    <dxf>
      <fill>
        <patternFill>
          <bgColor indexed="43"/>
        </patternFill>
      </fill>
    </dxf>
    <dxf>
      <font>
        <color rgb="FFFF0000"/>
      </font>
    </dxf>
    <dxf>
      <font>
        <color rgb="FFFF0000"/>
      </font>
    </dxf>
    <dxf>
      <font>
        <color rgb="FFFF0000"/>
      </font>
    </dxf>
    <dxf>
      <font>
        <color rgb="FFFF0000"/>
      </font>
    </dxf>
    <dxf>
      <font>
        <color rgb="FFFF0000"/>
      </font>
    </dxf>
    <dxf>
      <font>
        <color rgb="FFFF000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43"/>
        </patternFill>
      </fill>
    </dxf>
    <dxf>
      <fill>
        <patternFill>
          <bgColor indexed="43"/>
        </patternFill>
      </fill>
    </dxf>
    <dxf>
      <fill>
        <patternFill>
          <bgColor indexed="43"/>
        </patternFill>
      </fill>
    </dxf>
    <dxf>
      <font>
        <color rgb="FFFF0000"/>
      </font>
    </dxf>
  </dxfs>
  <tableStyles count="1" defaultTableStyle="TableStyleMedium9" defaultPivotStyle="PivotStyleLight16">
    <tableStyle name="Invisible" pivot="0" table="0" count="0" xr9:uid="{2C64CD2A-1D5D-43A3-AE8C-F2368D0F0CD5}"/>
  </tableStyles>
  <colors>
    <mruColors>
      <color rgb="FF66FFFF"/>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1F7A-7318-465E-9879-088493D5D953}">
  <sheetPr>
    <pageSetUpPr fitToPage="1"/>
  </sheetPr>
  <dimension ref="A1:N213"/>
  <sheetViews>
    <sheetView tabSelected="1" topLeftCell="A10" zoomScale="90" zoomScaleNormal="90" workbookViewId="0">
      <selection activeCell="A70" sqref="A70"/>
    </sheetView>
  </sheetViews>
  <sheetFormatPr defaultRowHeight="12.7" x14ac:dyDescent="0.4"/>
  <cols>
    <col min="1" max="1" width="24.703125" bestFit="1" customWidth="1"/>
    <col min="2" max="8" width="10.703125" style="1" customWidth="1"/>
    <col min="9" max="9" width="9.1171875" style="1"/>
    <col min="10" max="10" width="13.87890625" customWidth="1"/>
    <col min="11" max="11" width="9.1171875" style="1"/>
    <col min="13" max="13" width="8.41015625" customWidth="1"/>
    <col min="14" max="14" width="9.1171875" style="1"/>
  </cols>
  <sheetData>
    <row r="1" spans="1:14" ht="33.75" customHeight="1" thickBot="1" x14ac:dyDescent="0.45">
      <c r="A1" s="162" t="s">
        <v>57</v>
      </c>
      <c r="B1" s="163"/>
      <c r="C1" s="163"/>
      <c r="D1" s="163"/>
      <c r="E1" s="163"/>
      <c r="F1" s="163"/>
      <c r="G1" s="163"/>
      <c r="H1" s="163"/>
      <c r="I1" s="163"/>
      <c r="J1" s="163"/>
      <c r="K1" s="163"/>
      <c r="L1" s="163"/>
      <c r="M1" s="163"/>
      <c r="N1" s="164"/>
    </row>
    <row r="2" spans="1:14" ht="14" x14ac:dyDescent="0.4">
      <c r="A2" s="113" t="s">
        <v>59</v>
      </c>
      <c r="B2" s="165"/>
      <c r="C2" s="165"/>
      <c r="D2" s="165"/>
      <c r="E2" s="165"/>
      <c r="F2" s="165"/>
      <c r="G2" s="165"/>
      <c r="H2" s="165"/>
      <c r="I2" s="166"/>
      <c r="J2" s="112" t="s">
        <v>28</v>
      </c>
      <c r="K2" s="167"/>
      <c r="L2" s="167"/>
      <c r="M2" s="167"/>
      <c r="N2" s="168"/>
    </row>
    <row r="3" spans="1:14" ht="14" x14ac:dyDescent="0.4">
      <c r="A3" s="114" t="s">
        <v>60</v>
      </c>
      <c r="B3" s="169"/>
      <c r="C3" s="169"/>
      <c r="D3" s="169"/>
      <c r="E3" s="169"/>
      <c r="F3" s="169"/>
      <c r="G3" s="169"/>
      <c r="H3" s="169"/>
      <c r="I3" s="170"/>
      <c r="J3" s="111" t="s">
        <v>29</v>
      </c>
      <c r="K3" s="171"/>
      <c r="L3" s="171"/>
      <c r="M3" s="171"/>
      <c r="N3" s="172"/>
    </row>
    <row r="4" spans="1:14" ht="14" x14ac:dyDescent="0.4">
      <c r="A4" s="115" t="s">
        <v>61</v>
      </c>
      <c r="B4" s="173"/>
      <c r="C4" s="169"/>
      <c r="D4" s="169"/>
      <c r="E4" s="169"/>
      <c r="F4" s="169"/>
      <c r="G4" s="169"/>
      <c r="H4" s="169"/>
      <c r="I4" s="170"/>
      <c r="J4" s="50"/>
      <c r="K4" s="50"/>
      <c r="L4" s="50"/>
      <c r="M4" s="50"/>
      <c r="N4" s="54"/>
    </row>
    <row r="5" spans="1:14" ht="14" x14ac:dyDescent="0.4">
      <c r="A5" s="115" t="s">
        <v>62</v>
      </c>
      <c r="B5" s="169"/>
      <c r="C5" s="169"/>
      <c r="D5" s="169"/>
      <c r="E5" s="169"/>
      <c r="F5" s="169"/>
      <c r="G5" s="169"/>
      <c r="H5" s="169"/>
      <c r="I5" s="170"/>
      <c r="J5" s="47"/>
      <c r="K5" s="174"/>
      <c r="L5" s="174"/>
      <c r="M5" s="174"/>
      <c r="N5" s="175"/>
    </row>
    <row r="6" spans="1:14" ht="14.35" thickBot="1" x14ac:dyDescent="0.45">
      <c r="A6" s="116" t="s">
        <v>63</v>
      </c>
      <c r="B6" s="176"/>
      <c r="C6" s="176"/>
      <c r="D6" s="176"/>
      <c r="E6" s="176"/>
      <c r="F6" s="176"/>
      <c r="G6" s="176"/>
      <c r="H6" s="176"/>
      <c r="I6" s="177"/>
      <c r="J6" s="48"/>
      <c r="K6" s="48"/>
      <c r="L6" s="48"/>
      <c r="M6" s="48"/>
      <c r="N6" s="55"/>
    </row>
    <row r="7" spans="1:14" ht="7.5" customHeight="1" thickBot="1" x14ac:dyDescent="0.5">
      <c r="A7" s="56"/>
      <c r="B7" s="57"/>
      <c r="C7" s="51"/>
      <c r="D7" s="51"/>
      <c r="E7" s="51"/>
      <c r="F7" s="51"/>
      <c r="G7" s="51"/>
      <c r="H7" s="51"/>
      <c r="I7" s="51"/>
      <c r="J7" s="49"/>
      <c r="K7" s="50"/>
      <c r="L7" s="49"/>
      <c r="M7" s="49"/>
      <c r="N7" s="54"/>
    </row>
    <row r="8" spans="1:14" s="12" customFormat="1" ht="13.7" thickBot="1" x14ac:dyDescent="0.45">
      <c r="A8" s="178" t="s">
        <v>56</v>
      </c>
      <c r="B8" s="179"/>
      <c r="C8" s="179"/>
      <c r="D8" s="179"/>
      <c r="E8" s="179"/>
      <c r="F8" s="179"/>
      <c r="G8" s="179"/>
      <c r="H8" s="179"/>
      <c r="I8" s="179"/>
      <c r="J8" s="179"/>
      <c r="K8" s="179"/>
      <c r="L8" s="179"/>
      <c r="M8" s="179"/>
      <c r="N8" s="180"/>
    </row>
    <row r="9" spans="1:14" s="12" customFormat="1" ht="13.35" x14ac:dyDescent="0.4">
      <c r="A9" s="58" t="s">
        <v>26</v>
      </c>
      <c r="B9" s="52" t="s">
        <v>20</v>
      </c>
      <c r="C9" s="52" t="s">
        <v>21</v>
      </c>
      <c r="D9" s="52" t="s">
        <v>22</v>
      </c>
      <c r="E9" s="52" t="s">
        <v>23</v>
      </c>
      <c r="F9" s="52" t="s">
        <v>24</v>
      </c>
      <c r="G9" s="52" t="s">
        <v>25</v>
      </c>
      <c r="H9" s="52" t="s">
        <v>27</v>
      </c>
      <c r="I9" s="52"/>
      <c r="J9" s="53"/>
      <c r="K9" s="52"/>
      <c r="L9" s="53"/>
      <c r="M9" s="53"/>
      <c r="N9" s="59"/>
    </row>
    <row r="10" spans="1:14" s="12" customFormat="1" ht="13.35" x14ac:dyDescent="0.4">
      <c r="A10" s="60" t="s">
        <v>33</v>
      </c>
      <c r="B10" s="11"/>
      <c r="C10" s="11"/>
      <c r="D10" s="11"/>
      <c r="E10" s="11"/>
      <c r="F10" s="11"/>
      <c r="G10" s="11"/>
      <c r="H10" s="11"/>
      <c r="I10" s="15"/>
      <c r="J10" s="16"/>
      <c r="K10" s="15"/>
      <c r="L10" s="16"/>
      <c r="M10" s="16"/>
      <c r="N10" s="61"/>
    </row>
    <row r="11" spans="1:14" s="12" customFormat="1" ht="13.7" thickBot="1" x14ac:dyDescent="0.45">
      <c r="A11" s="62" t="s">
        <v>0</v>
      </c>
      <c r="B11" s="6"/>
      <c r="C11" s="6"/>
      <c r="D11" s="6"/>
      <c r="E11" s="6"/>
      <c r="F11" s="6"/>
      <c r="G11" s="6"/>
      <c r="H11" s="6"/>
      <c r="I11" s="17"/>
      <c r="J11" s="18" t="s">
        <v>30</v>
      </c>
      <c r="K11" s="21" t="str">
        <f>IF(B11="","",SUM(B11:H11))</f>
        <v/>
      </c>
      <c r="L11" s="17"/>
      <c r="M11" s="17"/>
      <c r="N11" s="63"/>
    </row>
    <row r="12" spans="1:14" s="12" customFormat="1" ht="13.35" x14ac:dyDescent="0.4">
      <c r="A12" s="159" t="s">
        <v>52</v>
      </c>
      <c r="B12" s="160"/>
      <c r="C12" s="160"/>
      <c r="D12" s="160"/>
      <c r="E12" s="160"/>
      <c r="F12" s="160"/>
      <c r="G12" s="160"/>
      <c r="H12" s="160"/>
      <c r="I12" s="160"/>
      <c r="J12" s="160"/>
      <c r="K12" s="160"/>
      <c r="L12" s="160"/>
      <c r="M12" s="160"/>
      <c r="N12" s="161"/>
    </row>
    <row r="13" spans="1:14" s="12" customFormat="1" ht="13.35" x14ac:dyDescent="0.4">
      <c r="A13" s="64" t="s">
        <v>53</v>
      </c>
      <c r="B13" s="7"/>
      <c r="C13" s="7"/>
      <c r="D13" s="7"/>
      <c r="E13" s="7"/>
      <c r="F13" s="7"/>
      <c r="G13" s="7"/>
      <c r="H13" s="7"/>
      <c r="I13" s="19"/>
      <c r="J13" s="20"/>
      <c r="K13" s="19"/>
      <c r="L13" s="20"/>
      <c r="M13" s="20"/>
      <c r="N13" s="65"/>
    </row>
    <row r="14" spans="1:14" s="12" customFormat="1" ht="13.35" x14ac:dyDescent="0.4">
      <c r="A14" s="64" t="s">
        <v>51</v>
      </c>
      <c r="B14" s="7"/>
      <c r="C14" s="7"/>
      <c r="D14" s="7"/>
      <c r="E14" s="7"/>
      <c r="F14" s="7"/>
      <c r="G14" s="7"/>
      <c r="H14" s="7"/>
      <c r="I14" s="19"/>
      <c r="J14" s="20"/>
      <c r="K14" s="19"/>
      <c r="L14" s="20"/>
      <c r="M14" s="20"/>
      <c r="N14" s="65"/>
    </row>
    <row r="15" spans="1:14" s="12" customFormat="1" ht="13.7" thickBot="1" x14ac:dyDescent="0.45">
      <c r="A15" s="66" t="s">
        <v>34</v>
      </c>
      <c r="B15" s="21" t="str">
        <f>IF(B11="","",SUM(B13:B14))</f>
        <v/>
      </c>
      <c r="C15" s="21" t="str">
        <f t="shared" ref="C15:G15" si="0">IF(C11= "", "", SUM(C13:C14))</f>
        <v/>
      </c>
      <c r="D15" s="21" t="str">
        <f t="shared" si="0"/>
        <v/>
      </c>
      <c r="E15" s="21" t="str">
        <f t="shared" si="0"/>
        <v/>
      </c>
      <c r="F15" s="21" t="str">
        <f t="shared" si="0"/>
        <v/>
      </c>
      <c r="G15" s="21" t="str">
        <f t="shared" si="0"/>
        <v/>
      </c>
      <c r="H15" s="21" t="str">
        <f>IF(H11= "", "", SUM(H13:H14))</f>
        <v/>
      </c>
      <c r="I15" s="21"/>
      <c r="J15" s="22" t="s">
        <v>37</v>
      </c>
      <c r="K15" s="21" t="str">
        <f>IF(B11="","",SUM(B15:H15))</f>
        <v/>
      </c>
      <c r="L15" s="23" t="s">
        <v>38</v>
      </c>
      <c r="M15" s="24"/>
      <c r="N15" s="90" t="str">
        <f>IF(B11="","",IF(K11=0,0,K15/K11))</f>
        <v/>
      </c>
    </row>
    <row r="16" spans="1:14" s="12" customFormat="1" ht="13.7" thickBot="1" x14ac:dyDescent="0.45">
      <c r="A16" s="67" t="s">
        <v>31</v>
      </c>
      <c r="B16" s="25" t="str">
        <f>LEFT(IF(B11 = "","",B15/B11), 6)</f>
        <v/>
      </c>
      <c r="C16" s="25" t="str">
        <f t="shared" ref="C16:G16" si="1">LEFT(IF(C11 = "","",C15/C11), 6)</f>
        <v/>
      </c>
      <c r="D16" s="25" t="str">
        <f t="shared" si="1"/>
        <v/>
      </c>
      <c r="E16" s="25" t="str">
        <f t="shared" si="1"/>
        <v/>
      </c>
      <c r="F16" s="25" t="str">
        <f t="shared" si="1"/>
        <v/>
      </c>
      <c r="G16" s="25" t="str">
        <f t="shared" si="1"/>
        <v/>
      </c>
      <c r="H16" s="25" t="str">
        <f>LEFT(IF(H11 = "","",H15/H11), 6)</f>
        <v/>
      </c>
      <c r="I16" s="100"/>
      <c r="J16" s="104"/>
      <c r="K16" s="101"/>
      <c r="L16" s="101"/>
      <c r="M16" s="101"/>
      <c r="N16" s="102"/>
    </row>
    <row r="17" spans="1:14" s="5" customFormat="1" ht="12.75" hidden="1" customHeight="1" x14ac:dyDescent="0.4">
      <c r="A17" s="68" t="s">
        <v>4</v>
      </c>
      <c r="B17" s="26">
        <f>PRODUCT(B11,1)</f>
        <v>1</v>
      </c>
      <c r="C17" s="26">
        <f t="shared" ref="C17:G17" si="2">PRODUCT(C11,1)</f>
        <v>1</v>
      </c>
      <c r="D17" s="26">
        <f t="shared" si="2"/>
        <v>1</v>
      </c>
      <c r="E17" s="26">
        <f t="shared" si="2"/>
        <v>1</v>
      </c>
      <c r="F17" s="26">
        <f t="shared" si="2"/>
        <v>1</v>
      </c>
      <c r="G17" s="26">
        <f t="shared" si="2"/>
        <v>1</v>
      </c>
      <c r="H17" s="26">
        <f>PRODUCT(H11,1)</f>
        <v>1</v>
      </c>
      <c r="I17" s="26"/>
      <c r="J17" s="26"/>
      <c r="K17" s="26"/>
      <c r="L17" s="26"/>
      <c r="M17" s="26"/>
      <c r="N17" s="69"/>
    </row>
    <row r="18" spans="1:14" s="5" customFormat="1" ht="12.75" hidden="1" customHeight="1" x14ac:dyDescent="0.4">
      <c r="A18" s="70" t="s">
        <v>2</v>
      </c>
      <c r="B18" s="27" t="str">
        <f t="shared" ref="B18:H18" si="3">IF(B15&lt;B17,"NO","Yes")</f>
        <v>Yes</v>
      </c>
      <c r="C18" s="27" t="str">
        <f t="shared" si="3"/>
        <v>Yes</v>
      </c>
      <c r="D18" s="27" t="str">
        <f t="shared" si="3"/>
        <v>Yes</v>
      </c>
      <c r="E18" s="27" t="str">
        <f t="shared" si="3"/>
        <v>Yes</v>
      </c>
      <c r="F18" s="27" t="str">
        <f t="shared" si="3"/>
        <v>Yes</v>
      </c>
      <c r="G18" s="27" t="str">
        <f t="shared" si="3"/>
        <v>Yes</v>
      </c>
      <c r="H18" s="27" t="str">
        <f t="shared" si="3"/>
        <v>Yes</v>
      </c>
      <c r="I18" s="27"/>
      <c r="J18" s="27"/>
      <c r="K18" s="27"/>
      <c r="L18" s="27"/>
      <c r="M18" s="27"/>
      <c r="N18" s="71"/>
    </row>
    <row r="19" spans="1:14" s="12" customFormat="1" ht="13.7" thickBot="1" x14ac:dyDescent="0.45">
      <c r="A19" s="187"/>
      <c r="B19" s="188"/>
      <c r="C19" s="188"/>
      <c r="D19" s="188"/>
      <c r="E19" s="188"/>
      <c r="F19" s="188"/>
      <c r="G19" s="188"/>
      <c r="H19" s="188"/>
      <c r="I19" s="188"/>
      <c r="J19" s="188"/>
      <c r="K19" s="188"/>
      <c r="L19" s="188"/>
      <c r="M19" s="188"/>
      <c r="N19" s="189"/>
    </row>
    <row r="20" spans="1:14" s="12" customFormat="1" ht="13.35" x14ac:dyDescent="0.4">
      <c r="A20" s="159" t="s">
        <v>18</v>
      </c>
      <c r="B20" s="160"/>
      <c r="C20" s="160"/>
      <c r="D20" s="160"/>
      <c r="E20" s="160"/>
      <c r="F20" s="160"/>
      <c r="G20" s="160"/>
      <c r="H20" s="160"/>
      <c r="I20" s="160"/>
      <c r="J20" s="160"/>
      <c r="K20" s="160"/>
      <c r="L20" s="160"/>
      <c r="M20" s="160"/>
      <c r="N20" s="161"/>
    </row>
    <row r="21" spans="1:14" s="12" customFormat="1" ht="13.35" x14ac:dyDescent="0.4">
      <c r="A21" s="72" t="s">
        <v>14</v>
      </c>
      <c r="B21" s="8"/>
      <c r="C21" s="8"/>
      <c r="D21" s="8"/>
      <c r="E21" s="8"/>
      <c r="F21" s="8"/>
      <c r="G21" s="8"/>
      <c r="H21" s="8"/>
      <c r="I21" s="28"/>
      <c r="J21" s="29"/>
      <c r="K21" s="28"/>
      <c r="L21" s="29"/>
      <c r="M21" s="29"/>
      <c r="N21" s="73"/>
    </row>
    <row r="22" spans="1:14" s="12" customFormat="1" ht="13.35" x14ac:dyDescent="0.4">
      <c r="A22" s="72" t="s">
        <v>49</v>
      </c>
      <c r="B22" s="8"/>
      <c r="C22" s="8"/>
      <c r="D22" s="8"/>
      <c r="E22" s="8"/>
      <c r="F22" s="8"/>
      <c r="G22" s="8"/>
      <c r="H22" s="8"/>
      <c r="I22" s="28"/>
      <c r="J22" s="29"/>
      <c r="K22" s="28"/>
      <c r="L22" s="29"/>
      <c r="M22" s="29"/>
      <c r="N22" s="73"/>
    </row>
    <row r="23" spans="1:14" s="12" customFormat="1" ht="13.7" thickBot="1" x14ac:dyDescent="0.45">
      <c r="A23" s="74" t="s">
        <v>15</v>
      </c>
      <c r="B23" s="8"/>
      <c r="C23" s="8"/>
      <c r="D23" s="8"/>
      <c r="E23" s="8"/>
      <c r="F23" s="8"/>
      <c r="G23" s="8"/>
      <c r="H23" s="8"/>
      <c r="I23" s="30"/>
      <c r="J23" s="44"/>
      <c r="K23" s="43"/>
      <c r="L23" s="44"/>
      <c r="M23" s="44"/>
      <c r="N23" s="95"/>
    </row>
    <row r="24" spans="1:14" s="12" customFormat="1" ht="13.7" thickBot="1" x14ac:dyDescent="0.45">
      <c r="A24" s="76" t="s">
        <v>32</v>
      </c>
      <c r="B24" s="46" t="str">
        <f>IF(B11="","",ROUNDUP(+B11/40,0))</f>
        <v/>
      </c>
      <c r="C24" s="46" t="str">
        <f t="shared" ref="C24:G24" si="4">IF(C11="","",ROUNDUP(+C11/40,0))</f>
        <v/>
      </c>
      <c r="D24" s="46" t="str">
        <f t="shared" si="4"/>
        <v/>
      </c>
      <c r="E24" s="46" t="str">
        <f t="shared" si="4"/>
        <v/>
      </c>
      <c r="F24" s="46" t="str">
        <f t="shared" si="4"/>
        <v/>
      </c>
      <c r="G24" s="46" t="str">
        <f t="shared" si="4"/>
        <v/>
      </c>
      <c r="H24" s="46" t="str">
        <f>IF(H11="","",ROUNDUP(+H11/40,0))</f>
        <v/>
      </c>
      <c r="I24" s="103"/>
      <c r="J24" s="104"/>
      <c r="K24" s="101"/>
      <c r="L24" s="101"/>
      <c r="M24" s="101"/>
      <c r="N24" s="102"/>
    </row>
    <row r="25" spans="1:14" s="12" customFormat="1" ht="13.5" hidden="1" customHeight="1" x14ac:dyDescent="0.4">
      <c r="A25" s="77"/>
      <c r="B25" s="32">
        <f>PRODUCT(B11,1/40)</f>
        <v>2.5000000000000001E-2</v>
      </c>
      <c r="C25" s="32">
        <f t="shared" ref="C25:G25" si="5">PRODUCT(C11,1/40)</f>
        <v>2.5000000000000001E-2</v>
      </c>
      <c r="D25" s="32">
        <f t="shared" si="5"/>
        <v>2.5000000000000001E-2</v>
      </c>
      <c r="E25" s="32">
        <f t="shared" si="5"/>
        <v>2.5000000000000001E-2</v>
      </c>
      <c r="F25" s="32">
        <f t="shared" si="5"/>
        <v>2.5000000000000001E-2</v>
      </c>
      <c r="G25" s="32">
        <f t="shared" si="5"/>
        <v>2.5000000000000001E-2</v>
      </c>
      <c r="H25" s="32">
        <f>PRODUCT(H11,1/40)</f>
        <v>2.5000000000000001E-2</v>
      </c>
      <c r="I25" s="32"/>
      <c r="J25" s="32"/>
      <c r="K25" s="32"/>
      <c r="L25" s="32"/>
      <c r="M25" s="32"/>
      <c r="N25" s="78"/>
    </row>
    <row r="26" spans="1:14" s="5" customFormat="1" ht="12.75" hidden="1" customHeight="1" x14ac:dyDescent="0.4">
      <c r="A26" s="79" t="s">
        <v>5</v>
      </c>
      <c r="B26" s="33">
        <f t="shared" ref="B26:H26" si="6">ROUNDUP(B25,0)</f>
        <v>1</v>
      </c>
      <c r="C26" s="33">
        <f t="shared" si="6"/>
        <v>1</v>
      </c>
      <c r="D26" s="33">
        <f t="shared" si="6"/>
        <v>1</v>
      </c>
      <c r="E26" s="33">
        <f t="shared" si="6"/>
        <v>1</v>
      </c>
      <c r="F26" s="33">
        <f t="shared" si="6"/>
        <v>1</v>
      </c>
      <c r="G26" s="33">
        <f t="shared" si="6"/>
        <v>1</v>
      </c>
      <c r="H26" s="33">
        <f t="shared" si="6"/>
        <v>1</v>
      </c>
      <c r="I26" s="33"/>
      <c r="J26" s="33"/>
      <c r="K26" s="33"/>
      <c r="L26" s="33"/>
      <c r="M26" s="33"/>
      <c r="N26" s="80"/>
    </row>
    <row r="27" spans="1:14" s="5" customFormat="1" ht="13.5" hidden="1" customHeight="1" thickBot="1" x14ac:dyDescent="0.45">
      <c r="A27" s="70"/>
      <c r="B27" s="34" t="b">
        <f t="shared" ref="B27:H27" si="7">AND(B21&gt;=B26,B22&gt;=B26,B24&gt;=B26)</f>
        <v>0</v>
      </c>
      <c r="C27" s="34" t="b">
        <f t="shared" si="7"/>
        <v>0</v>
      </c>
      <c r="D27" s="34" t="b">
        <f t="shared" si="7"/>
        <v>0</v>
      </c>
      <c r="E27" s="34" t="b">
        <f t="shared" si="7"/>
        <v>0</v>
      </c>
      <c r="F27" s="34" t="b">
        <f t="shared" si="7"/>
        <v>0</v>
      </c>
      <c r="G27" s="34" t="b">
        <f t="shared" si="7"/>
        <v>0</v>
      </c>
      <c r="H27" s="34" t="b">
        <f t="shared" si="7"/>
        <v>0</v>
      </c>
      <c r="I27" s="34"/>
      <c r="J27" s="34"/>
      <c r="K27" s="34"/>
      <c r="L27" s="34"/>
      <c r="M27" s="34"/>
      <c r="N27" s="81"/>
    </row>
    <row r="28" spans="1:14" s="5" customFormat="1" ht="13.5" hidden="1" customHeight="1" thickBot="1" x14ac:dyDescent="0.45">
      <c r="A28" s="82" t="s">
        <v>2</v>
      </c>
      <c r="B28" s="34" t="str">
        <f t="shared" ref="B28:H28" si="8">IF(B27=FALSE,"NO","Yes")</f>
        <v>NO</v>
      </c>
      <c r="C28" s="34" t="str">
        <f t="shared" si="8"/>
        <v>NO</v>
      </c>
      <c r="D28" s="34" t="str">
        <f t="shared" si="8"/>
        <v>NO</v>
      </c>
      <c r="E28" s="34" t="str">
        <f t="shared" si="8"/>
        <v>NO</v>
      </c>
      <c r="F28" s="34" t="str">
        <f t="shared" si="8"/>
        <v>NO</v>
      </c>
      <c r="G28" s="34" t="str">
        <f t="shared" si="8"/>
        <v>NO</v>
      </c>
      <c r="H28" s="34" t="str">
        <f t="shared" si="8"/>
        <v>NO</v>
      </c>
      <c r="I28" s="34"/>
      <c r="J28" s="34"/>
      <c r="K28" s="34"/>
      <c r="L28" s="34"/>
      <c r="M28" s="34"/>
      <c r="N28" s="81"/>
    </row>
    <row r="29" spans="1:14" s="12" customFormat="1" ht="13.5" hidden="1" customHeight="1" x14ac:dyDescent="0.4">
      <c r="A29" s="83"/>
      <c r="B29" s="84" t="b">
        <f t="shared" ref="B29:H29" si="9">AND(B21&gt;=B26,B22&gt;=B26,B24&gt;=B26)</f>
        <v>0</v>
      </c>
      <c r="C29" s="84" t="b">
        <f t="shared" si="9"/>
        <v>0</v>
      </c>
      <c r="D29" s="84" t="b">
        <f t="shared" si="9"/>
        <v>0</v>
      </c>
      <c r="E29" s="84" t="b">
        <f t="shared" si="9"/>
        <v>0</v>
      </c>
      <c r="F29" s="84" t="b">
        <f t="shared" si="9"/>
        <v>0</v>
      </c>
      <c r="G29" s="84" t="b">
        <f t="shared" si="9"/>
        <v>0</v>
      </c>
      <c r="H29" s="84" t="b">
        <f t="shared" si="9"/>
        <v>0</v>
      </c>
      <c r="I29" s="84"/>
      <c r="J29" s="84"/>
      <c r="K29" s="84"/>
      <c r="L29" s="84"/>
      <c r="M29" s="84"/>
      <c r="N29" s="85"/>
    </row>
    <row r="30" spans="1:14" s="12" customFormat="1" ht="13.7" thickBot="1" x14ac:dyDescent="0.45">
      <c r="A30" s="187"/>
      <c r="B30" s="188"/>
      <c r="C30" s="188"/>
      <c r="D30" s="188"/>
      <c r="E30" s="188"/>
      <c r="F30" s="188"/>
      <c r="G30" s="188"/>
      <c r="H30" s="188"/>
      <c r="I30" s="188"/>
      <c r="J30" s="188"/>
      <c r="K30" s="188"/>
      <c r="L30" s="188"/>
      <c r="M30" s="188"/>
      <c r="N30" s="189"/>
    </row>
    <row r="31" spans="1:14" s="12" customFormat="1" ht="13.35" x14ac:dyDescent="0.4">
      <c r="A31" s="159" t="s">
        <v>83</v>
      </c>
      <c r="B31" s="160"/>
      <c r="C31" s="160"/>
      <c r="D31" s="160"/>
      <c r="E31" s="160"/>
      <c r="F31" s="160"/>
      <c r="G31" s="160"/>
      <c r="H31" s="160"/>
      <c r="I31" s="160"/>
      <c r="J31" s="160"/>
      <c r="K31" s="160"/>
      <c r="L31" s="160"/>
      <c r="M31" s="160"/>
      <c r="N31" s="161"/>
    </row>
    <row r="32" spans="1:14" s="12" customFormat="1" ht="13.35" x14ac:dyDescent="0.4">
      <c r="A32" s="60" t="s">
        <v>47</v>
      </c>
      <c r="B32" s="7"/>
      <c r="C32" s="7"/>
      <c r="D32" s="7"/>
      <c r="E32" s="7"/>
      <c r="F32" s="7"/>
      <c r="G32" s="7"/>
      <c r="H32" s="7"/>
      <c r="I32" s="10"/>
      <c r="J32" s="10"/>
      <c r="K32" s="10"/>
      <c r="L32" s="10"/>
      <c r="M32" s="45"/>
      <c r="N32" s="73"/>
    </row>
    <row r="33" spans="1:14" s="12" customFormat="1" ht="13.35" x14ac:dyDescent="0.4">
      <c r="A33" s="134" t="s">
        <v>64</v>
      </c>
      <c r="B33" s="119"/>
      <c r="C33" s="119"/>
      <c r="D33" s="119"/>
      <c r="E33" s="119"/>
      <c r="F33" s="119"/>
      <c r="G33" s="119"/>
      <c r="H33" s="119"/>
      <c r="I33" s="120"/>
      <c r="J33" s="10"/>
      <c r="K33" s="10"/>
      <c r="L33" s="10"/>
      <c r="M33" s="10"/>
      <c r="N33" s="28"/>
    </row>
    <row r="34" spans="1:14" s="12" customFormat="1" ht="13.7" thickBot="1" x14ac:dyDescent="0.45">
      <c r="A34" s="62" t="s">
        <v>55</v>
      </c>
      <c r="B34" s="9"/>
      <c r="C34" s="9"/>
      <c r="D34" s="9"/>
      <c r="E34" s="9"/>
      <c r="F34" s="9"/>
      <c r="G34" s="9"/>
      <c r="H34" s="9"/>
      <c r="I34" s="35"/>
      <c r="J34" s="123" t="s">
        <v>58</v>
      </c>
      <c r="K34" s="124" t="str">
        <f>IF(B11="","",SUM(B32:H34))</f>
        <v/>
      </c>
      <c r="L34" s="193" t="s">
        <v>36</v>
      </c>
      <c r="M34" s="194"/>
      <c r="N34" s="87" t="str">
        <f>IF(B11="","",IF(K11=0,0,K34/K11))</f>
        <v/>
      </c>
    </row>
    <row r="35" spans="1:14" s="12" customFormat="1" ht="13.7" thickBot="1" x14ac:dyDescent="0.45">
      <c r="A35" s="67" t="s">
        <v>31</v>
      </c>
      <c r="B35" s="25" t="str">
        <f>LEFT(IF(B11 = "","",(B32+B33+B34)/B11), 6)</f>
        <v/>
      </c>
      <c r="C35" s="25" t="str">
        <f t="shared" ref="C35:H35" si="10">LEFT(IF(C11 = "","",(C32+C33+C34)/C11), 6)</f>
        <v/>
      </c>
      <c r="D35" s="25" t="str">
        <f t="shared" si="10"/>
        <v/>
      </c>
      <c r="E35" s="25" t="str">
        <f t="shared" si="10"/>
        <v/>
      </c>
      <c r="F35" s="25" t="str">
        <f t="shared" si="10"/>
        <v/>
      </c>
      <c r="G35" s="25" t="str">
        <f t="shared" si="10"/>
        <v/>
      </c>
      <c r="H35" s="25" t="str">
        <f t="shared" si="10"/>
        <v/>
      </c>
      <c r="I35" s="37"/>
      <c r="J35" s="117"/>
      <c r="K35" s="117"/>
      <c r="L35" s="117"/>
      <c r="M35" s="117"/>
      <c r="N35" s="118"/>
    </row>
    <row r="36" spans="1:14" s="12" customFormat="1" ht="14.25" hidden="1" customHeight="1" x14ac:dyDescent="0.4">
      <c r="A36" s="88" t="s">
        <v>1</v>
      </c>
      <c r="B36" s="38">
        <f>PRODUCT(B$11,2.3)</f>
        <v>2.2999999999999998</v>
      </c>
      <c r="C36" s="38">
        <f t="shared" ref="C36:G36" si="11">PRODUCT(C$11,2.3)</f>
        <v>2.2999999999999998</v>
      </c>
      <c r="D36" s="38">
        <f t="shared" si="11"/>
        <v>2.2999999999999998</v>
      </c>
      <c r="E36" s="38">
        <f t="shared" si="11"/>
        <v>2.2999999999999998</v>
      </c>
      <c r="F36" s="38">
        <f t="shared" si="11"/>
        <v>2.2999999999999998</v>
      </c>
      <c r="G36" s="38">
        <f t="shared" si="11"/>
        <v>2.2999999999999998</v>
      </c>
      <c r="H36" s="38">
        <f>PRODUCT(H$11,2.3)</f>
        <v>2.2999999999999998</v>
      </c>
      <c r="I36" s="38"/>
      <c r="J36" s="39"/>
      <c r="K36" s="38"/>
      <c r="L36" s="39"/>
      <c r="M36" s="39"/>
      <c r="N36" s="89"/>
    </row>
    <row r="37" spans="1:14" s="12" customFormat="1" ht="14.25" hidden="1" customHeight="1" thickBot="1" x14ac:dyDescent="0.45">
      <c r="A37" s="74" t="s">
        <v>7</v>
      </c>
      <c r="B37" s="21" t="str">
        <f t="shared" ref="B37:H37" si="12">IF(B34&lt;B36,"NO","Yes")</f>
        <v>NO</v>
      </c>
      <c r="C37" s="21" t="str">
        <f t="shared" si="12"/>
        <v>NO</v>
      </c>
      <c r="D37" s="21" t="str">
        <f t="shared" si="12"/>
        <v>NO</v>
      </c>
      <c r="E37" s="21" t="str">
        <f t="shared" si="12"/>
        <v>NO</v>
      </c>
      <c r="F37" s="21" t="str">
        <f t="shared" si="12"/>
        <v>NO</v>
      </c>
      <c r="G37" s="21" t="str">
        <f t="shared" si="12"/>
        <v>NO</v>
      </c>
      <c r="H37" s="21" t="str">
        <f t="shared" si="12"/>
        <v>NO</v>
      </c>
      <c r="I37" s="21"/>
      <c r="J37" s="21"/>
      <c r="K37" s="21"/>
      <c r="L37" s="21"/>
      <c r="M37" s="21"/>
      <c r="N37" s="90"/>
    </row>
    <row r="38" spans="1:14" s="12" customFormat="1" ht="14.25" hidden="1" customHeight="1" x14ac:dyDescent="0.4">
      <c r="A38" s="91" t="s">
        <v>6</v>
      </c>
      <c r="B38" s="38">
        <f>PRODUCT(B$11,2.6)</f>
        <v>2.6</v>
      </c>
      <c r="C38" s="38">
        <f t="shared" ref="C38:G38" si="13">PRODUCT(C$11,2.6)</f>
        <v>2.6</v>
      </c>
      <c r="D38" s="38">
        <f t="shared" si="13"/>
        <v>2.6</v>
      </c>
      <c r="E38" s="38">
        <f t="shared" si="13"/>
        <v>2.6</v>
      </c>
      <c r="F38" s="38">
        <f t="shared" si="13"/>
        <v>2.6</v>
      </c>
      <c r="G38" s="38">
        <f t="shared" si="13"/>
        <v>2.6</v>
      </c>
      <c r="H38" s="38">
        <f>PRODUCT(H$11,2.6)</f>
        <v>2.6</v>
      </c>
      <c r="I38" s="38"/>
      <c r="J38" s="40"/>
      <c r="K38" s="41"/>
      <c r="L38" s="40"/>
      <c r="M38" s="40"/>
      <c r="N38" s="92"/>
    </row>
    <row r="39" spans="1:14" s="12" customFormat="1" ht="14.25" hidden="1" customHeight="1" thickBot="1" x14ac:dyDescent="0.45">
      <c r="A39" s="74" t="s">
        <v>8</v>
      </c>
      <c r="B39" s="21" t="str">
        <f>IF(B34&lt;B38,"NO","Yes")</f>
        <v>NO</v>
      </c>
      <c r="C39" s="21" t="str">
        <f t="shared" ref="C39:H39" si="14">IF(C34&lt;C36,"NO","Yes")</f>
        <v>NO</v>
      </c>
      <c r="D39" s="21" t="str">
        <f t="shared" si="14"/>
        <v>NO</v>
      </c>
      <c r="E39" s="21" t="str">
        <f t="shared" si="14"/>
        <v>NO</v>
      </c>
      <c r="F39" s="21" t="str">
        <f t="shared" si="14"/>
        <v>NO</v>
      </c>
      <c r="G39" s="21" t="str">
        <f t="shared" si="14"/>
        <v>NO</v>
      </c>
      <c r="H39" s="21" t="str">
        <f t="shared" si="14"/>
        <v>NO</v>
      </c>
      <c r="I39" s="21"/>
      <c r="J39" s="21"/>
      <c r="K39" s="21"/>
      <c r="L39" s="21"/>
      <c r="M39" s="21"/>
      <c r="N39" s="90"/>
    </row>
    <row r="40" spans="1:14" s="12" customFormat="1" ht="14.25" hidden="1" customHeight="1" x14ac:dyDescent="0.4">
      <c r="A40" s="91" t="s">
        <v>11</v>
      </c>
      <c r="B40" s="38">
        <f>PRODUCT(B$11,2.9)</f>
        <v>2.9</v>
      </c>
      <c r="C40" s="38">
        <f t="shared" ref="C40:G40" si="15">PRODUCT(C$11,2.9)</f>
        <v>2.9</v>
      </c>
      <c r="D40" s="38">
        <f t="shared" si="15"/>
        <v>2.9</v>
      </c>
      <c r="E40" s="38">
        <f t="shared" si="15"/>
        <v>2.9</v>
      </c>
      <c r="F40" s="38">
        <f t="shared" si="15"/>
        <v>2.9</v>
      </c>
      <c r="G40" s="38">
        <f t="shared" si="15"/>
        <v>2.9</v>
      </c>
      <c r="H40" s="38">
        <f>PRODUCT(H$11,2.9)</f>
        <v>2.9</v>
      </c>
      <c r="I40" s="38"/>
      <c r="J40" s="40"/>
      <c r="K40" s="41"/>
      <c r="L40" s="40"/>
      <c r="M40" s="40"/>
      <c r="N40" s="92"/>
    </row>
    <row r="41" spans="1:14" s="12" customFormat="1" ht="14.25" hidden="1" customHeight="1" thickBot="1" x14ac:dyDescent="0.45">
      <c r="A41" s="74" t="s">
        <v>12</v>
      </c>
      <c r="B41" s="21" t="str">
        <f t="shared" ref="B41:H41" si="16">IF(B34&lt;B40,"NO","Yes")</f>
        <v>NO</v>
      </c>
      <c r="C41" s="21" t="str">
        <f t="shared" si="16"/>
        <v>NO</v>
      </c>
      <c r="D41" s="21" t="str">
        <f t="shared" si="16"/>
        <v>NO</v>
      </c>
      <c r="E41" s="21" t="str">
        <f t="shared" si="16"/>
        <v>NO</v>
      </c>
      <c r="F41" s="21" t="str">
        <f t="shared" si="16"/>
        <v>NO</v>
      </c>
      <c r="G41" s="21" t="str">
        <f t="shared" si="16"/>
        <v>NO</v>
      </c>
      <c r="H41" s="21" t="str">
        <f t="shared" si="16"/>
        <v>NO</v>
      </c>
      <c r="I41" s="21"/>
      <c r="J41" s="21"/>
      <c r="K41" s="21"/>
      <c r="L41" s="21"/>
      <c r="M41" s="21"/>
      <c r="N41" s="90"/>
    </row>
    <row r="42" spans="1:14" s="5" customFormat="1" ht="13.5" hidden="1" customHeight="1" x14ac:dyDescent="0.4">
      <c r="A42" s="79" t="s">
        <v>39</v>
      </c>
      <c r="B42" s="26">
        <f>PRODUCT(B$11,2.5)</f>
        <v>2.5</v>
      </c>
      <c r="C42" s="26">
        <f t="shared" ref="C42:G42" si="17">PRODUCT(C$11,2.5)</f>
        <v>2.5</v>
      </c>
      <c r="D42" s="26">
        <f t="shared" si="17"/>
        <v>2.5</v>
      </c>
      <c r="E42" s="26">
        <f t="shared" si="17"/>
        <v>2.5</v>
      </c>
      <c r="F42" s="26">
        <f t="shared" si="17"/>
        <v>2.5</v>
      </c>
      <c r="G42" s="26">
        <f t="shared" si="17"/>
        <v>2.5</v>
      </c>
      <c r="H42" s="26">
        <f>PRODUCT(H$11,2.5)</f>
        <v>2.5</v>
      </c>
      <c r="I42" s="26"/>
      <c r="J42" s="42"/>
      <c r="K42" s="42"/>
      <c r="L42" s="42"/>
      <c r="M42" s="42"/>
      <c r="N42" s="93"/>
    </row>
    <row r="43" spans="1:14" s="5" customFormat="1" ht="13.5" hidden="1" customHeight="1" thickBot="1" x14ac:dyDescent="0.45">
      <c r="A43" s="82" t="s">
        <v>40</v>
      </c>
      <c r="B43" s="34" t="str">
        <f>IF(B34&lt;B42,"NO","Yes")</f>
        <v>NO</v>
      </c>
      <c r="C43" s="34" t="str">
        <f t="shared" ref="C43:H43" si="18">IF(C34&lt;C42,"NO","Yes")</f>
        <v>NO</v>
      </c>
      <c r="D43" s="34" t="str">
        <f t="shared" si="18"/>
        <v>NO</v>
      </c>
      <c r="E43" s="34" t="str">
        <f t="shared" si="18"/>
        <v>NO</v>
      </c>
      <c r="F43" s="34" t="str">
        <f t="shared" si="18"/>
        <v>NO</v>
      </c>
      <c r="G43" s="34" t="str">
        <f t="shared" si="18"/>
        <v>NO</v>
      </c>
      <c r="H43" s="34" t="str">
        <f t="shared" si="18"/>
        <v>NO</v>
      </c>
      <c r="I43" s="34"/>
      <c r="J43" s="34"/>
      <c r="K43" s="34"/>
      <c r="L43" s="34"/>
      <c r="M43" s="34"/>
      <c r="N43" s="81"/>
    </row>
    <row r="44" spans="1:14" s="12" customFormat="1" ht="13.7" thickBot="1" x14ac:dyDescent="0.45">
      <c r="A44" s="190"/>
      <c r="B44" s="191"/>
      <c r="C44" s="191"/>
      <c r="D44" s="191"/>
      <c r="E44" s="191"/>
      <c r="F44" s="191"/>
      <c r="G44" s="191"/>
      <c r="H44" s="191"/>
      <c r="I44" s="191"/>
      <c r="J44" s="191"/>
      <c r="K44" s="191"/>
      <c r="L44" s="191"/>
      <c r="M44" s="191"/>
      <c r="N44" s="192"/>
    </row>
    <row r="45" spans="1:14" s="12" customFormat="1" ht="13.35" x14ac:dyDescent="0.4">
      <c r="A45" s="159" t="s">
        <v>88</v>
      </c>
      <c r="B45" s="160"/>
      <c r="C45" s="160"/>
      <c r="D45" s="160"/>
      <c r="E45" s="160"/>
      <c r="F45" s="160"/>
      <c r="G45" s="160"/>
      <c r="H45" s="160"/>
      <c r="I45" s="160"/>
      <c r="J45" s="160"/>
      <c r="K45" s="160"/>
      <c r="L45" s="160"/>
      <c r="M45" s="160"/>
      <c r="N45" s="161"/>
    </row>
    <row r="46" spans="1:14" s="12" customFormat="1" ht="13.35" x14ac:dyDescent="0.4">
      <c r="A46" s="72" t="s">
        <v>16</v>
      </c>
      <c r="B46" s="8"/>
      <c r="C46" s="8"/>
      <c r="D46" s="8"/>
      <c r="E46" s="8"/>
      <c r="F46" s="8"/>
      <c r="G46" s="8"/>
      <c r="H46" s="8"/>
      <c r="I46" s="28"/>
      <c r="J46" s="29"/>
      <c r="K46" s="28"/>
      <c r="L46" s="29"/>
      <c r="M46" s="29"/>
      <c r="N46" s="73"/>
    </row>
    <row r="47" spans="1:14" s="12" customFormat="1" ht="13.35" x14ac:dyDescent="0.4">
      <c r="A47" s="72" t="s">
        <v>90</v>
      </c>
      <c r="B47" s="8"/>
      <c r="C47" s="8"/>
      <c r="D47" s="8"/>
      <c r="E47" s="8"/>
      <c r="F47" s="8"/>
      <c r="G47" s="8"/>
      <c r="H47" s="8"/>
      <c r="I47" s="28"/>
      <c r="J47" s="29"/>
      <c r="K47" s="28"/>
      <c r="L47" s="29"/>
      <c r="M47" s="29"/>
      <c r="N47" s="73"/>
    </row>
    <row r="48" spans="1:14" s="12" customFormat="1" ht="13.35" x14ac:dyDescent="0.4">
      <c r="A48" s="72" t="s">
        <v>17</v>
      </c>
      <c r="B48" s="8"/>
      <c r="C48" s="8"/>
      <c r="D48" s="8"/>
      <c r="E48" s="8"/>
      <c r="F48" s="8"/>
      <c r="G48" s="8"/>
      <c r="H48" s="8"/>
      <c r="I48" s="28"/>
      <c r="J48" s="29"/>
      <c r="K48" s="28"/>
      <c r="L48" s="29"/>
      <c r="M48" s="29"/>
      <c r="N48" s="73"/>
    </row>
    <row r="49" spans="1:14" s="12" customFormat="1" ht="13.35" x14ac:dyDescent="0.4">
      <c r="A49" s="72" t="s">
        <v>91</v>
      </c>
      <c r="B49" s="8"/>
      <c r="C49" s="8"/>
      <c r="D49" s="8"/>
      <c r="E49" s="8"/>
      <c r="F49" s="8"/>
      <c r="G49" s="8"/>
      <c r="H49" s="8"/>
      <c r="I49" s="28"/>
      <c r="J49" s="29"/>
      <c r="K49" s="28"/>
      <c r="L49" s="29"/>
      <c r="M49" s="29"/>
      <c r="N49" s="73"/>
    </row>
    <row r="50" spans="1:14" s="12" customFormat="1" ht="13.35" x14ac:dyDescent="0.4">
      <c r="A50" s="94" t="s">
        <v>65</v>
      </c>
      <c r="B50" s="8"/>
      <c r="C50" s="8"/>
      <c r="D50" s="8"/>
      <c r="E50" s="8"/>
      <c r="F50" s="8"/>
      <c r="G50" s="8"/>
      <c r="H50" s="8"/>
      <c r="I50" s="43"/>
      <c r="J50" s="44"/>
      <c r="K50" s="43"/>
      <c r="L50" s="44"/>
      <c r="M50" s="44"/>
      <c r="N50" s="95"/>
    </row>
    <row r="51" spans="1:14" s="12" customFormat="1" ht="13.35" x14ac:dyDescent="0.4">
      <c r="A51" s="94" t="s">
        <v>92</v>
      </c>
      <c r="B51" s="8"/>
      <c r="C51" s="8"/>
      <c r="D51" s="8"/>
      <c r="E51" s="8"/>
      <c r="F51" s="8"/>
      <c r="G51" s="8"/>
      <c r="H51" s="8"/>
      <c r="I51" s="43"/>
      <c r="J51" s="44"/>
      <c r="K51" s="43"/>
      <c r="L51" s="44"/>
      <c r="M51" s="44"/>
      <c r="N51" s="95"/>
    </row>
    <row r="52" spans="1:14" s="12" customFormat="1" ht="13.35" x14ac:dyDescent="0.4">
      <c r="A52" s="94" t="s">
        <v>45</v>
      </c>
      <c r="B52" s="8"/>
      <c r="C52" s="8"/>
      <c r="D52" s="8"/>
      <c r="E52" s="8"/>
      <c r="F52" s="8"/>
      <c r="G52" s="8"/>
      <c r="H52" s="8"/>
      <c r="I52" s="43"/>
      <c r="J52" s="44"/>
      <c r="K52" s="43"/>
      <c r="L52" s="44"/>
      <c r="M52" s="44"/>
      <c r="N52" s="95"/>
    </row>
    <row r="53" spans="1:14" s="12" customFormat="1" ht="13.35" x14ac:dyDescent="0.4">
      <c r="A53" s="94" t="s">
        <v>50</v>
      </c>
      <c r="B53" s="8"/>
      <c r="C53" s="8"/>
      <c r="D53" s="8"/>
      <c r="E53" s="8"/>
      <c r="F53" s="8"/>
      <c r="G53" s="8"/>
      <c r="H53" s="8"/>
      <c r="I53" s="43"/>
      <c r="J53" s="44"/>
      <c r="K53" s="43"/>
      <c r="L53" s="44"/>
      <c r="M53" s="44"/>
      <c r="N53" s="95"/>
    </row>
    <row r="54" spans="1:14" s="12" customFormat="1" ht="13.7" thickBot="1" x14ac:dyDescent="0.45">
      <c r="A54" s="74" t="s">
        <v>46</v>
      </c>
      <c r="B54" s="8"/>
      <c r="C54" s="8"/>
      <c r="D54" s="8"/>
      <c r="E54" s="8"/>
      <c r="F54" s="8"/>
      <c r="G54" s="8"/>
      <c r="H54" s="155"/>
      <c r="I54" s="30"/>
      <c r="J54" s="31"/>
      <c r="K54" s="30"/>
      <c r="L54" s="31"/>
      <c r="M54" s="31"/>
      <c r="N54" s="75"/>
    </row>
    <row r="55" spans="1:14" s="2" customFormat="1" ht="13.7" thickBot="1" x14ac:dyDescent="0.45">
      <c r="A55" s="126" t="s">
        <v>89</v>
      </c>
      <c r="B55" s="46" t="str">
        <f t="shared" ref="B55:H55" si="19">IF(B11="","",ROUNDUP(+B11/20,0))</f>
        <v/>
      </c>
      <c r="C55" s="46" t="str">
        <f t="shared" si="19"/>
        <v/>
      </c>
      <c r="D55" s="46" t="str">
        <f t="shared" si="19"/>
        <v/>
      </c>
      <c r="E55" s="46" t="str">
        <f t="shared" si="19"/>
        <v/>
      </c>
      <c r="F55" s="46" t="str">
        <f t="shared" si="19"/>
        <v/>
      </c>
      <c r="G55" s="46" t="str">
        <f t="shared" si="19"/>
        <v/>
      </c>
      <c r="H55" s="46" t="str">
        <f t="shared" si="19"/>
        <v/>
      </c>
      <c r="I55" s="154"/>
      <c r="J55" s="104"/>
      <c r="K55" s="101"/>
      <c r="L55" s="101"/>
      <c r="M55" s="101"/>
      <c r="N55" s="102"/>
    </row>
    <row r="56" spans="1:14" s="12" customFormat="1" ht="14.25" hidden="1" customHeight="1" x14ac:dyDescent="0.4">
      <c r="A56" s="77"/>
      <c r="B56" s="32">
        <f t="shared" ref="B56:H56" si="20">PRODUCT(B11,1/20)</f>
        <v>0.05</v>
      </c>
      <c r="C56" s="32">
        <f t="shared" si="20"/>
        <v>0.05</v>
      </c>
      <c r="D56" s="32">
        <f t="shared" si="20"/>
        <v>0.05</v>
      </c>
      <c r="E56" s="32">
        <f t="shared" si="20"/>
        <v>0.05</v>
      </c>
      <c r="F56" s="32">
        <f t="shared" si="20"/>
        <v>0.05</v>
      </c>
      <c r="G56" s="32">
        <f t="shared" si="20"/>
        <v>0.05</v>
      </c>
      <c r="H56" s="32">
        <f t="shared" si="20"/>
        <v>0.05</v>
      </c>
      <c r="I56" s="32"/>
      <c r="J56" s="32"/>
      <c r="K56" s="32"/>
      <c r="L56" s="32"/>
      <c r="M56" s="32"/>
      <c r="N56" s="78"/>
    </row>
    <row r="57" spans="1:14" s="4" customFormat="1" ht="13.5" hidden="1" customHeight="1" x14ac:dyDescent="0.4">
      <c r="A57" s="79" t="s">
        <v>3</v>
      </c>
      <c r="B57" s="33">
        <f t="shared" ref="B57:H57" si="21">ROUNDUP(B56,0)</f>
        <v>1</v>
      </c>
      <c r="C57" s="33">
        <f t="shared" si="21"/>
        <v>1</v>
      </c>
      <c r="D57" s="33">
        <f t="shared" si="21"/>
        <v>1</v>
      </c>
      <c r="E57" s="33">
        <f t="shared" si="21"/>
        <v>1</v>
      </c>
      <c r="F57" s="33">
        <f t="shared" si="21"/>
        <v>1</v>
      </c>
      <c r="G57" s="33">
        <f t="shared" si="21"/>
        <v>1</v>
      </c>
      <c r="H57" s="33">
        <f t="shared" si="21"/>
        <v>1</v>
      </c>
      <c r="I57" s="33"/>
      <c r="J57" s="33"/>
      <c r="K57" s="33"/>
      <c r="L57" s="33"/>
      <c r="M57" s="33"/>
      <c r="N57" s="80"/>
    </row>
    <row r="58" spans="1:14" s="4" customFormat="1" ht="13.5" hidden="1" customHeight="1" thickBot="1" x14ac:dyDescent="0.45">
      <c r="A58" s="70"/>
      <c r="B58" s="34" t="b">
        <f t="shared" ref="B58:H58" si="22">AND(B46&gt;=B57,B49&gt;=B57,B55&gt;=B57)</f>
        <v>0</v>
      </c>
      <c r="C58" s="34" t="b">
        <f t="shared" si="22"/>
        <v>0</v>
      </c>
      <c r="D58" s="34" t="b">
        <f t="shared" si="22"/>
        <v>0</v>
      </c>
      <c r="E58" s="34" t="b">
        <f t="shared" si="22"/>
        <v>0</v>
      </c>
      <c r="F58" s="34" t="b">
        <f t="shared" si="22"/>
        <v>0</v>
      </c>
      <c r="G58" s="34" t="b">
        <f t="shared" si="22"/>
        <v>0</v>
      </c>
      <c r="H58" s="34" t="b">
        <f t="shared" si="22"/>
        <v>0</v>
      </c>
      <c r="I58" s="34"/>
      <c r="J58" s="34"/>
      <c r="K58" s="34"/>
      <c r="L58" s="34"/>
      <c r="M58" s="34"/>
      <c r="N58" s="81"/>
    </row>
    <row r="59" spans="1:14" s="4" customFormat="1" ht="13.5" hidden="1" customHeight="1" thickBot="1" x14ac:dyDescent="0.45">
      <c r="A59" s="82" t="s">
        <v>2</v>
      </c>
      <c r="B59" s="34" t="str">
        <f t="shared" ref="B59:H59" si="23">IF(B58=FALSE,"NO","Yes")</f>
        <v>NO</v>
      </c>
      <c r="C59" s="34" t="str">
        <f t="shared" si="23"/>
        <v>NO</v>
      </c>
      <c r="D59" s="34" t="str">
        <f t="shared" si="23"/>
        <v>NO</v>
      </c>
      <c r="E59" s="34" t="str">
        <f t="shared" si="23"/>
        <v>NO</v>
      </c>
      <c r="F59" s="34" t="str">
        <f t="shared" si="23"/>
        <v>NO</v>
      </c>
      <c r="G59" s="34" t="str">
        <f t="shared" si="23"/>
        <v>NO</v>
      </c>
      <c r="H59" s="34" t="str">
        <f t="shared" si="23"/>
        <v>NO</v>
      </c>
      <c r="I59" s="34"/>
      <c r="J59" s="34"/>
      <c r="K59" s="34"/>
      <c r="L59" s="34"/>
      <c r="M59" s="34"/>
      <c r="N59" s="81"/>
    </row>
    <row r="60" spans="1:14" s="12" customFormat="1" ht="13.5" hidden="1" customHeight="1" x14ac:dyDescent="0.4">
      <c r="A60" s="195"/>
      <c r="B60" s="196"/>
      <c r="C60" s="196"/>
      <c r="D60" s="196"/>
      <c r="E60" s="196"/>
      <c r="F60" s="196"/>
      <c r="G60" s="196"/>
      <c r="H60" s="196"/>
      <c r="I60" s="196"/>
      <c r="J60" s="196"/>
      <c r="K60" s="196"/>
      <c r="L60" s="196"/>
      <c r="M60" s="196"/>
      <c r="N60" s="197"/>
    </row>
    <row r="61" spans="1:14" s="12" customFormat="1" ht="13.5" hidden="1" customHeight="1" x14ac:dyDescent="0.4">
      <c r="A61" s="96" t="s">
        <v>9</v>
      </c>
      <c r="B61" s="84" t="b">
        <f t="shared" ref="B61:H61" si="24">AND(B18="YES",B28="YES",B37="YES",B59="YES")</f>
        <v>0</v>
      </c>
      <c r="C61" s="84" t="b">
        <f t="shared" si="24"/>
        <v>0</v>
      </c>
      <c r="D61" s="84" t="b">
        <f t="shared" si="24"/>
        <v>0</v>
      </c>
      <c r="E61" s="84" t="b">
        <f t="shared" si="24"/>
        <v>0</v>
      </c>
      <c r="F61" s="84" t="b">
        <f t="shared" si="24"/>
        <v>0</v>
      </c>
      <c r="G61" s="84" t="b">
        <f t="shared" si="24"/>
        <v>0</v>
      </c>
      <c r="H61" s="84" t="b">
        <f t="shared" si="24"/>
        <v>0</v>
      </c>
      <c r="I61" s="84"/>
      <c r="J61" s="84"/>
      <c r="K61" s="84"/>
      <c r="L61" s="84"/>
      <c r="M61" s="84"/>
      <c r="N61" s="85"/>
    </row>
    <row r="62" spans="1:14" s="12" customFormat="1" ht="13.5" hidden="1" customHeight="1" x14ac:dyDescent="0.4">
      <c r="A62" s="96" t="s">
        <v>10</v>
      </c>
      <c r="B62" s="84" t="b">
        <f t="shared" ref="B62:H62" si="25">AND(B18="YES",B28="YES",B39="YES",B59="YES")</f>
        <v>0</v>
      </c>
      <c r="C62" s="84" t="b">
        <f t="shared" si="25"/>
        <v>0</v>
      </c>
      <c r="D62" s="84" t="b">
        <f t="shared" si="25"/>
        <v>0</v>
      </c>
      <c r="E62" s="84" t="b">
        <f t="shared" si="25"/>
        <v>0</v>
      </c>
      <c r="F62" s="84" t="b">
        <f t="shared" si="25"/>
        <v>0</v>
      </c>
      <c r="G62" s="84" t="b">
        <f t="shared" si="25"/>
        <v>0</v>
      </c>
      <c r="H62" s="84" t="b">
        <f t="shared" si="25"/>
        <v>0</v>
      </c>
      <c r="I62" s="84"/>
      <c r="J62" s="84"/>
      <c r="K62" s="84"/>
      <c r="L62" s="84"/>
      <c r="M62" s="84"/>
      <c r="N62" s="85"/>
    </row>
    <row r="63" spans="1:14" s="12" customFormat="1" ht="13.5" hidden="1" customHeight="1" x14ac:dyDescent="0.4">
      <c r="A63" s="96" t="s">
        <v>13</v>
      </c>
      <c r="B63" s="84" t="b">
        <f t="shared" ref="B63:H63" si="26">AND(B18="YES",B28="YES",B41="YES",B59="YES")</f>
        <v>0</v>
      </c>
      <c r="C63" s="84" t="b">
        <f t="shared" si="26"/>
        <v>0</v>
      </c>
      <c r="D63" s="84" t="b">
        <f t="shared" si="26"/>
        <v>0</v>
      </c>
      <c r="E63" s="84" t="b">
        <f t="shared" si="26"/>
        <v>0</v>
      </c>
      <c r="F63" s="84" t="b">
        <f t="shared" si="26"/>
        <v>0</v>
      </c>
      <c r="G63" s="84" t="b">
        <f t="shared" si="26"/>
        <v>0</v>
      </c>
      <c r="H63" s="84" t="b">
        <f t="shared" si="26"/>
        <v>0</v>
      </c>
      <c r="I63" s="84"/>
      <c r="J63" s="84"/>
      <c r="K63" s="84"/>
      <c r="L63" s="84"/>
      <c r="M63" s="84"/>
      <c r="N63" s="85"/>
    </row>
    <row r="64" spans="1:14" s="12" customFormat="1" ht="13.5" hidden="1" customHeight="1" x14ac:dyDescent="0.4">
      <c r="A64" s="96" t="s">
        <v>41</v>
      </c>
      <c r="B64" s="84" t="b">
        <f t="shared" ref="B64:H64" si="27">AND(B18="YES",B28="YES",B43="YES",B59="YES")</f>
        <v>0</v>
      </c>
      <c r="C64" s="84" t="b">
        <f t="shared" si="27"/>
        <v>0</v>
      </c>
      <c r="D64" s="84" t="b">
        <f t="shared" si="27"/>
        <v>0</v>
      </c>
      <c r="E64" s="84" t="b">
        <f t="shared" si="27"/>
        <v>0</v>
      </c>
      <c r="F64" s="84" t="b">
        <f t="shared" si="27"/>
        <v>0</v>
      </c>
      <c r="G64" s="84" t="b">
        <f t="shared" si="27"/>
        <v>0</v>
      </c>
      <c r="H64" s="84" t="b">
        <f t="shared" si="27"/>
        <v>0</v>
      </c>
      <c r="I64" s="84"/>
      <c r="J64" s="84"/>
      <c r="K64" s="84"/>
      <c r="L64" s="84"/>
      <c r="M64" s="84"/>
      <c r="N64" s="85"/>
    </row>
    <row r="65" spans="1:14" s="12" customFormat="1" ht="13.5" customHeight="1" x14ac:dyDescent="0.4">
      <c r="A65" s="217"/>
      <c r="B65" s="217"/>
      <c r="C65" s="217"/>
      <c r="D65" s="217"/>
      <c r="E65" s="217"/>
      <c r="F65" s="217"/>
      <c r="G65" s="217"/>
      <c r="H65" s="217"/>
      <c r="I65" s="217"/>
      <c r="J65" s="217"/>
      <c r="K65" s="217"/>
      <c r="L65" s="217"/>
      <c r="M65" s="217"/>
      <c r="N65" s="217"/>
    </row>
    <row r="66" spans="1:14" ht="13.5" customHeight="1" thickBot="1" x14ac:dyDescent="0.45">
      <c r="A66" s="211" t="s">
        <v>26</v>
      </c>
      <c r="B66" s="211"/>
      <c r="C66" s="211"/>
      <c r="D66" s="211"/>
      <c r="E66" s="211"/>
      <c r="F66" s="211"/>
      <c r="G66" s="211"/>
      <c r="H66" s="211"/>
      <c r="I66" s="211"/>
      <c r="J66" s="211"/>
      <c r="K66" s="211"/>
      <c r="L66" s="211"/>
      <c r="M66" s="211"/>
      <c r="N66" s="211"/>
    </row>
    <row r="67" spans="1:14" ht="13.5" customHeight="1" x14ac:dyDescent="0.4">
      <c r="A67" s="156" t="s">
        <v>84</v>
      </c>
      <c r="B67" s="157"/>
      <c r="C67" s="157"/>
      <c r="D67" s="157"/>
      <c r="E67" s="157"/>
      <c r="F67" s="157"/>
      <c r="G67" s="157"/>
      <c r="H67" s="157"/>
      <c r="I67" s="157"/>
      <c r="J67" s="157"/>
      <c r="K67" s="157"/>
      <c r="L67" s="157"/>
      <c r="M67" s="157"/>
      <c r="N67" s="158"/>
    </row>
    <row r="68" spans="1:14" ht="13.5" customHeight="1" x14ac:dyDescent="0.4">
      <c r="A68" s="135" t="s">
        <v>82</v>
      </c>
      <c r="B68" s="145"/>
      <c r="C68" s="145"/>
      <c r="D68" s="145"/>
      <c r="E68" s="145"/>
      <c r="F68" s="145"/>
      <c r="G68" s="145"/>
      <c r="H68" s="145"/>
      <c r="I68" s="121"/>
      <c r="J68" s="121"/>
      <c r="K68" s="121"/>
      <c r="L68" s="121"/>
      <c r="M68" s="121"/>
      <c r="N68" s="125"/>
    </row>
    <row r="69" spans="1:14" ht="13.5" customHeight="1" x14ac:dyDescent="0.4">
      <c r="A69" s="135" t="s">
        <v>66</v>
      </c>
      <c r="B69" s="145"/>
      <c r="C69" s="145"/>
      <c r="D69" s="145"/>
      <c r="E69" s="145"/>
      <c r="F69" s="145"/>
      <c r="G69" s="145"/>
      <c r="H69" s="145"/>
      <c r="I69" s="121"/>
      <c r="J69" s="121"/>
      <c r="K69" s="121"/>
      <c r="L69" s="121"/>
      <c r="M69" s="121"/>
      <c r="N69" s="125"/>
    </row>
    <row r="70" spans="1:14" ht="13.5" customHeight="1" x14ac:dyDescent="0.4">
      <c r="A70" s="220" t="s">
        <v>94</v>
      </c>
      <c r="B70" s="145"/>
      <c r="C70" s="145"/>
      <c r="D70" s="145"/>
      <c r="E70" s="145"/>
      <c r="F70" s="145"/>
      <c r="G70" s="145"/>
      <c r="H70" s="145"/>
      <c r="I70" s="121"/>
      <c r="J70" s="121"/>
      <c r="K70" s="121"/>
      <c r="L70" s="121"/>
      <c r="M70" s="121"/>
      <c r="N70" s="125"/>
    </row>
    <row r="71" spans="1:14" ht="13.5" customHeight="1" x14ac:dyDescent="0.4">
      <c r="A71" s="135" t="s">
        <v>67</v>
      </c>
      <c r="B71" s="145"/>
      <c r="C71" s="145"/>
      <c r="D71" s="145"/>
      <c r="E71" s="145"/>
      <c r="F71" s="145"/>
      <c r="G71" s="145"/>
      <c r="H71" s="145"/>
      <c r="I71" s="121"/>
      <c r="J71" s="121"/>
      <c r="K71" s="121"/>
      <c r="L71" s="121"/>
      <c r="M71" s="121"/>
      <c r="N71" s="125"/>
    </row>
    <row r="72" spans="1:14" ht="13.5" customHeight="1" x14ac:dyDescent="0.4">
      <c r="A72" s="135" t="s">
        <v>68</v>
      </c>
      <c r="B72" s="145"/>
      <c r="C72" s="145"/>
      <c r="D72" s="145"/>
      <c r="E72" s="145"/>
      <c r="F72" s="145"/>
      <c r="G72" s="145"/>
      <c r="H72" s="145"/>
      <c r="I72" s="121"/>
      <c r="J72" s="121"/>
      <c r="K72" s="121"/>
      <c r="L72" s="121"/>
      <c r="M72" s="121"/>
      <c r="N72" s="125"/>
    </row>
    <row r="73" spans="1:14" ht="13.5" customHeight="1" x14ac:dyDescent="0.4">
      <c r="A73" s="135" t="s">
        <v>81</v>
      </c>
      <c r="B73" s="145"/>
      <c r="C73" s="145"/>
      <c r="D73" s="145"/>
      <c r="E73" s="145"/>
      <c r="F73" s="145"/>
      <c r="G73" s="145"/>
      <c r="H73" s="145"/>
      <c r="I73" s="121"/>
      <c r="J73" s="121"/>
      <c r="K73" s="121"/>
      <c r="L73" s="121"/>
      <c r="M73" s="121"/>
      <c r="N73" s="125"/>
    </row>
    <row r="74" spans="1:14" ht="13.5" customHeight="1" x14ac:dyDescent="0.4">
      <c r="A74" s="135" t="s">
        <v>69</v>
      </c>
      <c r="B74" s="145"/>
      <c r="C74" s="145"/>
      <c r="D74" s="145"/>
      <c r="E74" s="145"/>
      <c r="F74" s="145"/>
      <c r="G74" s="145"/>
      <c r="H74" s="145"/>
      <c r="I74" s="121"/>
      <c r="J74" s="121"/>
      <c r="K74" s="121"/>
      <c r="L74" s="121"/>
      <c r="M74" s="121"/>
      <c r="N74" s="125"/>
    </row>
    <row r="75" spans="1:14" ht="13.5" customHeight="1" x14ac:dyDescent="0.4">
      <c r="A75" s="135" t="s">
        <v>70</v>
      </c>
      <c r="B75" s="145"/>
      <c r="C75" s="145"/>
      <c r="D75" s="145"/>
      <c r="E75" s="145"/>
      <c r="F75" s="145"/>
      <c r="G75" s="145"/>
      <c r="H75" s="145"/>
      <c r="I75" s="121"/>
      <c r="J75" s="121"/>
      <c r="K75" s="121"/>
      <c r="L75" s="121"/>
      <c r="M75" s="121"/>
      <c r="N75" s="125"/>
    </row>
    <row r="76" spans="1:14" ht="13.5" customHeight="1" x14ac:dyDescent="0.4">
      <c r="A76" s="135" t="s">
        <v>80</v>
      </c>
      <c r="B76" s="145"/>
      <c r="C76" s="145"/>
      <c r="D76" s="145"/>
      <c r="E76" s="145"/>
      <c r="F76" s="145"/>
      <c r="G76" s="145"/>
      <c r="H76" s="145"/>
      <c r="I76" s="121"/>
      <c r="J76" s="121"/>
      <c r="K76" s="121"/>
      <c r="L76" s="121"/>
      <c r="M76" s="121"/>
      <c r="N76" s="125"/>
    </row>
    <row r="77" spans="1:14" ht="13.5" customHeight="1" x14ac:dyDescent="0.4">
      <c r="A77" s="135" t="s">
        <v>71</v>
      </c>
      <c r="B77" s="145"/>
      <c r="C77" s="145"/>
      <c r="D77" s="145"/>
      <c r="E77" s="145"/>
      <c r="F77" s="145"/>
      <c r="G77" s="145"/>
      <c r="H77" s="145"/>
      <c r="I77" s="121"/>
      <c r="J77" s="121"/>
      <c r="K77" s="121"/>
      <c r="L77" s="121"/>
      <c r="M77" s="121"/>
      <c r="N77" s="125"/>
    </row>
    <row r="78" spans="1:14" ht="13.5" customHeight="1" x14ac:dyDescent="0.4">
      <c r="A78" s="135" t="s">
        <v>72</v>
      </c>
      <c r="B78" s="145"/>
      <c r="C78" s="145"/>
      <c r="D78" s="145"/>
      <c r="E78" s="145"/>
      <c r="F78" s="145"/>
      <c r="G78" s="145"/>
      <c r="H78" s="145"/>
      <c r="I78" s="121"/>
      <c r="J78" s="121"/>
      <c r="K78" s="121"/>
      <c r="L78" s="121"/>
      <c r="M78" s="121"/>
      <c r="N78" s="125"/>
    </row>
    <row r="79" spans="1:14" ht="13.5" customHeight="1" x14ac:dyDescent="0.4">
      <c r="A79" s="138" t="s">
        <v>73</v>
      </c>
      <c r="B79" s="145"/>
      <c r="C79" s="145"/>
      <c r="D79" s="145"/>
      <c r="E79" s="145"/>
      <c r="F79" s="145"/>
      <c r="G79" s="145"/>
      <c r="H79" s="145"/>
      <c r="I79" s="121"/>
      <c r="J79" s="121"/>
      <c r="K79" s="121"/>
      <c r="L79" s="121"/>
      <c r="M79" s="121"/>
      <c r="N79" s="125"/>
    </row>
    <row r="80" spans="1:14" ht="13.5" customHeight="1" x14ac:dyDescent="0.4">
      <c r="A80" s="135" t="s">
        <v>74</v>
      </c>
      <c r="B80" s="145"/>
      <c r="C80" s="145"/>
      <c r="D80" s="145"/>
      <c r="E80" s="145"/>
      <c r="F80" s="145"/>
      <c r="G80" s="145"/>
      <c r="H80" s="145"/>
      <c r="I80" s="121"/>
      <c r="J80" s="121"/>
      <c r="K80" s="121"/>
      <c r="L80" s="121"/>
      <c r="M80" s="121"/>
      <c r="N80" s="125"/>
    </row>
    <row r="81" spans="1:14" ht="13.35" customHeight="1" x14ac:dyDescent="0.4">
      <c r="A81" s="135" t="s">
        <v>75</v>
      </c>
      <c r="B81" s="145"/>
      <c r="C81" s="145"/>
      <c r="D81" s="145"/>
      <c r="E81" s="145"/>
      <c r="F81" s="145"/>
      <c r="G81" s="145"/>
      <c r="H81" s="145"/>
      <c r="I81" s="121"/>
      <c r="J81" s="121"/>
      <c r="K81" s="121"/>
      <c r="L81" s="121"/>
      <c r="M81" s="121"/>
      <c r="N81" s="125"/>
    </row>
    <row r="82" spans="1:14" ht="13.35" customHeight="1" x14ac:dyDescent="0.4">
      <c r="A82" s="135" t="s">
        <v>76</v>
      </c>
      <c r="B82" s="145"/>
      <c r="C82" s="145"/>
      <c r="D82" s="145"/>
      <c r="E82" s="145"/>
      <c r="F82" s="145"/>
      <c r="G82" s="145"/>
      <c r="H82" s="145"/>
      <c r="I82" s="121"/>
      <c r="J82" s="121"/>
      <c r="K82" s="121"/>
      <c r="L82" s="121"/>
      <c r="M82" s="121"/>
      <c r="N82" s="125"/>
    </row>
    <row r="83" spans="1:14" ht="13.5" customHeight="1" x14ac:dyDescent="0.4">
      <c r="A83" s="135" t="s">
        <v>77</v>
      </c>
      <c r="B83" s="145"/>
      <c r="C83" s="145"/>
      <c r="D83" s="145"/>
      <c r="E83" s="145"/>
      <c r="F83" s="145"/>
      <c r="G83" s="145"/>
      <c r="H83" s="145"/>
      <c r="I83" s="121"/>
      <c r="J83" s="121"/>
      <c r="K83" s="121"/>
      <c r="L83" s="121"/>
      <c r="M83" s="121"/>
      <c r="N83" s="125"/>
    </row>
    <row r="84" spans="1:14" ht="13.5" customHeight="1" x14ac:dyDescent="0.4">
      <c r="A84" s="150" t="s">
        <v>78</v>
      </c>
      <c r="B84" s="151"/>
      <c r="C84" s="151"/>
      <c r="D84" s="151"/>
      <c r="E84" s="151"/>
      <c r="F84" s="151"/>
      <c r="G84" s="151"/>
      <c r="H84" s="151"/>
      <c r="I84" s="128"/>
      <c r="J84" s="128"/>
      <c r="K84" s="128"/>
      <c r="L84" s="128"/>
      <c r="M84" s="128"/>
      <c r="N84" s="127"/>
    </row>
    <row r="85" spans="1:14" s="12" customFormat="1" ht="13.35" customHeight="1" x14ac:dyDescent="0.4">
      <c r="A85" s="153" t="s">
        <v>79</v>
      </c>
      <c r="B85" s="41" t="str">
        <f>IF(SUM(B68:B84)=0,"",SUM(B68:B84))</f>
        <v/>
      </c>
      <c r="C85" s="41" t="str">
        <f t="shared" ref="C85:H85" si="28">IF(SUM(C68:C84)=0,"",SUM(C68:C84))</f>
        <v/>
      </c>
      <c r="D85" s="41" t="str">
        <f t="shared" si="28"/>
        <v/>
      </c>
      <c r="E85" s="41" t="str">
        <f t="shared" si="28"/>
        <v/>
      </c>
      <c r="F85" s="41" t="str">
        <f t="shared" si="28"/>
        <v/>
      </c>
      <c r="G85" s="41" t="str">
        <f t="shared" si="28"/>
        <v/>
      </c>
      <c r="H85" s="41" t="str">
        <f t="shared" si="28"/>
        <v/>
      </c>
      <c r="I85" s="144"/>
      <c r="J85" s="144"/>
      <c r="K85" s="144"/>
      <c r="L85" s="144"/>
      <c r="M85" s="144"/>
      <c r="N85" s="125"/>
    </row>
    <row r="86" spans="1:14" s="3" customFormat="1" ht="27" customHeight="1" thickBot="1" x14ac:dyDescent="0.45">
      <c r="A86" s="152" t="s">
        <v>87</v>
      </c>
      <c r="B86" s="38" t="str">
        <f t="shared" ref="B86:D86" si="29">IF(B11="","",SUM(B15,B32,B33,B34,B85))</f>
        <v/>
      </c>
      <c r="C86" s="38" t="str">
        <f t="shared" si="29"/>
        <v/>
      </c>
      <c r="D86" s="38" t="str">
        <f t="shared" si="29"/>
        <v/>
      </c>
      <c r="E86" s="38" t="str">
        <f>IF(E11="","",SUM(E15,E32,E33,E34,E85))</f>
        <v/>
      </c>
      <c r="F86" s="38" t="str">
        <f t="shared" ref="F86:H86" si="30">IF(F11="","",SUM(F15,F32,F33,F34,F85))</f>
        <v/>
      </c>
      <c r="G86" s="38" t="str">
        <f t="shared" si="30"/>
        <v/>
      </c>
      <c r="H86" s="38" t="str">
        <f t="shared" si="30"/>
        <v/>
      </c>
      <c r="I86" s="122"/>
      <c r="J86" s="146" t="s">
        <v>35</v>
      </c>
      <c r="K86" s="124" t="str">
        <f>IF(B11="","",SUM(B86:H86))</f>
        <v/>
      </c>
      <c r="L86" s="209" t="s">
        <v>36</v>
      </c>
      <c r="M86" s="210"/>
      <c r="N86" s="87" t="str">
        <f>IF(B11="","",IF(K86=0,0,K86/K11))</f>
        <v/>
      </c>
    </row>
    <row r="87" spans="1:14" s="12" customFormat="1" ht="13.7" thickBot="1" x14ac:dyDescent="0.45">
      <c r="A87" s="67" t="s">
        <v>31</v>
      </c>
      <c r="B87" s="25" t="str">
        <f t="shared" ref="B87:H87" si="31">LEFT(IF(B11 = "","",B86/B11), 6)</f>
        <v/>
      </c>
      <c r="C87" s="25" t="str">
        <f t="shared" si="31"/>
        <v/>
      </c>
      <c r="D87" s="25" t="str">
        <f t="shared" si="31"/>
        <v/>
      </c>
      <c r="E87" s="25" t="str">
        <f t="shared" si="31"/>
        <v/>
      </c>
      <c r="F87" s="25" t="str">
        <f t="shared" si="31"/>
        <v/>
      </c>
      <c r="G87" s="25" t="str">
        <f t="shared" si="31"/>
        <v/>
      </c>
      <c r="H87" s="25" t="str">
        <f t="shared" si="31"/>
        <v/>
      </c>
      <c r="I87" s="147"/>
      <c r="J87" s="148"/>
      <c r="K87" s="148"/>
      <c r="L87" s="148"/>
      <c r="M87" s="148"/>
      <c r="N87" s="149"/>
    </row>
    <row r="88" spans="1:14" s="12" customFormat="1" ht="13.7" hidden="1" thickBot="1" x14ac:dyDescent="0.45">
      <c r="A88" s="88" t="s">
        <v>42</v>
      </c>
      <c r="B88" s="38" t="b">
        <f>IF(B87="", FALSE, IF(B87&gt;=3.6, TRUE, FALSE))</f>
        <v>0</v>
      </c>
      <c r="C88" s="38" t="b">
        <f t="shared" ref="C88:H88" si="32">IF(C87="", FALSE, IF(C87&gt;=3.6, TRUE, FALSE))</f>
        <v>0</v>
      </c>
      <c r="D88" s="38" t="b">
        <f t="shared" si="32"/>
        <v>0</v>
      </c>
      <c r="E88" s="38" t="b">
        <f t="shared" si="32"/>
        <v>0</v>
      </c>
      <c r="F88" s="38" t="b">
        <f t="shared" si="32"/>
        <v>0</v>
      </c>
      <c r="G88" s="38" t="b">
        <f t="shared" si="32"/>
        <v>0</v>
      </c>
      <c r="H88" s="38" t="b">
        <f t="shared" si="32"/>
        <v>0</v>
      </c>
      <c r="I88" s="38"/>
      <c r="J88" s="39"/>
      <c r="K88" s="38"/>
      <c r="L88" s="39"/>
      <c r="M88" s="39"/>
      <c r="N88" s="89"/>
    </row>
    <row r="89" spans="1:14" s="5" customFormat="1" ht="10.7" hidden="1" thickBot="1" x14ac:dyDescent="0.45">
      <c r="A89" s="82" t="s">
        <v>43</v>
      </c>
      <c r="B89" s="34" t="str">
        <f t="shared" ref="B89:H89" si="33">IF(B88=FALSE,"NO","Yes")</f>
        <v>NO</v>
      </c>
      <c r="C89" s="34" t="str">
        <f t="shared" si="33"/>
        <v>NO</v>
      </c>
      <c r="D89" s="34" t="str">
        <f t="shared" si="33"/>
        <v>NO</v>
      </c>
      <c r="E89" s="34" t="str">
        <f t="shared" si="33"/>
        <v>NO</v>
      </c>
      <c r="F89" s="34" t="str">
        <f t="shared" si="33"/>
        <v>NO</v>
      </c>
      <c r="G89" s="34" t="str">
        <f t="shared" si="33"/>
        <v>NO</v>
      </c>
      <c r="H89" s="34" t="str">
        <f t="shared" si="33"/>
        <v>NO</v>
      </c>
      <c r="I89" s="34"/>
      <c r="J89" s="34"/>
      <c r="K89" s="34"/>
      <c r="L89" s="34"/>
      <c r="M89" s="34"/>
      <c r="N89" s="81"/>
    </row>
    <row r="90" spans="1:14" s="12" customFormat="1" ht="13.35" x14ac:dyDescent="0.4">
      <c r="A90" s="198"/>
      <c r="B90" s="199"/>
      <c r="C90" s="199"/>
      <c r="D90" s="199"/>
      <c r="E90" s="199"/>
      <c r="F90" s="199"/>
      <c r="G90" s="199"/>
      <c r="H90" s="199"/>
      <c r="I90" s="199"/>
      <c r="J90" s="199"/>
      <c r="K90" s="199"/>
      <c r="L90" s="199"/>
      <c r="M90" s="199"/>
      <c r="N90" s="200"/>
    </row>
    <row r="91" spans="1:14" s="12" customFormat="1" ht="13.35" x14ac:dyDescent="0.4">
      <c r="A91" s="201" t="s">
        <v>19</v>
      </c>
      <c r="B91" s="202"/>
      <c r="C91" s="202"/>
      <c r="D91" s="202"/>
      <c r="E91" s="202"/>
      <c r="F91" s="202"/>
      <c r="G91" s="202"/>
      <c r="H91" s="202"/>
      <c r="I91" s="202"/>
      <c r="J91" s="202"/>
      <c r="K91" s="202"/>
      <c r="L91" s="202"/>
      <c r="M91" s="202"/>
      <c r="N91" s="203"/>
    </row>
    <row r="92" spans="1:14" s="12" customFormat="1" ht="13.35" x14ac:dyDescent="0.4">
      <c r="A92" s="204"/>
      <c r="B92" s="205"/>
      <c r="C92" s="205"/>
      <c r="D92" s="205"/>
      <c r="E92" s="205"/>
      <c r="F92" s="205"/>
      <c r="G92" s="205"/>
      <c r="H92" s="205"/>
      <c r="I92" s="205"/>
      <c r="J92" s="205"/>
      <c r="K92" s="205"/>
      <c r="L92" s="205"/>
      <c r="M92" s="205"/>
      <c r="N92" s="206"/>
    </row>
    <row r="93" spans="1:14" s="12" customFormat="1" ht="13.35" x14ac:dyDescent="0.4">
      <c r="A93" s="130"/>
      <c r="B93" s="131"/>
      <c r="C93" s="131"/>
      <c r="D93" s="131"/>
      <c r="E93" s="131"/>
      <c r="F93" s="131"/>
      <c r="G93" s="131"/>
      <c r="H93" s="131"/>
      <c r="I93" s="131"/>
      <c r="J93" s="131"/>
      <c r="K93" s="131"/>
      <c r="L93" s="131"/>
      <c r="M93" s="131"/>
      <c r="N93" s="132"/>
    </row>
    <row r="94" spans="1:14" s="12" customFormat="1" ht="13.35" x14ac:dyDescent="0.4">
      <c r="A94" s="130"/>
      <c r="B94" s="131"/>
      <c r="C94" s="131"/>
      <c r="D94" s="131"/>
      <c r="E94" s="131"/>
      <c r="F94" s="131"/>
      <c r="G94" s="131"/>
      <c r="H94" s="131"/>
      <c r="I94" s="131"/>
      <c r="J94" s="131"/>
      <c r="K94" s="131"/>
      <c r="L94" s="131"/>
      <c r="M94" s="131"/>
      <c r="N94" s="132"/>
    </row>
    <row r="95" spans="1:14" s="12" customFormat="1" ht="13.35" x14ac:dyDescent="0.4">
      <c r="A95" s="130"/>
      <c r="B95" s="131"/>
      <c r="C95" s="131"/>
      <c r="D95" s="131"/>
      <c r="E95" s="131"/>
      <c r="F95" s="131"/>
      <c r="G95" s="131"/>
      <c r="H95" s="131"/>
      <c r="I95" s="131"/>
      <c r="J95" s="131"/>
      <c r="K95" s="131"/>
      <c r="L95" s="131"/>
      <c r="M95" s="131"/>
      <c r="N95" s="132"/>
    </row>
    <row r="96" spans="1:14" s="12" customFormat="1" ht="13.35" x14ac:dyDescent="0.4">
      <c r="A96" s="130"/>
      <c r="B96" s="131"/>
      <c r="C96" s="131"/>
      <c r="D96" s="131"/>
      <c r="E96" s="131"/>
      <c r="F96" s="131"/>
      <c r="G96" s="131"/>
      <c r="H96" s="131"/>
      <c r="I96" s="131"/>
      <c r="J96" s="131"/>
      <c r="K96" s="131"/>
      <c r="L96" s="131"/>
      <c r="M96" s="131"/>
      <c r="N96" s="132"/>
    </row>
    <row r="97" spans="1:14" s="12" customFormat="1" ht="13.35" x14ac:dyDescent="0.4">
      <c r="A97" s="130"/>
      <c r="B97" s="131"/>
      <c r="C97" s="131"/>
      <c r="D97" s="131"/>
      <c r="E97" s="131"/>
      <c r="F97" s="131"/>
      <c r="G97" s="131"/>
      <c r="H97" s="131"/>
      <c r="I97" s="131"/>
      <c r="J97" s="131"/>
      <c r="K97" s="131"/>
      <c r="L97" s="131"/>
      <c r="M97" s="131"/>
      <c r="N97" s="132"/>
    </row>
    <row r="98" spans="1:14" s="12" customFormat="1" ht="13.35" x14ac:dyDescent="0.4">
      <c r="A98" s="130"/>
      <c r="B98" s="131"/>
      <c r="C98" s="131"/>
      <c r="D98" s="131"/>
      <c r="E98" s="131"/>
      <c r="F98" s="131"/>
      <c r="G98" s="131"/>
      <c r="H98" s="131"/>
      <c r="I98" s="131"/>
      <c r="J98" s="131"/>
      <c r="K98" s="131"/>
      <c r="L98" s="131"/>
      <c r="M98" s="131"/>
      <c r="N98" s="132"/>
    </row>
    <row r="99" spans="1:14" s="12" customFormat="1" ht="13.35" x14ac:dyDescent="0.4">
      <c r="A99" s="130"/>
      <c r="B99" s="131"/>
      <c r="C99" s="131"/>
      <c r="D99" s="131"/>
      <c r="E99" s="131"/>
      <c r="F99" s="131"/>
      <c r="G99" s="131"/>
      <c r="H99" s="131"/>
      <c r="I99" s="131"/>
      <c r="J99" s="131"/>
      <c r="K99" s="131"/>
      <c r="L99" s="131"/>
      <c r="M99" s="131"/>
      <c r="N99" s="132"/>
    </row>
    <row r="100" spans="1:14" s="12" customFormat="1" ht="13.7" thickBot="1" x14ac:dyDescent="0.45">
      <c r="A100" s="141"/>
      <c r="B100" s="142"/>
      <c r="C100" s="142"/>
      <c r="D100" s="142"/>
      <c r="E100" s="142"/>
      <c r="F100" s="142"/>
      <c r="G100" s="142"/>
      <c r="H100" s="142"/>
      <c r="I100" s="142"/>
      <c r="J100" s="142"/>
      <c r="K100" s="142"/>
      <c r="L100" s="142"/>
      <c r="M100" s="142"/>
      <c r="N100" s="143"/>
    </row>
    <row r="101" spans="1:14" s="12" customFormat="1" ht="13.35" x14ac:dyDescent="0.4">
      <c r="A101" s="133"/>
      <c r="B101" s="129"/>
      <c r="C101" s="129"/>
      <c r="D101" s="129"/>
      <c r="E101" s="129"/>
      <c r="F101" s="129"/>
      <c r="G101" s="129"/>
      <c r="H101" s="129"/>
      <c r="I101" s="129"/>
      <c r="J101" s="129"/>
      <c r="K101" s="129"/>
      <c r="L101" s="129"/>
      <c r="M101" s="129"/>
      <c r="N101" s="129"/>
    </row>
    <row r="102" spans="1:14" s="12" customFormat="1" ht="13.35" x14ac:dyDescent="0.4">
      <c r="A102" s="207" t="s">
        <v>95</v>
      </c>
      <c r="B102" s="208"/>
      <c r="C102" s="208"/>
      <c r="D102" s="208"/>
      <c r="E102" s="208"/>
      <c r="F102" s="208"/>
      <c r="G102" s="208"/>
      <c r="H102" s="208"/>
      <c r="I102" s="208"/>
      <c r="J102" s="208"/>
      <c r="K102" s="208"/>
      <c r="L102" s="208"/>
      <c r="M102" s="208"/>
      <c r="N102" s="208"/>
    </row>
    <row r="103" spans="1:14" s="12" customFormat="1" ht="13.7" thickBot="1" x14ac:dyDescent="0.45">
      <c r="A103" s="215"/>
      <c r="B103" s="215"/>
      <c r="C103" s="215"/>
      <c r="D103" s="215"/>
      <c r="E103" s="215"/>
      <c r="F103" s="215"/>
      <c r="G103" s="215"/>
      <c r="H103" s="215"/>
      <c r="I103" s="215"/>
      <c r="J103" s="215"/>
      <c r="K103" s="215"/>
      <c r="L103" s="215"/>
      <c r="M103" s="215"/>
      <c r="N103" s="215"/>
    </row>
    <row r="104" spans="1:14" s="12" customFormat="1" ht="13.35" x14ac:dyDescent="0.4">
      <c r="A104" s="184" t="s">
        <v>56</v>
      </c>
      <c r="B104" s="185"/>
      <c r="C104" s="185"/>
      <c r="D104" s="185"/>
      <c r="E104" s="185"/>
      <c r="F104" s="185"/>
      <c r="G104" s="185"/>
      <c r="H104" s="185"/>
      <c r="I104" s="185"/>
      <c r="J104" s="185"/>
      <c r="K104" s="185"/>
      <c r="L104" s="185"/>
      <c r="M104" s="185"/>
      <c r="N104" s="186"/>
    </row>
    <row r="105" spans="1:14" s="12" customFormat="1" ht="14" x14ac:dyDescent="0.45">
      <c r="A105" s="56"/>
      <c r="B105" s="57"/>
      <c r="C105" s="51"/>
      <c r="D105" s="51"/>
      <c r="E105" s="51"/>
      <c r="F105" s="51"/>
      <c r="G105" s="51"/>
      <c r="H105" s="51"/>
      <c r="I105" s="51"/>
      <c r="J105" s="49"/>
      <c r="K105" s="50"/>
      <c r="L105" s="49"/>
      <c r="M105" s="49"/>
      <c r="N105" s="54"/>
    </row>
    <row r="106" spans="1:14" s="12" customFormat="1" ht="13.35" x14ac:dyDescent="0.4">
      <c r="A106" s="97" t="s">
        <v>44</v>
      </c>
      <c r="B106" s="13" t="s">
        <v>20</v>
      </c>
      <c r="C106" s="13" t="s">
        <v>21</v>
      </c>
      <c r="D106" s="13" t="s">
        <v>22</v>
      </c>
      <c r="E106" s="13" t="s">
        <v>23</v>
      </c>
      <c r="F106" s="13" t="s">
        <v>24</v>
      </c>
      <c r="G106" s="13" t="s">
        <v>25</v>
      </c>
      <c r="H106" s="13" t="s">
        <v>27</v>
      </c>
      <c r="I106" s="13"/>
      <c r="J106" s="14"/>
      <c r="K106" s="13"/>
      <c r="L106" s="14"/>
      <c r="M106" s="14"/>
      <c r="N106" s="98"/>
    </row>
    <row r="107" spans="1:14" s="12" customFormat="1" ht="13.35" x14ac:dyDescent="0.4">
      <c r="A107" s="60" t="s">
        <v>33</v>
      </c>
      <c r="B107" s="11"/>
      <c r="C107" s="11"/>
      <c r="D107" s="11"/>
      <c r="E107" s="11"/>
      <c r="F107" s="11"/>
      <c r="G107" s="11"/>
      <c r="H107" s="11"/>
      <c r="I107" s="15"/>
      <c r="J107" s="16"/>
      <c r="K107" s="15"/>
      <c r="L107" s="16"/>
      <c r="M107" s="16"/>
      <c r="N107" s="61"/>
    </row>
    <row r="108" spans="1:14" s="12" customFormat="1" ht="13.7" thickBot="1" x14ac:dyDescent="0.45">
      <c r="A108" s="62" t="s">
        <v>0</v>
      </c>
      <c r="B108" s="6"/>
      <c r="C108" s="6"/>
      <c r="D108" s="6"/>
      <c r="E108" s="6"/>
      <c r="F108" s="6"/>
      <c r="G108" s="6"/>
      <c r="H108" s="6"/>
      <c r="I108" s="17"/>
      <c r="J108" s="18" t="s">
        <v>30</v>
      </c>
      <c r="K108" s="21" t="str">
        <f>IF(B108 = "","",SUM(B108:H108))</f>
        <v/>
      </c>
      <c r="L108" s="17"/>
      <c r="M108" s="17"/>
      <c r="N108" s="63"/>
    </row>
    <row r="109" spans="1:14" s="12" customFormat="1" ht="13.35" x14ac:dyDescent="0.4">
      <c r="A109" s="159" t="s">
        <v>52</v>
      </c>
      <c r="B109" s="160"/>
      <c r="C109" s="160"/>
      <c r="D109" s="160"/>
      <c r="E109" s="160"/>
      <c r="F109" s="160"/>
      <c r="G109" s="160"/>
      <c r="H109" s="160"/>
      <c r="I109" s="160"/>
      <c r="J109" s="160"/>
      <c r="K109" s="160"/>
      <c r="L109" s="160"/>
      <c r="M109" s="160"/>
      <c r="N109" s="161"/>
    </row>
    <row r="110" spans="1:14" s="12" customFormat="1" ht="13.35" x14ac:dyDescent="0.4">
      <c r="A110" s="64" t="s">
        <v>53</v>
      </c>
      <c r="B110" s="7"/>
      <c r="C110" s="7"/>
      <c r="D110" s="7"/>
      <c r="E110" s="7"/>
      <c r="F110" s="7"/>
      <c r="G110" s="7"/>
      <c r="H110" s="7"/>
      <c r="I110" s="19"/>
      <c r="J110" s="20"/>
      <c r="K110" s="19"/>
      <c r="L110" s="20"/>
      <c r="M110" s="20"/>
      <c r="N110" s="65"/>
    </row>
    <row r="111" spans="1:14" s="12" customFormat="1" ht="13.35" x14ac:dyDescent="0.4">
      <c r="A111" s="64" t="s">
        <v>48</v>
      </c>
      <c r="B111" s="7"/>
      <c r="C111" s="7"/>
      <c r="D111" s="7"/>
      <c r="E111" s="7"/>
      <c r="F111" s="7"/>
      <c r="G111" s="7"/>
      <c r="H111" s="7"/>
      <c r="I111" s="19"/>
      <c r="J111" s="20"/>
      <c r="K111" s="19"/>
      <c r="L111" s="20"/>
      <c r="M111" s="20"/>
      <c r="N111" s="65"/>
    </row>
    <row r="112" spans="1:14" s="12" customFormat="1" ht="13.7" thickBot="1" x14ac:dyDescent="0.45">
      <c r="A112" s="66" t="s">
        <v>34</v>
      </c>
      <c r="B112" s="21" t="str">
        <f>LEFT(IF(B108="","",SUM(B110:B111)),6)</f>
        <v/>
      </c>
      <c r="C112" s="21" t="str">
        <f t="shared" ref="C112:H112" si="34">LEFT(IF(C108="","",SUM(C110:C111)),6)</f>
        <v/>
      </c>
      <c r="D112" s="21" t="str">
        <f t="shared" si="34"/>
        <v/>
      </c>
      <c r="E112" s="21" t="str">
        <f t="shared" si="34"/>
        <v/>
      </c>
      <c r="F112" s="21" t="str">
        <f t="shared" si="34"/>
        <v/>
      </c>
      <c r="G112" s="21" t="str">
        <f t="shared" si="34"/>
        <v/>
      </c>
      <c r="H112" s="21" t="str">
        <f t="shared" si="34"/>
        <v/>
      </c>
      <c r="I112" s="21"/>
      <c r="J112" s="22" t="s">
        <v>37</v>
      </c>
      <c r="K112" s="21" t="str">
        <f>IF(B108 = "","",SUM(B110:H111))</f>
        <v/>
      </c>
      <c r="L112" s="23" t="s">
        <v>38</v>
      </c>
      <c r="M112" s="24"/>
      <c r="N112" s="90" t="str">
        <f>IF(B108 = "","",IF(K108=0,0,K112/K108))</f>
        <v/>
      </c>
    </row>
    <row r="113" spans="1:14" s="12" customFormat="1" ht="13.7" thickBot="1" x14ac:dyDescent="0.45">
      <c r="A113" s="67" t="s">
        <v>31</v>
      </c>
      <c r="B113" s="36" t="str">
        <f>LEFT(IF(B108 = "","",B112/B108),6)</f>
        <v/>
      </c>
      <c r="C113" s="36" t="str">
        <f t="shared" ref="C113:H113" si="35">LEFT(IF(C108 = "","",C112/C108), 6)</f>
        <v/>
      </c>
      <c r="D113" s="36" t="str">
        <f t="shared" si="35"/>
        <v/>
      </c>
      <c r="E113" s="36" t="str">
        <f t="shared" si="35"/>
        <v/>
      </c>
      <c r="F113" s="36" t="str">
        <f t="shared" si="35"/>
        <v/>
      </c>
      <c r="G113" s="36" t="str">
        <f t="shared" si="35"/>
        <v/>
      </c>
      <c r="H113" s="36" t="str">
        <f t="shared" si="35"/>
        <v/>
      </c>
      <c r="I113" s="25"/>
      <c r="J113" s="105"/>
      <c r="K113" s="105"/>
      <c r="L113" s="105"/>
      <c r="M113" s="105"/>
      <c r="N113" s="106"/>
    </row>
    <row r="114" spans="1:14" s="5" customFormat="1" ht="10.35" hidden="1" x14ac:dyDescent="0.4">
      <c r="A114" s="68" t="s">
        <v>4</v>
      </c>
      <c r="B114" s="26">
        <f t="shared" ref="B114:H114" si="36">PRODUCT(B108,1)</f>
        <v>1</v>
      </c>
      <c r="C114" s="26">
        <f t="shared" si="36"/>
        <v>1</v>
      </c>
      <c r="D114" s="26">
        <f t="shared" si="36"/>
        <v>1</v>
      </c>
      <c r="E114" s="26">
        <f t="shared" si="36"/>
        <v>1</v>
      </c>
      <c r="F114" s="26">
        <f t="shared" si="36"/>
        <v>1</v>
      </c>
      <c r="G114" s="26">
        <f t="shared" si="36"/>
        <v>1</v>
      </c>
      <c r="H114" s="26">
        <f t="shared" si="36"/>
        <v>1</v>
      </c>
      <c r="I114" s="26"/>
      <c r="J114" s="26"/>
      <c r="K114" s="26"/>
      <c r="L114" s="26"/>
      <c r="M114" s="26"/>
      <c r="N114" s="69"/>
    </row>
    <row r="115" spans="1:14" s="5" customFormat="1" ht="10.35" hidden="1" x14ac:dyDescent="0.4">
      <c r="A115" s="70" t="s">
        <v>2</v>
      </c>
      <c r="B115" s="27" t="str">
        <f t="shared" ref="B115:H115" si="37">IF(B112&lt;B114,"NO","Yes")</f>
        <v>Yes</v>
      </c>
      <c r="C115" s="27" t="str">
        <f t="shared" si="37"/>
        <v>Yes</v>
      </c>
      <c r="D115" s="27" t="str">
        <f t="shared" si="37"/>
        <v>Yes</v>
      </c>
      <c r="E115" s="27" t="str">
        <f t="shared" si="37"/>
        <v>Yes</v>
      </c>
      <c r="F115" s="27" t="str">
        <f t="shared" si="37"/>
        <v>Yes</v>
      </c>
      <c r="G115" s="27" t="str">
        <f t="shared" si="37"/>
        <v>Yes</v>
      </c>
      <c r="H115" s="27" t="str">
        <f t="shared" si="37"/>
        <v>Yes</v>
      </c>
      <c r="I115" s="27"/>
      <c r="J115" s="27"/>
      <c r="K115" s="27"/>
      <c r="L115" s="27"/>
      <c r="M115" s="27"/>
      <c r="N115" s="71"/>
    </row>
    <row r="116" spans="1:14" s="12" customFormat="1" ht="13.7" thickBot="1" x14ac:dyDescent="0.45">
      <c r="A116" s="187"/>
      <c r="B116" s="188"/>
      <c r="C116" s="188"/>
      <c r="D116" s="188"/>
      <c r="E116" s="188"/>
      <c r="F116" s="188"/>
      <c r="G116" s="188"/>
      <c r="H116" s="188"/>
      <c r="I116" s="188"/>
      <c r="J116" s="188"/>
      <c r="K116" s="188"/>
      <c r="L116" s="188"/>
      <c r="M116" s="188"/>
      <c r="N116" s="189"/>
    </row>
    <row r="117" spans="1:14" s="12" customFormat="1" ht="13.35" x14ac:dyDescent="0.4">
      <c r="A117" s="159" t="s">
        <v>18</v>
      </c>
      <c r="B117" s="160"/>
      <c r="C117" s="160"/>
      <c r="D117" s="160"/>
      <c r="E117" s="160"/>
      <c r="F117" s="160"/>
      <c r="G117" s="160"/>
      <c r="H117" s="160"/>
      <c r="I117" s="160"/>
      <c r="J117" s="160"/>
      <c r="K117" s="160"/>
      <c r="L117" s="160"/>
      <c r="M117" s="160"/>
      <c r="N117" s="161"/>
    </row>
    <row r="118" spans="1:14" s="12" customFormat="1" ht="13.35" x14ac:dyDescent="0.4">
      <c r="A118" s="72" t="s">
        <v>14</v>
      </c>
      <c r="B118" s="8"/>
      <c r="C118" s="8"/>
      <c r="D118" s="8"/>
      <c r="E118" s="8"/>
      <c r="F118" s="8"/>
      <c r="G118" s="8"/>
      <c r="H118" s="8"/>
      <c r="I118" s="28"/>
      <c r="J118" s="29"/>
      <c r="K118" s="28"/>
      <c r="L118" s="29"/>
      <c r="M118" s="29"/>
      <c r="N118" s="73"/>
    </row>
    <row r="119" spans="1:14" s="12" customFormat="1" ht="13.35" x14ac:dyDescent="0.4">
      <c r="A119" s="72" t="s">
        <v>49</v>
      </c>
      <c r="B119" s="8"/>
      <c r="C119" s="8"/>
      <c r="D119" s="8"/>
      <c r="E119" s="8"/>
      <c r="F119" s="8"/>
      <c r="G119" s="8"/>
      <c r="H119" s="8"/>
      <c r="I119" s="28"/>
      <c r="J119" s="29"/>
      <c r="K119" s="28"/>
      <c r="L119" s="29"/>
      <c r="M119" s="29"/>
      <c r="N119" s="73"/>
    </row>
    <row r="120" spans="1:14" s="12" customFormat="1" ht="13.7" thickBot="1" x14ac:dyDescent="0.45">
      <c r="A120" s="74" t="s">
        <v>15</v>
      </c>
      <c r="B120" s="8"/>
      <c r="C120" s="8"/>
      <c r="D120" s="8"/>
      <c r="E120" s="8"/>
      <c r="F120" s="8"/>
      <c r="G120" s="8"/>
      <c r="H120" s="8"/>
      <c r="I120" s="30"/>
      <c r="J120" s="31"/>
      <c r="K120" s="30"/>
      <c r="L120" s="31"/>
      <c r="M120" s="31"/>
      <c r="N120" s="75"/>
    </row>
    <row r="121" spans="1:14" s="12" customFormat="1" ht="13.7" thickBot="1" x14ac:dyDescent="0.45">
      <c r="A121" s="76" t="s">
        <v>32</v>
      </c>
      <c r="B121" s="46" t="str">
        <f>IF(B108 = "","",ROUNDUP(+B108/40,0))</f>
        <v/>
      </c>
      <c r="C121" s="46" t="str">
        <f t="shared" ref="C121:H121" si="38">IF(C108 = "","",ROUNDUP(+C108/40,0))</f>
        <v/>
      </c>
      <c r="D121" s="46" t="str">
        <f t="shared" si="38"/>
        <v/>
      </c>
      <c r="E121" s="46" t="str">
        <f t="shared" si="38"/>
        <v/>
      </c>
      <c r="F121" s="46" t="str">
        <f t="shared" si="38"/>
        <v/>
      </c>
      <c r="G121" s="46" t="str">
        <f t="shared" si="38"/>
        <v/>
      </c>
      <c r="H121" s="46" t="str">
        <f t="shared" si="38"/>
        <v/>
      </c>
      <c r="I121" s="103"/>
      <c r="J121" s="104"/>
      <c r="K121" s="101"/>
      <c r="L121" s="101"/>
      <c r="M121" s="101"/>
      <c r="N121" s="102"/>
    </row>
    <row r="122" spans="1:14" s="12" customFormat="1" ht="13.35" hidden="1" x14ac:dyDescent="0.4">
      <c r="A122" s="77"/>
      <c r="B122" s="32">
        <f t="shared" ref="B122:H122" si="39">PRODUCT(B108,1/40)</f>
        <v>2.5000000000000001E-2</v>
      </c>
      <c r="C122" s="32">
        <f t="shared" si="39"/>
        <v>2.5000000000000001E-2</v>
      </c>
      <c r="D122" s="32">
        <f t="shared" si="39"/>
        <v>2.5000000000000001E-2</v>
      </c>
      <c r="E122" s="32">
        <f t="shared" si="39"/>
        <v>2.5000000000000001E-2</v>
      </c>
      <c r="F122" s="32">
        <f t="shared" si="39"/>
        <v>2.5000000000000001E-2</v>
      </c>
      <c r="G122" s="32">
        <f t="shared" si="39"/>
        <v>2.5000000000000001E-2</v>
      </c>
      <c r="H122" s="32">
        <f t="shared" si="39"/>
        <v>2.5000000000000001E-2</v>
      </c>
      <c r="I122" s="32"/>
      <c r="J122" s="32"/>
      <c r="K122" s="32"/>
      <c r="L122" s="32"/>
      <c r="M122" s="32"/>
      <c r="N122" s="78"/>
    </row>
    <row r="123" spans="1:14" s="5" customFormat="1" ht="10.35" hidden="1" x14ac:dyDescent="0.4">
      <c r="A123" s="79" t="s">
        <v>5</v>
      </c>
      <c r="B123" s="33">
        <f t="shared" ref="B123:H123" si="40">ROUNDUP(B122,0)</f>
        <v>1</v>
      </c>
      <c r="C123" s="33">
        <f t="shared" si="40"/>
        <v>1</v>
      </c>
      <c r="D123" s="33">
        <f t="shared" si="40"/>
        <v>1</v>
      </c>
      <c r="E123" s="33">
        <f t="shared" si="40"/>
        <v>1</v>
      </c>
      <c r="F123" s="33">
        <f t="shared" si="40"/>
        <v>1</v>
      </c>
      <c r="G123" s="33">
        <f t="shared" si="40"/>
        <v>1</v>
      </c>
      <c r="H123" s="33">
        <f t="shared" si="40"/>
        <v>1</v>
      </c>
      <c r="I123" s="33"/>
      <c r="J123" s="33"/>
      <c r="K123" s="33"/>
      <c r="L123" s="33"/>
      <c r="M123" s="33"/>
      <c r="N123" s="80"/>
    </row>
    <row r="124" spans="1:14" s="5" customFormat="1" ht="10.7" hidden="1" thickBot="1" x14ac:dyDescent="0.45">
      <c r="A124" s="70"/>
      <c r="B124" s="34" t="b">
        <f t="shared" ref="B124:H124" si="41">AND(B118&gt;=B123,B119&gt;=B123,B121&gt;=B123)</f>
        <v>0</v>
      </c>
      <c r="C124" s="34" t="b">
        <f t="shared" si="41"/>
        <v>0</v>
      </c>
      <c r="D124" s="34" t="b">
        <f t="shared" si="41"/>
        <v>0</v>
      </c>
      <c r="E124" s="34" t="b">
        <f t="shared" si="41"/>
        <v>0</v>
      </c>
      <c r="F124" s="34" t="b">
        <f t="shared" si="41"/>
        <v>0</v>
      </c>
      <c r="G124" s="34" t="b">
        <f t="shared" si="41"/>
        <v>0</v>
      </c>
      <c r="H124" s="34" t="b">
        <f t="shared" si="41"/>
        <v>0</v>
      </c>
      <c r="I124" s="34"/>
      <c r="J124" s="34"/>
      <c r="K124" s="34"/>
      <c r="L124" s="34"/>
      <c r="M124" s="34"/>
      <c r="N124" s="81"/>
    </row>
    <row r="125" spans="1:14" s="5" customFormat="1" ht="10.7" hidden="1" thickBot="1" x14ac:dyDescent="0.45">
      <c r="A125" s="82" t="s">
        <v>2</v>
      </c>
      <c r="B125" s="34" t="str">
        <f t="shared" ref="B125:H125" si="42">IF(B124=FALSE,"NO","Yes")</f>
        <v>NO</v>
      </c>
      <c r="C125" s="34" t="str">
        <f t="shared" si="42"/>
        <v>NO</v>
      </c>
      <c r="D125" s="34" t="str">
        <f t="shared" si="42"/>
        <v>NO</v>
      </c>
      <c r="E125" s="34" t="str">
        <f t="shared" si="42"/>
        <v>NO</v>
      </c>
      <c r="F125" s="34" t="str">
        <f t="shared" si="42"/>
        <v>NO</v>
      </c>
      <c r="G125" s="34" t="str">
        <f t="shared" si="42"/>
        <v>NO</v>
      </c>
      <c r="H125" s="34" t="str">
        <f t="shared" si="42"/>
        <v>NO</v>
      </c>
      <c r="I125" s="34"/>
      <c r="J125" s="34"/>
      <c r="K125" s="34"/>
      <c r="L125" s="34"/>
      <c r="M125" s="34"/>
      <c r="N125" s="81"/>
    </row>
    <row r="126" spans="1:14" s="12" customFormat="1" ht="13.35" hidden="1" x14ac:dyDescent="0.4">
      <c r="A126" s="83"/>
      <c r="B126" s="84" t="b">
        <f t="shared" ref="B126:H126" si="43">AND(B118&gt;=B123,B119&gt;=B123,B121&gt;=B123)</f>
        <v>0</v>
      </c>
      <c r="C126" s="84" t="b">
        <f t="shared" si="43"/>
        <v>0</v>
      </c>
      <c r="D126" s="84" t="b">
        <f t="shared" si="43"/>
        <v>0</v>
      </c>
      <c r="E126" s="84" t="b">
        <f t="shared" si="43"/>
        <v>0</v>
      </c>
      <c r="F126" s="84" t="b">
        <f t="shared" si="43"/>
        <v>0</v>
      </c>
      <c r="G126" s="84" t="b">
        <f t="shared" si="43"/>
        <v>0</v>
      </c>
      <c r="H126" s="84" t="b">
        <f t="shared" si="43"/>
        <v>0</v>
      </c>
      <c r="I126" s="84"/>
      <c r="J126" s="84"/>
      <c r="K126" s="84"/>
      <c r="L126" s="84"/>
      <c r="M126" s="84"/>
      <c r="N126" s="85"/>
    </row>
    <row r="127" spans="1:14" s="12" customFormat="1" ht="13.7" thickBot="1" x14ac:dyDescent="0.45">
      <c r="A127" s="187"/>
      <c r="B127" s="188"/>
      <c r="C127" s="188"/>
      <c r="D127" s="188"/>
      <c r="E127" s="188"/>
      <c r="F127" s="188"/>
      <c r="G127" s="188"/>
      <c r="H127" s="188"/>
      <c r="I127" s="188"/>
      <c r="J127" s="188"/>
      <c r="K127" s="188"/>
      <c r="L127" s="188"/>
      <c r="M127" s="188"/>
      <c r="N127" s="189"/>
    </row>
    <row r="128" spans="1:14" s="12" customFormat="1" ht="13.35" x14ac:dyDescent="0.4">
      <c r="A128" s="159" t="s">
        <v>93</v>
      </c>
      <c r="B128" s="160"/>
      <c r="C128" s="160"/>
      <c r="D128" s="160"/>
      <c r="E128" s="160"/>
      <c r="F128" s="160"/>
      <c r="G128" s="160"/>
      <c r="H128" s="160"/>
      <c r="I128" s="160"/>
      <c r="J128" s="160"/>
      <c r="K128" s="160"/>
      <c r="L128" s="160"/>
      <c r="M128" s="160"/>
      <c r="N128" s="161"/>
    </row>
    <row r="129" spans="1:14" s="12" customFormat="1" ht="13.7" thickBot="1" x14ac:dyDescent="0.45">
      <c r="A129" s="86" t="s">
        <v>47</v>
      </c>
      <c r="B129" s="9"/>
      <c r="C129" s="9"/>
      <c r="D129" s="9"/>
      <c r="E129" s="9"/>
      <c r="F129" s="9"/>
      <c r="G129" s="9"/>
      <c r="H129" s="9"/>
      <c r="I129" s="10"/>
      <c r="J129" s="10"/>
      <c r="K129" s="10"/>
      <c r="L129" s="10"/>
      <c r="M129" s="10"/>
      <c r="N129" s="99"/>
    </row>
    <row r="130" spans="1:14" s="12" customFormat="1" ht="13.7" thickBot="1" x14ac:dyDescent="0.45">
      <c r="A130" s="137" t="s">
        <v>64</v>
      </c>
      <c r="B130" s="9"/>
      <c r="C130" s="9"/>
      <c r="D130" s="9"/>
      <c r="E130" s="9"/>
      <c r="F130" s="9"/>
      <c r="G130" s="9"/>
      <c r="H130" s="9"/>
      <c r="I130" s="10"/>
      <c r="J130" s="10"/>
      <c r="K130" s="10"/>
      <c r="L130" s="10"/>
      <c r="M130" s="10"/>
      <c r="N130" s="99"/>
    </row>
    <row r="131" spans="1:14" s="12" customFormat="1" ht="13.7" thickBot="1" x14ac:dyDescent="0.45">
      <c r="A131" s="62" t="s">
        <v>54</v>
      </c>
      <c r="B131" s="9"/>
      <c r="C131" s="9"/>
      <c r="D131" s="9"/>
      <c r="E131" s="9"/>
      <c r="F131" s="9"/>
      <c r="G131" s="9"/>
      <c r="H131" s="9"/>
      <c r="I131" s="122"/>
      <c r="J131" s="123" t="s">
        <v>58</v>
      </c>
      <c r="K131" s="124" t="str">
        <f>IF(B129="","",SUM(B129:H131))</f>
        <v/>
      </c>
      <c r="L131" s="193" t="s">
        <v>36</v>
      </c>
      <c r="M131" s="194"/>
      <c r="N131" s="87" t="str">
        <f>IF(B129="","",IF(K108=0,0,K131/K108))</f>
        <v/>
      </c>
    </row>
    <row r="132" spans="1:14" s="12" customFormat="1" ht="13.7" thickBot="1" x14ac:dyDescent="0.45">
      <c r="A132" s="67" t="s">
        <v>31</v>
      </c>
      <c r="B132" s="36" t="str">
        <f>LEFT(IF(B108 = "","",(B129+B130+B131)/B108), 6)</f>
        <v/>
      </c>
      <c r="C132" s="36" t="str">
        <f t="shared" ref="C132" si="44">LEFT(IF(C108 = "","",(C129+C130+C131)/C108), 6)</f>
        <v/>
      </c>
      <c r="D132" s="36" t="str">
        <f t="shared" ref="D132" si="45">LEFT(IF(D108 = "","",(D129+D130+D131)/D108), 6)</f>
        <v/>
      </c>
      <c r="E132" s="36" t="str">
        <f t="shared" ref="E132" si="46">LEFT(IF(E108 = "","",(E129+E130+E131)/E108), 6)</f>
        <v/>
      </c>
      <c r="F132" s="36" t="str">
        <f t="shared" ref="F132" si="47">LEFT(IF(F108 = "","",(F129+F130+F131)/F108), 6)</f>
        <v/>
      </c>
      <c r="G132" s="36" t="str">
        <f t="shared" ref="G132" si="48">LEFT(IF(G108 = "","",(G129+G130+G131)/G108), 6)</f>
        <v/>
      </c>
      <c r="H132" s="36" t="str">
        <f t="shared" ref="H132" si="49">LEFT(IF(H108 = "","",(H129+H130+H131)/H108), 6)</f>
        <v/>
      </c>
      <c r="I132" s="25"/>
      <c r="J132" s="105"/>
      <c r="K132" s="105"/>
      <c r="L132" s="105"/>
      <c r="M132" s="105"/>
      <c r="N132" s="106"/>
    </row>
    <row r="133" spans="1:14" s="12" customFormat="1" ht="13.7" hidden="1" thickBot="1" x14ac:dyDescent="0.45">
      <c r="A133" s="88" t="s">
        <v>1</v>
      </c>
      <c r="B133" s="38">
        <f>PRODUCT(B$11,2.3)</f>
        <v>2.2999999999999998</v>
      </c>
      <c r="C133" s="38">
        <f t="shared" ref="C133:G133" si="50">PRODUCT(C$11,2.3)</f>
        <v>2.2999999999999998</v>
      </c>
      <c r="D133" s="38">
        <f t="shared" si="50"/>
        <v>2.2999999999999998</v>
      </c>
      <c r="E133" s="38">
        <f t="shared" si="50"/>
        <v>2.2999999999999998</v>
      </c>
      <c r="F133" s="38">
        <f t="shared" si="50"/>
        <v>2.2999999999999998</v>
      </c>
      <c r="G133" s="38">
        <f t="shared" si="50"/>
        <v>2.2999999999999998</v>
      </c>
      <c r="H133" s="38">
        <f>PRODUCT(H$11,2.3)</f>
        <v>2.2999999999999998</v>
      </c>
      <c r="I133" s="38"/>
      <c r="J133" s="39"/>
      <c r="K133" s="38"/>
      <c r="L133" s="39"/>
      <c r="M133" s="39"/>
      <c r="N133" s="89"/>
    </row>
    <row r="134" spans="1:14" s="12" customFormat="1" ht="13.7" hidden="1" thickBot="1" x14ac:dyDescent="0.45">
      <c r="A134" s="74" t="s">
        <v>7</v>
      </c>
      <c r="B134" s="21" t="str">
        <f t="shared" ref="B134:H134" si="51">IF(B131&lt;B133,"NO","Yes")</f>
        <v>NO</v>
      </c>
      <c r="C134" s="21" t="str">
        <f t="shared" si="51"/>
        <v>NO</v>
      </c>
      <c r="D134" s="21" t="str">
        <f t="shared" si="51"/>
        <v>NO</v>
      </c>
      <c r="E134" s="21" t="str">
        <f t="shared" si="51"/>
        <v>NO</v>
      </c>
      <c r="F134" s="21" t="str">
        <f t="shared" si="51"/>
        <v>NO</v>
      </c>
      <c r="G134" s="21" t="str">
        <f t="shared" si="51"/>
        <v>NO</v>
      </c>
      <c r="H134" s="21" t="str">
        <f t="shared" si="51"/>
        <v>NO</v>
      </c>
      <c r="I134" s="21"/>
      <c r="J134" s="21"/>
      <c r="K134" s="21"/>
      <c r="L134" s="21"/>
      <c r="M134" s="21"/>
      <c r="N134" s="90"/>
    </row>
    <row r="135" spans="1:14" s="12" customFormat="1" ht="13.7" hidden="1" thickBot="1" x14ac:dyDescent="0.45">
      <c r="A135" s="91" t="s">
        <v>6</v>
      </c>
      <c r="B135" s="38">
        <f>PRODUCT(B$11,2.6)</f>
        <v>2.6</v>
      </c>
      <c r="C135" s="38">
        <f t="shared" ref="C135:G135" si="52">PRODUCT(C$11,2.6)</f>
        <v>2.6</v>
      </c>
      <c r="D135" s="38">
        <f t="shared" si="52"/>
        <v>2.6</v>
      </c>
      <c r="E135" s="38">
        <f t="shared" si="52"/>
        <v>2.6</v>
      </c>
      <c r="F135" s="38">
        <f t="shared" si="52"/>
        <v>2.6</v>
      </c>
      <c r="G135" s="38">
        <f t="shared" si="52"/>
        <v>2.6</v>
      </c>
      <c r="H135" s="38">
        <f>PRODUCT(H$11,2.6)</f>
        <v>2.6</v>
      </c>
      <c r="I135" s="38"/>
      <c r="J135" s="40"/>
      <c r="K135" s="41"/>
      <c r="L135" s="40"/>
      <c r="M135" s="40"/>
      <c r="N135" s="92"/>
    </row>
    <row r="136" spans="1:14" s="12" customFormat="1" ht="13.7" hidden="1" thickBot="1" x14ac:dyDescent="0.45">
      <c r="A136" s="74" t="s">
        <v>8</v>
      </c>
      <c r="B136" s="21" t="str">
        <f>IF(B131&lt;B135,"NO","Yes")</f>
        <v>NO</v>
      </c>
      <c r="C136" s="21" t="str">
        <f t="shared" ref="C136:H136" si="53">IF(C131&lt;C133,"NO","Yes")</f>
        <v>NO</v>
      </c>
      <c r="D136" s="21" t="str">
        <f t="shared" si="53"/>
        <v>NO</v>
      </c>
      <c r="E136" s="21" t="str">
        <f t="shared" si="53"/>
        <v>NO</v>
      </c>
      <c r="F136" s="21" t="str">
        <f t="shared" si="53"/>
        <v>NO</v>
      </c>
      <c r="G136" s="21" t="str">
        <f t="shared" si="53"/>
        <v>NO</v>
      </c>
      <c r="H136" s="21" t="str">
        <f t="shared" si="53"/>
        <v>NO</v>
      </c>
      <c r="I136" s="21"/>
      <c r="J136" s="21"/>
      <c r="K136" s="21"/>
      <c r="L136" s="21"/>
      <c r="M136" s="21"/>
      <c r="N136" s="90"/>
    </row>
    <row r="137" spans="1:14" s="12" customFormat="1" ht="13.7" hidden="1" thickBot="1" x14ac:dyDescent="0.45">
      <c r="A137" s="91" t="s">
        <v>11</v>
      </c>
      <c r="B137" s="38">
        <f>PRODUCT(B$11,2.9)</f>
        <v>2.9</v>
      </c>
      <c r="C137" s="38">
        <f t="shared" ref="C137:G137" si="54">PRODUCT(C$11,2.9)</f>
        <v>2.9</v>
      </c>
      <c r="D137" s="38">
        <f t="shared" si="54"/>
        <v>2.9</v>
      </c>
      <c r="E137" s="38">
        <f t="shared" si="54"/>
        <v>2.9</v>
      </c>
      <c r="F137" s="38">
        <f t="shared" si="54"/>
        <v>2.9</v>
      </c>
      <c r="G137" s="38">
        <f t="shared" si="54"/>
        <v>2.9</v>
      </c>
      <c r="H137" s="38">
        <f>PRODUCT(H$11,2.9)</f>
        <v>2.9</v>
      </c>
      <c r="I137" s="38"/>
      <c r="J137" s="40"/>
      <c r="K137" s="41"/>
      <c r="L137" s="40"/>
      <c r="M137" s="40"/>
      <c r="N137" s="92"/>
    </row>
    <row r="138" spans="1:14" s="12" customFormat="1" ht="13.7" hidden="1" thickBot="1" x14ac:dyDescent="0.45">
      <c r="A138" s="74" t="s">
        <v>12</v>
      </c>
      <c r="B138" s="21" t="str">
        <f t="shared" ref="B138:H138" si="55">IF(B131&lt;B137,"NO","Yes")</f>
        <v>NO</v>
      </c>
      <c r="C138" s="21" t="str">
        <f t="shared" si="55"/>
        <v>NO</v>
      </c>
      <c r="D138" s="21" t="str">
        <f t="shared" si="55"/>
        <v>NO</v>
      </c>
      <c r="E138" s="21" t="str">
        <f t="shared" si="55"/>
        <v>NO</v>
      </c>
      <c r="F138" s="21" t="str">
        <f t="shared" si="55"/>
        <v>NO</v>
      </c>
      <c r="G138" s="21" t="str">
        <f t="shared" si="55"/>
        <v>NO</v>
      </c>
      <c r="H138" s="21" t="str">
        <f t="shared" si="55"/>
        <v>NO</v>
      </c>
      <c r="I138" s="21"/>
      <c r="J138" s="21"/>
      <c r="K138" s="21"/>
      <c r="L138" s="21"/>
      <c r="M138" s="21"/>
      <c r="N138" s="90"/>
    </row>
    <row r="139" spans="1:14" s="5" customFormat="1" ht="10.7" hidden="1" thickBot="1" x14ac:dyDescent="0.45">
      <c r="A139" s="79" t="s">
        <v>39</v>
      </c>
      <c r="B139" s="26">
        <f>PRODUCT(B$108,2.5)</f>
        <v>2.5</v>
      </c>
      <c r="C139" s="26">
        <f t="shared" ref="C139:G139" si="56">PRODUCT(C$11,2.5)</f>
        <v>2.5</v>
      </c>
      <c r="D139" s="26">
        <f t="shared" si="56"/>
        <v>2.5</v>
      </c>
      <c r="E139" s="26">
        <f t="shared" si="56"/>
        <v>2.5</v>
      </c>
      <c r="F139" s="26">
        <f t="shared" si="56"/>
        <v>2.5</v>
      </c>
      <c r="G139" s="26">
        <f t="shared" si="56"/>
        <v>2.5</v>
      </c>
      <c r="H139" s="26">
        <f>PRODUCT(H$11,2.5)</f>
        <v>2.5</v>
      </c>
      <c r="I139" s="26"/>
      <c r="J139" s="42"/>
      <c r="K139" s="42"/>
      <c r="L139" s="42"/>
      <c r="M139" s="42"/>
      <c r="N139" s="93"/>
    </row>
    <row r="140" spans="1:14" s="5" customFormat="1" ht="10.7" hidden="1" thickBot="1" x14ac:dyDescent="0.45">
      <c r="A140" s="82" t="s">
        <v>40</v>
      </c>
      <c r="B140" s="34" t="str">
        <f>IF(B131&lt;B139,"NO","Yes")</f>
        <v>NO</v>
      </c>
      <c r="C140" s="34" t="str">
        <f t="shared" ref="C140:H140" si="57">IF(C131&lt;C139,"NO","Yes")</f>
        <v>NO</v>
      </c>
      <c r="D140" s="34" t="str">
        <f t="shared" si="57"/>
        <v>NO</v>
      </c>
      <c r="E140" s="34" t="str">
        <f t="shared" si="57"/>
        <v>NO</v>
      </c>
      <c r="F140" s="34" t="str">
        <f t="shared" si="57"/>
        <v>NO</v>
      </c>
      <c r="G140" s="34" t="str">
        <f t="shared" si="57"/>
        <v>NO</v>
      </c>
      <c r="H140" s="34" t="str">
        <f t="shared" si="57"/>
        <v>NO</v>
      </c>
      <c r="I140" s="34"/>
      <c r="J140" s="34"/>
      <c r="K140" s="34"/>
      <c r="L140" s="34"/>
      <c r="M140" s="34"/>
      <c r="N140" s="81"/>
    </row>
    <row r="141" spans="1:14" s="12" customFormat="1" ht="13.7" thickBot="1" x14ac:dyDescent="0.45">
      <c r="A141" s="190"/>
      <c r="B141" s="191"/>
      <c r="C141" s="191"/>
      <c r="D141" s="191"/>
      <c r="E141" s="191"/>
      <c r="F141" s="191"/>
      <c r="G141" s="191"/>
      <c r="H141" s="191"/>
      <c r="I141" s="191"/>
      <c r="J141" s="191"/>
      <c r="K141" s="191"/>
      <c r="L141" s="191"/>
      <c r="M141" s="191"/>
      <c r="N141" s="192"/>
    </row>
    <row r="142" spans="1:14" s="12" customFormat="1" ht="13.35" x14ac:dyDescent="0.4">
      <c r="A142" s="159" t="s">
        <v>88</v>
      </c>
      <c r="B142" s="160"/>
      <c r="C142" s="160"/>
      <c r="D142" s="160"/>
      <c r="E142" s="160"/>
      <c r="F142" s="160"/>
      <c r="G142" s="160"/>
      <c r="H142" s="160"/>
      <c r="I142" s="160"/>
      <c r="J142" s="160"/>
      <c r="K142" s="160"/>
      <c r="L142" s="160"/>
      <c r="M142" s="160"/>
      <c r="N142" s="161"/>
    </row>
    <row r="143" spans="1:14" s="12" customFormat="1" ht="13.35" x14ac:dyDescent="0.4">
      <c r="A143" s="72" t="s">
        <v>16</v>
      </c>
      <c r="B143" s="8"/>
      <c r="C143" s="8"/>
      <c r="D143" s="8"/>
      <c r="E143" s="8"/>
      <c r="F143" s="8"/>
      <c r="G143" s="8"/>
      <c r="H143" s="8"/>
      <c r="I143" s="28"/>
      <c r="J143" s="29"/>
      <c r="K143" s="28"/>
      <c r="L143" s="29"/>
      <c r="M143" s="29"/>
      <c r="N143" s="73"/>
    </row>
    <row r="144" spans="1:14" s="12" customFormat="1" ht="13.35" x14ac:dyDescent="0.4">
      <c r="A144" s="72" t="s">
        <v>90</v>
      </c>
      <c r="B144" s="8"/>
      <c r="C144" s="8"/>
      <c r="D144" s="8"/>
      <c r="E144" s="8"/>
      <c r="F144" s="8"/>
      <c r="G144" s="8"/>
      <c r="H144" s="8"/>
      <c r="I144" s="28"/>
      <c r="J144" s="29"/>
      <c r="K144" s="28"/>
      <c r="L144" s="29"/>
      <c r="M144" s="29"/>
      <c r="N144" s="73"/>
    </row>
    <row r="145" spans="1:14" s="12" customFormat="1" ht="13.35" x14ac:dyDescent="0.4">
      <c r="A145" s="72" t="s">
        <v>17</v>
      </c>
      <c r="B145" s="8"/>
      <c r="C145" s="8"/>
      <c r="D145" s="8"/>
      <c r="E145" s="8"/>
      <c r="F145" s="8"/>
      <c r="G145" s="8"/>
      <c r="H145" s="8"/>
      <c r="I145" s="28"/>
      <c r="J145" s="29"/>
      <c r="K145" s="28"/>
      <c r="L145" s="29"/>
      <c r="M145" s="29"/>
      <c r="N145" s="73"/>
    </row>
    <row r="146" spans="1:14" s="12" customFormat="1" ht="13.35" x14ac:dyDescent="0.4">
      <c r="A146" s="72" t="s">
        <v>91</v>
      </c>
      <c r="B146" s="8"/>
      <c r="C146" s="8"/>
      <c r="D146" s="8"/>
      <c r="E146" s="8"/>
      <c r="F146" s="8"/>
      <c r="G146" s="8"/>
      <c r="H146" s="8"/>
      <c r="I146" s="28"/>
      <c r="J146" s="29"/>
      <c r="K146" s="28"/>
      <c r="L146" s="29"/>
      <c r="M146" s="29"/>
      <c r="N146" s="73"/>
    </row>
    <row r="147" spans="1:14" s="12" customFormat="1" ht="13.35" x14ac:dyDescent="0.4">
      <c r="A147" s="72" t="s">
        <v>65</v>
      </c>
      <c r="B147" s="8"/>
      <c r="C147" s="8"/>
      <c r="D147" s="8"/>
      <c r="E147" s="8"/>
      <c r="F147" s="8"/>
      <c r="G147" s="8"/>
      <c r="H147" s="8"/>
      <c r="I147" s="28"/>
      <c r="J147" s="29"/>
      <c r="K147" s="28"/>
      <c r="L147" s="29"/>
      <c r="M147" s="29"/>
      <c r="N147" s="73"/>
    </row>
    <row r="148" spans="1:14" s="12" customFormat="1" ht="13.35" x14ac:dyDescent="0.4">
      <c r="A148" s="72" t="s">
        <v>92</v>
      </c>
      <c r="B148" s="8"/>
      <c r="C148" s="8"/>
      <c r="D148" s="8"/>
      <c r="E148" s="8"/>
      <c r="F148" s="8"/>
      <c r="G148" s="8"/>
      <c r="H148" s="8"/>
      <c r="I148" s="28"/>
      <c r="J148" s="29"/>
      <c r="K148" s="28"/>
      <c r="L148" s="29"/>
      <c r="M148" s="29"/>
      <c r="N148" s="73"/>
    </row>
    <row r="149" spans="1:14" s="12" customFormat="1" ht="13.35" x14ac:dyDescent="0.4">
      <c r="A149" s="72" t="s">
        <v>45</v>
      </c>
      <c r="B149" s="8"/>
      <c r="C149" s="8"/>
      <c r="D149" s="8"/>
      <c r="E149" s="8"/>
      <c r="F149" s="8"/>
      <c r="G149" s="8"/>
      <c r="H149" s="8"/>
      <c r="I149" s="43"/>
      <c r="J149" s="44"/>
      <c r="K149" s="43"/>
      <c r="L149" s="44"/>
      <c r="M149" s="44"/>
      <c r="N149" s="95"/>
    </row>
    <row r="150" spans="1:14" s="12" customFormat="1" ht="13.35" x14ac:dyDescent="0.4">
      <c r="A150" s="94" t="s">
        <v>50</v>
      </c>
      <c r="B150" s="8"/>
      <c r="C150" s="8"/>
      <c r="D150" s="8"/>
      <c r="E150" s="8"/>
      <c r="F150" s="8"/>
      <c r="G150" s="8"/>
      <c r="H150" s="8"/>
      <c r="I150" s="43"/>
      <c r="J150" s="44"/>
      <c r="K150" s="43"/>
      <c r="L150" s="44"/>
      <c r="M150" s="44"/>
      <c r="N150" s="95"/>
    </row>
    <row r="151" spans="1:14" s="12" customFormat="1" ht="13.7" thickBot="1" x14ac:dyDescent="0.45">
      <c r="A151" s="74" t="s">
        <v>46</v>
      </c>
      <c r="B151" s="8"/>
      <c r="C151" s="8"/>
      <c r="D151" s="8"/>
      <c r="E151" s="8"/>
      <c r="F151" s="8"/>
      <c r="G151" s="8"/>
      <c r="H151" s="8"/>
      <c r="I151" s="30"/>
      <c r="J151" s="31"/>
      <c r="K151" s="30"/>
      <c r="L151" s="31"/>
      <c r="M151" s="31"/>
      <c r="N151" s="75"/>
    </row>
    <row r="152" spans="1:14" s="2" customFormat="1" ht="13.7" thickBot="1" x14ac:dyDescent="0.45">
      <c r="A152" s="126" t="s">
        <v>89</v>
      </c>
      <c r="B152" s="46" t="str">
        <f t="shared" ref="B152:H152" si="58">IF(B108="","",ROUNDUP(+B108/20,0))</f>
        <v/>
      </c>
      <c r="C152" s="46" t="str">
        <f t="shared" si="58"/>
        <v/>
      </c>
      <c r="D152" s="46" t="str">
        <f t="shared" si="58"/>
        <v/>
      </c>
      <c r="E152" s="46" t="str">
        <f t="shared" si="58"/>
        <v/>
      </c>
      <c r="F152" s="46" t="str">
        <f t="shared" si="58"/>
        <v/>
      </c>
      <c r="G152" s="46" t="str">
        <f t="shared" si="58"/>
        <v/>
      </c>
      <c r="H152" s="46" t="str">
        <f t="shared" si="58"/>
        <v/>
      </c>
      <c r="I152" s="103"/>
      <c r="J152" s="104"/>
      <c r="K152" s="101"/>
      <c r="L152" s="101"/>
      <c r="M152" s="101"/>
      <c r="N152" s="102"/>
    </row>
    <row r="153" spans="1:14" s="12" customFormat="1" ht="13.7" hidden="1" thickBot="1" x14ac:dyDescent="0.45">
      <c r="A153" s="77"/>
      <c r="B153" s="32">
        <f t="shared" ref="B153:H153" si="59">PRODUCT(B108,1/20)</f>
        <v>0.05</v>
      </c>
      <c r="C153" s="32">
        <f t="shared" si="59"/>
        <v>0.05</v>
      </c>
      <c r="D153" s="32">
        <f t="shared" si="59"/>
        <v>0.05</v>
      </c>
      <c r="E153" s="32">
        <f t="shared" si="59"/>
        <v>0.05</v>
      </c>
      <c r="F153" s="32">
        <f t="shared" si="59"/>
        <v>0.05</v>
      </c>
      <c r="G153" s="32">
        <f t="shared" si="59"/>
        <v>0.05</v>
      </c>
      <c r="H153" s="32">
        <f t="shared" si="59"/>
        <v>0.05</v>
      </c>
      <c r="I153" s="32"/>
      <c r="J153" s="32"/>
      <c r="K153" s="32"/>
      <c r="L153" s="32"/>
      <c r="M153" s="32"/>
      <c r="N153" s="78"/>
    </row>
    <row r="154" spans="1:14" s="4" customFormat="1" ht="10.7" hidden="1" thickBot="1" x14ac:dyDescent="0.45">
      <c r="A154" s="79" t="s">
        <v>3</v>
      </c>
      <c r="B154" s="33">
        <f t="shared" ref="B154:H154" si="60">ROUNDUP(B153,0)</f>
        <v>1</v>
      </c>
      <c r="C154" s="33">
        <f t="shared" si="60"/>
        <v>1</v>
      </c>
      <c r="D154" s="33">
        <f t="shared" si="60"/>
        <v>1</v>
      </c>
      <c r="E154" s="33">
        <f t="shared" si="60"/>
        <v>1</v>
      </c>
      <c r="F154" s="33">
        <f t="shared" si="60"/>
        <v>1</v>
      </c>
      <c r="G154" s="33">
        <f t="shared" si="60"/>
        <v>1</v>
      </c>
      <c r="H154" s="33">
        <f t="shared" si="60"/>
        <v>1</v>
      </c>
      <c r="I154" s="33"/>
      <c r="J154" s="33"/>
      <c r="K154" s="33"/>
      <c r="L154" s="33"/>
      <c r="M154" s="33"/>
      <c r="N154" s="80"/>
    </row>
    <row r="155" spans="1:14" s="4" customFormat="1" ht="10.7" hidden="1" thickBot="1" x14ac:dyDescent="0.45">
      <c r="A155" s="70"/>
      <c r="B155" s="34" t="b">
        <f t="shared" ref="B155:H155" si="61">AND(B143&gt;=B154,B148&gt;=B154,B152&gt;=B154)</f>
        <v>0</v>
      </c>
      <c r="C155" s="34" t="b">
        <f t="shared" si="61"/>
        <v>0</v>
      </c>
      <c r="D155" s="34" t="b">
        <f t="shared" si="61"/>
        <v>0</v>
      </c>
      <c r="E155" s="34" t="b">
        <f t="shared" si="61"/>
        <v>0</v>
      </c>
      <c r="F155" s="34" t="b">
        <f t="shared" si="61"/>
        <v>0</v>
      </c>
      <c r="G155" s="34" t="b">
        <f t="shared" si="61"/>
        <v>0</v>
      </c>
      <c r="H155" s="34" t="b">
        <f t="shared" si="61"/>
        <v>0</v>
      </c>
      <c r="I155" s="34"/>
      <c r="J155" s="34"/>
      <c r="K155" s="34"/>
      <c r="L155" s="34"/>
      <c r="M155" s="34"/>
      <c r="N155" s="81"/>
    </row>
    <row r="156" spans="1:14" s="4" customFormat="1" ht="10.7" hidden="1" thickBot="1" x14ac:dyDescent="0.45">
      <c r="A156" s="70" t="s">
        <v>2</v>
      </c>
      <c r="B156" s="27" t="str">
        <f t="shared" ref="B156:H156" si="62">IF(B155=FALSE,"NO","Yes")</f>
        <v>NO</v>
      </c>
      <c r="C156" s="27" t="str">
        <f t="shared" si="62"/>
        <v>NO</v>
      </c>
      <c r="D156" s="27" t="str">
        <f t="shared" si="62"/>
        <v>NO</v>
      </c>
      <c r="E156" s="27" t="str">
        <f t="shared" si="62"/>
        <v>NO</v>
      </c>
      <c r="F156" s="27" t="str">
        <f t="shared" si="62"/>
        <v>NO</v>
      </c>
      <c r="G156" s="27" t="str">
        <f t="shared" si="62"/>
        <v>NO</v>
      </c>
      <c r="H156" s="27" t="str">
        <f t="shared" si="62"/>
        <v>NO</v>
      </c>
      <c r="I156" s="27"/>
      <c r="J156" s="27"/>
      <c r="K156" s="27"/>
      <c r="L156" s="27"/>
      <c r="M156" s="27"/>
      <c r="N156" s="71"/>
    </row>
    <row r="157" spans="1:14" s="4" customFormat="1" ht="12.95" customHeight="1" x14ac:dyDescent="0.4">
      <c r="A157" s="216"/>
      <c r="B157" s="216"/>
      <c r="C157" s="216"/>
      <c r="D157" s="216"/>
      <c r="E157" s="216"/>
      <c r="F157" s="216"/>
      <c r="G157" s="216"/>
      <c r="H157" s="216"/>
      <c r="I157" s="216"/>
      <c r="J157" s="216"/>
      <c r="K157" s="216"/>
      <c r="L157" s="216"/>
      <c r="M157" s="216"/>
      <c r="N157" s="216"/>
    </row>
    <row r="158" spans="1:14" s="12" customFormat="1" ht="13.7" thickBot="1" x14ac:dyDescent="0.45">
      <c r="A158" s="219" t="s">
        <v>44</v>
      </c>
      <c r="B158" s="219"/>
      <c r="C158" s="219"/>
      <c r="D158" s="219"/>
      <c r="E158" s="219"/>
      <c r="F158" s="219"/>
      <c r="G158" s="219"/>
      <c r="H158" s="219"/>
      <c r="I158" s="219"/>
      <c r="J158" s="219"/>
      <c r="K158" s="219"/>
      <c r="L158" s="219"/>
      <c r="M158" s="219"/>
      <c r="N158" s="219"/>
    </row>
    <row r="159" spans="1:14" s="12" customFormat="1" ht="13.35" hidden="1" x14ac:dyDescent="0.4">
      <c r="A159" s="96" t="s">
        <v>9</v>
      </c>
      <c r="B159" s="84" t="b">
        <f t="shared" ref="B159:H159" si="63">AND(B115="YES",B125="YES",B134="YES",B156="YES")</f>
        <v>0</v>
      </c>
      <c r="C159" s="84" t="b">
        <f t="shared" si="63"/>
        <v>0</v>
      </c>
      <c r="D159" s="84" t="b">
        <f t="shared" si="63"/>
        <v>0</v>
      </c>
      <c r="E159" s="84" t="b">
        <f t="shared" si="63"/>
        <v>0</v>
      </c>
      <c r="F159" s="84" t="b">
        <f t="shared" si="63"/>
        <v>0</v>
      </c>
      <c r="G159" s="84" t="b">
        <f t="shared" si="63"/>
        <v>0</v>
      </c>
      <c r="H159" s="84" t="b">
        <f t="shared" si="63"/>
        <v>0</v>
      </c>
      <c r="I159" s="84"/>
      <c r="J159" s="84"/>
      <c r="K159" s="84"/>
      <c r="L159" s="84"/>
      <c r="M159" s="84"/>
      <c r="N159" s="85"/>
    </row>
    <row r="160" spans="1:14" s="12" customFormat="1" ht="13.35" hidden="1" x14ac:dyDescent="0.4">
      <c r="A160" s="96" t="s">
        <v>10</v>
      </c>
      <c r="B160" s="84" t="b">
        <f t="shared" ref="B160:H160" si="64">AND(B115="YES",B125="YES",B136="YES",B156="YES")</f>
        <v>0</v>
      </c>
      <c r="C160" s="84" t="b">
        <f t="shared" si="64"/>
        <v>0</v>
      </c>
      <c r="D160" s="84" t="b">
        <f t="shared" si="64"/>
        <v>0</v>
      </c>
      <c r="E160" s="84" t="b">
        <f t="shared" si="64"/>
        <v>0</v>
      </c>
      <c r="F160" s="84" t="b">
        <f t="shared" si="64"/>
        <v>0</v>
      </c>
      <c r="G160" s="84" t="b">
        <f t="shared" si="64"/>
        <v>0</v>
      </c>
      <c r="H160" s="84" t="b">
        <f t="shared" si="64"/>
        <v>0</v>
      </c>
      <c r="I160" s="84"/>
      <c r="J160" s="84"/>
      <c r="K160" s="84"/>
      <c r="L160" s="84"/>
      <c r="M160" s="84"/>
      <c r="N160" s="85"/>
    </row>
    <row r="161" spans="1:14" s="12" customFormat="1" ht="13.35" hidden="1" x14ac:dyDescent="0.4">
      <c r="A161" s="96" t="s">
        <v>13</v>
      </c>
      <c r="B161" s="84" t="b">
        <f t="shared" ref="B161:H161" si="65">AND(B115="YES",B125="YES",B138="YES",B156="YES")</f>
        <v>0</v>
      </c>
      <c r="C161" s="84" t="b">
        <f t="shared" si="65"/>
        <v>0</v>
      </c>
      <c r="D161" s="84" t="b">
        <f t="shared" si="65"/>
        <v>0</v>
      </c>
      <c r="E161" s="84" t="b">
        <f t="shared" si="65"/>
        <v>0</v>
      </c>
      <c r="F161" s="84" t="b">
        <f t="shared" si="65"/>
        <v>0</v>
      </c>
      <c r="G161" s="84" t="b">
        <f t="shared" si="65"/>
        <v>0</v>
      </c>
      <c r="H161" s="84" t="b">
        <f t="shared" si="65"/>
        <v>0</v>
      </c>
      <c r="I161" s="84"/>
      <c r="J161" s="84"/>
      <c r="K161" s="84"/>
      <c r="L161" s="84"/>
      <c r="M161" s="84"/>
      <c r="N161" s="85"/>
    </row>
    <row r="162" spans="1:14" s="12" customFormat="1" ht="13.35" hidden="1" x14ac:dyDescent="0.4">
      <c r="A162" s="96" t="s">
        <v>41</v>
      </c>
      <c r="B162" s="84" t="b">
        <f t="shared" ref="B162:H162" si="66">AND(B115="YES",B125="YES",B140="YES",B156="YES")</f>
        <v>0</v>
      </c>
      <c r="C162" s="84" t="b">
        <f t="shared" si="66"/>
        <v>0</v>
      </c>
      <c r="D162" s="84" t="b">
        <f t="shared" si="66"/>
        <v>0</v>
      </c>
      <c r="E162" s="84" t="b">
        <f t="shared" si="66"/>
        <v>0</v>
      </c>
      <c r="F162" s="84" t="b">
        <f t="shared" si="66"/>
        <v>0</v>
      </c>
      <c r="G162" s="84" t="b">
        <f t="shared" si="66"/>
        <v>0</v>
      </c>
      <c r="H162" s="84" t="b">
        <f t="shared" si="66"/>
        <v>0</v>
      </c>
      <c r="I162" s="84"/>
      <c r="J162" s="84"/>
      <c r="K162" s="84"/>
      <c r="L162" s="84"/>
      <c r="M162" s="84"/>
      <c r="N162" s="85"/>
    </row>
    <row r="163" spans="1:14" s="12" customFormat="1" ht="13.7" thickBot="1" x14ac:dyDescent="0.45">
      <c r="A163" s="181" t="s">
        <v>85</v>
      </c>
      <c r="B163" s="182"/>
      <c r="C163" s="182"/>
      <c r="D163" s="182"/>
      <c r="E163" s="182"/>
      <c r="F163" s="182"/>
      <c r="G163" s="182"/>
      <c r="H163" s="182"/>
      <c r="I163" s="182"/>
      <c r="J163" s="182"/>
      <c r="K163" s="182"/>
      <c r="L163" s="182"/>
      <c r="M163" s="182"/>
      <c r="N163" s="183"/>
    </row>
    <row r="164" spans="1:14" s="12" customFormat="1" ht="13.35" x14ac:dyDescent="0.4">
      <c r="A164" s="135" t="s">
        <v>82</v>
      </c>
      <c r="B164" s="145"/>
      <c r="C164" s="145"/>
      <c r="D164" s="145"/>
      <c r="E164" s="145"/>
      <c r="F164" s="145"/>
      <c r="G164" s="145"/>
      <c r="H164" s="145"/>
      <c r="I164" s="84"/>
      <c r="J164" s="84"/>
      <c r="K164" s="84"/>
      <c r="L164" s="84"/>
      <c r="M164" s="84"/>
      <c r="N164" s="125"/>
    </row>
    <row r="165" spans="1:14" s="12" customFormat="1" ht="13.35" x14ac:dyDescent="0.4">
      <c r="A165" s="135" t="s">
        <v>66</v>
      </c>
      <c r="B165" s="145"/>
      <c r="C165" s="145"/>
      <c r="D165" s="145"/>
      <c r="E165" s="145"/>
      <c r="F165" s="145"/>
      <c r="G165" s="145"/>
      <c r="H165" s="145"/>
      <c r="I165" s="84"/>
      <c r="J165" s="84"/>
      <c r="K165" s="84"/>
      <c r="L165" s="84"/>
      <c r="M165" s="84"/>
      <c r="N165" s="125"/>
    </row>
    <row r="166" spans="1:14" s="12" customFormat="1" ht="13.35" x14ac:dyDescent="0.4">
      <c r="A166" s="220" t="s">
        <v>94</v>
      </c>
      <c r="B166" s="145"/>
      <c r="C166" s="145"/>
      <c r="D166" s="145"/>
      <c r="E166" s="145"/>
      <c r="F166" s="145"/>
      <c r="G166" s="145"/>
      <c r="H166" s="145"/>
      <c r="I166" s="84"/>
      <c r="J166" s="84"/>
      <c r="K166" s="84"/>
      <c r="L166" s="84"/>
      <c r="M166" s="84"/>
      <c r="N166" s="125"/>
    </row>
    <row r="167" spans="1:14" s="12" customFormat="1" ht="13.35" x14ac:dyDescent="0.4">
      <c r="A167" s="135" t="s">
        <v>67</v>
      </c>
      <c r="B167" s="145"/>
      <c r="C167" s="145"/>
      <c r="D167" s="145"/>
      <c r="E167" s="145"/>
      <c r="F167" s="145"/>
      <c r="G167" s="145"/>
      <c r="H167" s="145"/>
      <c r="I167" s="84"/>
      <c r="J167" s="84"/>
      <c r="K167" s="84"/>
      <c r="L167" s="84"/>
      <c r="M167" s="84"/>
      <c r="N167" s="125"/>
    </row>
    <row r="168" spans="1:14" s="12" customFormat="1" ht="13.35" x14ac:dyDescent="0.4">
      <c r="A168" s="135" t="s">
        <v>68</v>
      </c>
      <c r="B168" s="145"/>
      <c r="C168" s="145"/>
      <c r="D168" s="145"/>
      <c r="E168" s="145"/>
      <c r="F168" s="145"/>
      <c r="G168" s="145"/>
      <c r="H168" s="145"/>
      <c r="I168" s="84"/>
      <c r="J168" s="84"/>
      <c r="K168" s="84"/>
      <c r="L168" s="84"/>
      <c r="M168" s="84"/>
      <c r="N168" s="125"/>
    </row>
    <row r="169" spans="1:14" s="12" customFormat="1" ht="13.35" x14ac:dyDescent="0.4">
      <c r="A169" s="135" t="s">
        <v>81</v>
      </c>
      <c r="B169" s="145"/>
      <c r="C169" s="145"/>
      <c r="D169" s="145"/>
      <c r="E169" s="145"/>
      <c r="F169" s="145"/>
      <c r="G169" s="145"/>
      <c r="H169" s="145"/>
      <c r="I169" s="84"/>
      <c r="J169" s="84"/>
      <c r="K169" s="84"/>
      <c r="L169" s="84"/>
      <c r="M169" s="84"/>
      <c r="N169" s="125"/>
    </row>
    <row r="170" spans="1:14" s="12" customFormat="1" ht="13.35" x14ac:dyDescent="0.4">
      <c r="A170" s="135" t="s">
        <v>69</v>
      </c>
      <c r="B170" s="145"/>
      <c r="C170" s="145"/>
      <c r="D170" s="145"/>
      <c r="E170" s="145"/>
      <c r="F170" s="145"/>
      <c r="G170" s="145"/>
      <c r="H170" s="145"/>
      <c r="I170" s="84"/>
      <c r="J170" s="84"/>
      <c r="K170" s="84"/>
      <c r="L170" s="84"/>
      <c r="M170" s="84"/>
      <c r="N170" s="125"/>
    </row>
    <row r="171" spans="1:14" s="12" customFormat="1" ht="13.35" x14ac:dyDescent="0.4">
      <c r="A171" s="135" t="s">
        <v>70</v>
      </c>
      <c r="B171" s="145"/>
      <c r="C171" s="145"/>
      <c r="D171" s="145"/>
      <c r="E171" s="145"/>
      <c r="F171" s="145"/>
      <c r="G171" s="145"/>
      <c r="H171" s="145"/>
      <c r="I171" s="84"/>
      <c r="J171" s="84"/>
      <c r="K171" s="84"/>
      <c r="L171" s="84"/>
      <c r="M171" s="84"/>
      <c r="N171" s="125"/>
    </row>
    <row r="172" spans="1:14" s="12" customFormat="1" ht="13.35" x14ac:dyDescent="0.4">
      <c r="A172" s="135" t="s">
        <v>80</v>
      </c>
      <c r="B172" s="145"/>
      <c r="C172" s="145"/>
      <c r="D172" s="145"/>
      <c r="E172" s="145"/>
      <c r="F172" s="145"/>
      <c r="G172" s="145"/>
      <c r="H172" s="145"/>
      <c r="I172" s="84"/>
      <c r="J172" s="84"/>
      <c r="K172" s="84"/>
      <c r="L172" s="84"/>
      <c r="M172" s="84"/>
      <c r="N172" s="125"/>
    </row>
    <row r="173" spans="1:14" s="12" customFormat="1" ht="13.35" x14ac:dyDescent="0.4">
      <c r="A173" s="135" t="s">
        <v>71</v>
      </c>
      <c r="B173" s="145"/>
      <c r="C173" s="145"/>
      <c r="D173" s="145"/>
      <c r="E173" s="145"/>
      <c r="F173" s="145"/>
      <c r="G173" s="145"/>
      <c r="H173" s="145"/>
      <c r="I173" s="84"/>
      <c r="J173" s="84"/>
      <c r="K173" s="84"/>
      <c r="L173" s="84"/>
      <c r="M173" s="84"/>
      <c r="N173" s="125"/>
    </row>
    <row r="174" spans="1:14" s="12" customFormat="1" ht="13.35" x14ac:dyDescent="0.4">
      <c r="A174" s="135" t="s">
        <v>72</v>
      </c>
      <c r="B174" s="145"/>
      <c r="C174" s="145"/>
      <c r="D174" s="145"/>
      <c r="E174" s="145"/>
      <c r="F174" s="145"/>
      <c r="G174" s="145"/>
      <c r="H174" s="145"/>
      <c r="I174" s="84"/>
      <c r="J174" s="84"/>
      <c r="K174" s="84"/>
      <c r="L174" s="84"/>
      <c r="M174" s="84"/>
      <c r="N174" s="125"/>
    </row>
    <row r="175" spans="1:14" s="12" customFormat="1" ht="13.35" x14ac:dyDescent="0.4">
      <c r="A175" s="138" t="s">
        <v>73</v>
      </c>
      <c r="B175" s="145"/>
      <c r="C175" s="145"/>
      <c r="D175" s="145"/>
      <c r="E175" s="145"/>
      <c r="F175" s="145"/>
      <c r="G175" s="145"/>
      <c r="H175" s="145"/>
      <c r="I175" s="84"/>
      <c r="J175" s="84"/>
      <c r="K175" s="84"/>
      <c r="L175" s="84"/>
      <c r="M175" s="84"/>
      <c r="N175" s="125"/>
    </row>
    <row r="176" spans="1:14" s="12" customFormat="1" ht="13.35" x14ac:dyDescent="0.4">
      <c r="A176" s="135" t="s">
        <v>74</v>
      </c>
      <c r="B176" s="145"/>
      <c r="C176" s="145"/>
      <c r="D176" s="145"/>
      <c r="E176" s="145"/>
      <c r="F176" s="145"/>
      <c r="G176" s="145"/>
      <c r="H176" s="145"/>
      <c r="I176" s="84"/>
      <c r="J176" s="84"/>
      <c r="K176" s="84"/>
      <c r="L176" s="84"/>
      <c r="M176" s="84"/>
      <c r="N176" s="125"/>
    </row>
    <row r="177" spans="1:14" s="12" customFormat="1" ht="13.35" x14ac:dyDescent="0.4">
      <c r="A177" s="135" t="s">
        <v>75</v>
      </c>
      <c r="B177" s="145"/>
      <c r="C177" s="145"/>
      <c r="D177" s="145"/>
      <c r="E177" s="145"/>
      <c r="F177" s="145"/>
      <c r="G177" s="145"/>
      <c r="H177" s="145"/>
      <c r="I177" s="84"/>
      <c r="J177" s="84"/>
      <c r="K177" s="84"/>
      <c r="L177" s="84"/>
      <c r="M177" s="84"/>
      <c r="N177" s="125"/>
    </row>
    <row r="178" spans="1:14" s="12" customFormat="1" ht="13.35" x14ac:dyDescent="0.4">
      <c r="A178" s="135" t="s">
        <v>76</v>
      </c>
      <c r="B178" s="145"/>
      <c r="C178" s="145"/>
      <c r="D178" s="145"/>
      <c r="E178" s="145"/>
      <c r="F178" s="145"/>
      <c r="G178" s="145"/>
      <c r="H178" s="145"/>
      <c r="I178" s="84"/>
      <c r="J178" s="84"/>
      <c r="K178" s="84"/>
      <c r="L178" s="84"/>
      <c r="M178" s="84"/>
      <c r="N178" s="125"/>
    </row>
    <row r="179" spans="1:14" s="12" customFormat="1" ht="13.35" x14ac:dyDescent="0.4">
      <c r="A179" s="135" t="s">
        <v>77</v>
      </c>
      <c r="B179" s="145"/>
      <c r="C179" s="145"/>
      <c r="D179" s="145"/>
      <c r="E179" s="145"/>
      <c r="F179" s="145"/>
      <c r="G179" s="145"/>
      <c r="H179" s="145"/>
      <c r="I179" s="84"/>
      <c r="J179" s="84"/>
      <c r="K179" s="84"/>
      <c r="L179" s="84"/>
      <c r="M179" s="84"/>
      <c r="N179" s="125"/>
    </row>
    <row r="180" spans="1:14" s="12" customFormat="1" ht="13.35" x14ac:dyDescent="0.4">
      <c r="A180" s="135" t="s">
        <v>78</v>
      </c>
      <c r="B180" s="151"/>
      <c r="C180" s="151"/>
      <c r="D180" s="151"/>
      <c r="E180" s="151"/>
      <c r="F180" s="151"/>
      <c r="G180" s="151"/>
      <c r="H180" s="151"/>
      <c r="I180" s="84"/>
      <c r="J180" s="84"/>
      <c r="K180" s="84"/>
      <c r="L180" s="84"/>
      <c r="M180" s="84"/>
      <c r="N180" s="127"/>
    </row>
    <row r="181" spans="1:14" s="12" customFormat="1" ht="13.35" x14ac:dyDescent="0.4">
      <c r="A181" s="136" t="s">
        <v>79</v>
      </c>
      <c r="B181" s="41" t="str">
        <f>IF(SUM(B164:B180)=0,"",SUM(B164:B180))</f>
        <v/>
      </c>
      <c r="C181" s="41" t="str">
        <f t="shared" ref="C181" si="67">IF(SUM(C164:C180)=0,"",SUM(C164:C180))</f>
        <v/>
      </c>
      <c r="D181" s="41" t="str">
        <f t="shared" ref="D181" si="68">IF(SUM(D164:D180)=0,"",SUM(D164:D180))</f>
        <v/>
      </c>
      <c r="E181" s="41" t="str">
        <f t="shared" ref="E181" si="69">IF(SUM(E164:E180)=0,"",SUM(E164:E180))</f>
        <v/>
      </c>
      <c r="F181" s="41" t="str">
        <f t="shared" ref="F181" si="70">IF(SUM(F164:F180)=0,"",SUM(F164:F180))</f>
        <v/>
      </c>
      <c r="G181" s="41" t="str">
        <f t="shared" ref="G181" si="71">IF(SUM(G164:G180)=0,"",SUM(G164:G180))</f>
        <v/>
      </c>
      <c r="H181" s="41" t="str">
        <f t="shared" ref="H181" si="72">IF(SUM(H164:H180)=0,"",SUM(H164:H180))</f>
        <v/>
      </c>
      <c r="I181" s="84"/>
      <c r="J181" s="84"/>
      <c r="K181" s="84"/>
      <c r="L181" s="84"/>
      <c r="M181" s="84"/>
      <c r="N181" s="125"/>
    </row>
    <row r="182" spans="1:14" s="3" customFormat="1" ht="27" thickBot="1" x14ac:dyDescent="0.45">
      <c r="A182" s="140" t="s">
        <v>86</v>
      </c>
      <c r="B182" s="144" t="str">
        <f>IF(B107="","",SUM(B112,B129,B130,B131,B181))</f>
        <v/>
      </c>
      <c r="C182" s="144" t="str">
        <f t="shared" ref="C182:H182" si="73">IF(C107="","",SUM(C112,C129,C130,C131,C181))</f>
        <v/>
      </c>
      <c r="D182" s="144" t="str">
        <f t="shared" si="73"/>
        <v/>
      </c>
      <c r="E182" s="144" t="str">
        <f t="shared" si="73"/>
        <v/>
      </c>
      <c r="F182" s="144" t="str">
        <f t="shared" si="73"/>
        <v/>
      </c>
      <c r="G182" s="144" t="str">
        <f t="shared" si="73"/>
        <v/>
      </c>
      <c r="H182" s="144" t="str">
        <f t="shared" si="73"/>
        <v/>
      </c>
      <c r="I182" s="22"/>
      <c r="J182" s="22" t="s">
        <v>35</v>
      </c>
      <c r="K182" s="21" t="str">
        <f>IF(B108 = "","",SUM(B182:H182))</f>
        <v/>
      </c>
      <c r="L182" s="23" t="s">
        <v>36</v>
      </c>
      <c r="M182" s="23"/>
      <c r="N182" s="87" t="str">
        <f>IF(B108 = "","",IF(K108=0,0,K182/K108))</f>
        <v/>
      </c>
    </row>
    <row r="183" spans="1:14" s="12" customFormat="1" ht="13.7" thickBot="1" x14ac:dyDescent="0.45">
      <c r="A183" s="67" t="s">
        <v>31</v>
      </c>
      <c r="B183" s="36" t="str">
        <f t="shared" ref="B183:H183" si="74">IF(B108 = "","",B182/B108)</f>
        <v/>
      </c>
      <c r="C183" s="36" t="str">
        <f t="shared" si="74"/>
        <v/>
      </c>
      <c r="D183" s="36" t="str">
        <f t="shared" si="74"/>
        <v/>
      </c>
      <c r="E183" s="36" t="str">
        <f t="shared" si="74"/>
        <v/>
      </c>
      <c r="F183" s="36" t="str">
        <f t="shared" si="74"/>
        <v/>
      </c>
      <c r="G183" s="36" t="str">
        <f t="shared" si="74"/>
        <v/>
      </c>
      <c r="H183" s="36" t="str">
        <f t="shared" si="74"/>
        <v/>
      </c>
      <c r="I183" s="25"/>
      <c r="J183" s="105"/>
      <c r="K183" s="105"/>
      <c r="L183" s="105"/>
      <c r="M183" s="105"/>
      <c r="N183" s="106"/>
    </row>
    <row r="184" spans="1:14" s="12" customFormat="1" ht="13.7" hidden="1" thickBot="1" x14ac:dyDescent="0.45">
      <c r="A184" s="88" t="s">
        <v>42</v>
      </c>
      <c r="B184" s="38" t="b">
        <f>IF(B183="", FALSE, IF(B183&gt;=3.6, TRUE, FALSE))</f>
        <v>0</v>
      </c>
      <c r="C184" s="38" t="b">
        <f t="shared" ref="C184:H184" si="75">IF(C183="", FALSE, IF(C183&gt;=3.6, TRUE, FALSE))</f>
        <v>0</v>
      </c>
      <c r="D184" s="38" t="b">
        <f t="shared" si="75"/>
        <v>0</v>
      </c>
      <c r="E184" s="38" t="b">
        <f t="shared" si="75"/>
        <v>0</v>
      </c>
      <c r="F184" s="38" t="b">
        <f t="shared" si="75"/>
        <v>0</v>
      </c>
      <c r="G184" s="38" t="b">
        <f t="shared" si="75"/>
        <v>0</v>
      </c>
      <c r="H184" s="38" t="b">
        <f t="shared" si="75"/>
        <v>0</v>
      </c>
      <c r="I184" s="38"/>
      <c r="J184" s="39"/>
      <c r="K184" s="38"/>
      <c r="L184" s="39"/>
      <c r="M184" s="39"/>
      <c r="N184" s="89"/>
    </row>
    <row r="185" spans="1:14" s="5" customFormat="1" ht="10.7" hidden="1" thickBot="1" x14ac:dyDescent="0.45">
      <c r="A185" s="82" t="s">
        <v>43</v>
      </c>
      <c r="B185" s="34" t="str">
        <f t="shared" ref="B185:H185" si="76">IF(B184=FALSE,"NO","Yes")</f>
        <v>NO</v>
      </c>
      <c r="C185" s="34" t="str">
        <f t="shared" si="76"/>
        <v>NO</v>
      </c>
      <c r="D185" s="34" t="str">
        <f t="shared" si="76"/>
        <v>NO</v>
      </c>
      <c r="E185" s="34" t="str">
        <f t="shared" si="76"/>
        <v>NO</v>
      </c>
      <c r="F185" s="34" t="str">
        <f t="shared" si="76"/>
        <v>NO</v>
      </c>
      <c r="G185" s="34" t="str">
        <f t="shared" si="76"/>
        <v>NO</v>
      </c>
      <c r="H185" s="34" t="str">
        <f t="shared" si="76"/>
        <v>NO</v>
      </c>
      <c r="I185" s="34"/>
      <c r="J185" s="34"/>
      <c r="K185" s="34"/>
      <c r="L185" s="34"/>
      <c r="M185" s="34"/>
      <c r="N185" s="81"/>
    </row>
    <row r="186" spans="1:14" x14ac:dyDescent="0.4">
      <c r="A186" s="107"/>
      <c r="B186" s="108"/>
      <c r="C186" s="108"/>
      <c r="D186" s="108"/>
      <c r="E186" s="108"/>
      <c r="F186" s="108"/>
      <c r="G186" s="108"/>
      <c r="H186" s="108"/>
      <c r="I186" s="108"/>
      <c r="J186" s="109"/>
      <c r="K186" s="108"/>
      <c r="L186" s="109"/>
      <c r="M186" s="109"/>
      <c r="N186" s="110"/>
    </row>
    <row r="187" spans="1:14" s="12" customFormat="1" ht="13.35" x14ac:dyDescent="0.4">
      <c r="A187" s="201" t="s">
        <v>19</v>
      </c>
      <c r="B187" s="202"/>
      <c r="C187" s="202"/>
      <c r="D187" s="202"/>
      <c r="E187" s="202"/>
      <c r="F187" s="202"/>
      <c r="G187" s="202"/>
      <c r="H187" s="202"/>
      <c r="I187" s="202"/>
      <c r="J187" s="202"/>
      <c r="K187" s="202"/>
      <c r="L187" s="202"/>
      <c r="M187" s="202"/>
      <c r="N187" s="203"/>
    </row>
    <row r="188" spans="1:14" s="12" customFormat="1" ht="13.35" x14ac:dyDescent="0.4">
      <c r="A188" s="204"/>
      <c r="B188" s="205"/>
      <c r="C188" s="205"/>
      <c r="D188" s="205"/>
      <c r="E188" s="205"/>
      <c r="F188" s="205"/>
      <c r="G188" s="205"/>
      <c r="H188" s="205"/>
      <c r="I188" s="205"/>
      <c r="J188" s="205"/>
      <c r="K188" s="205"/>
      <c r="L188" s="205"/>
      <c r="M188" s="205"/>
      <c r="N188" s="206"/>
    </row>
    <row r="189" spans="1:14" s="12" customFormat="1" ht="13.35" x14ac:dyDescent="0.4">
      <c r="A189" s="130"/>
      <c r="B189" s="131"/>
      <c r="C189" s="131"/>
      <c r="D189" s="131"/>
      <c r="E189" s="131"/>
      <c r="F189" s="131"/>
      <c r="G189" s="131"/>
      <c r="H189" s="131"/>
      <c r="I189" s="131"/>
      <c r="J189" s="131"/>
      <c r="K189" s="131"/>
      <c r="L189" s="131"/>
      <c r="M189" s="131"/>
      <c r="N189" s="132"/>
    </row>
    <row r="190" spans="1:14" s="12" customFormat="1" ht="13.35" x14ac:dyDescent="0.4">
      <c r="A190" s="130"/>
      <c r="B190" s="131"/>
      <c r="C190" s="131"/>
      <c r="D190" s="131"/>
      <c r="E190" s="131"/>
      <c r="F190" s="131"/>
      <c r="G190" s="131"/>
      <c r="H190" s="131"/>
      <c r="I190" s="131"/>
      <c r="J190" s="131"/>
      <c r="K190" s="131"/>
      <c r="L190" s="131"/>
      <c r="M190" s="131"/>
      <c r="N190" s="132"/>
    </row>
    <row r="191" spans="1:14" s="12" customFormat="1" ht="13.35" x14ac:dyDescent="0.4">
      <c r="A191" s="130"/>
      <c r="B191" s="131"/>
      <c r="C191" s="131"/>
      <c r="D191" s="131"/>
      <c r="E191" s="131"/>
      <c r="F191" s="131"/>
      <c r="G191" s="131"/>
      <c r="H191" s="131"/>
      <c r="I191" s="131"/>
      <c r="J191" s="131"/>
      <c r="K191" s="131"/>
      <c r="L191" s="131"/>
      <c r="M191" s="131"/>
      <c r="N191" s="132"/>
    </row>
    <row r="192" spans="1:14" s="12" customFormat="1" ht="13.35" x14ac:dyDescent="0.4">
      <c r="A192" s="130"/>
      <c r="B192" s="131"/>
      <c r="C192" s="131"/>
      <c r="D192" s="131"/>
      <c r="E192" s="131"/>
      <c r="F192" s="131"/>
      <c r="G192" s="131"/>
      <c r="H192" s="131"/>
      <c r="I192" s="131"/>
      <c r="J192" s="131"/>
      <c r="K192" s="131"/>
      <c r="L192" s="131"/>
      <c r="M192" s="131"/>
      <c r="N192" s="132"/>
    </row>
    <row r="193" spans="1:14" s="12" customFormat="1" ht="13.35" x14ac:dyDescent="0.4">
      <c r="A193" s="130"/>
      <c r="B193" s="131"/>
      <c r="C193" s="131"/>
      <c r="D193" s="131"/>
      <c r="E193" s="131"/>
      <c r="F193" s="131"/>
      <c r="G193" s="131"/>
      <c r="H193" s="131"/>
      <c r="I193" s="131"/>
      <c r="J193" s="131"/>
      <c r="K193" s="131"/>
      <c r="L193" s="131"/>
      <c r="M193" s="131"/>
      <c r="N193" s="132"/>
    </row>
    <row r="194" spans="1:14" s="12" customFormat="1" ht="13.35" x14ac:dyDescent="0.4">
      <c r="A194" s="130"/>
      <c r="B194" s="131"/>
      <c r="C194" s="131"/>
      <c r="D194" s="131"/>
      <c r="E194" s="131"/>
      <c r="F194" s="131"/>
      <c r="G194" s="131"/>
      <c r="H194" s="131"/>
      <c r="I194" s="131"/>
      <c r="J194" s="131"/>
      <c r="K194" s="131"/>
      <c r="L194" s="131"/>
      <c r="M194" s="131"/>
      <c r="N194" s="132"/>
    </row>
    <row r="195" spans="1:14" s="12" customFormat="1" ht="13.35" x14ac:dyDescent="0.4">
      <c r="A195" s="130"/>
      <c r="B195" s="131"/>
      <c r="C195" s="131"/>
      <c r="D195" s="131"/>
      <c r="E195" s="131"/>
      <c r="F195" s="131"/>
      <c r="G195" s="131"/>
      <c r="H195" s="131"/>
      <c r="I195" s="131"/>
      <c r="J195" s="131"/>
      <c r="K195" s="131"/>
      <c r="L195" s="131"/>
      <c r="M195" s="131"/>
      <c r="N195" s="132"/>
    </row>
    <row r="196" spans="1:14" s="12" customFormat="1" ht="13.35" x14ac:dyDescent="0.4">
      <c r="A196" s="130"/>
      <c r="B196" s="131"/>
      <c r="C196" s="131"/>
      <c r="D196" s="131"/>
      <c r="E196" s="131"/>
      <c r="F196" s="131"/>
      <c r="G196" s="131"/>
      <c r="H196" s="131"/>
      <c r="I196" s="131"/>
      <c r="J196" s="131"/>
      <c r="K196" s="131"/>
      <c r="L196" s="131"/>
      <c r="M196" s="131"/>
      <c r="N196" s="132"/>
    </row>
    <row r="197" spans="1:14" s="12" customFormat="1" ht="13.35" x14ac:dyDescent="0.4">
      <c r="A197" s="130"/>
      <c r="B197" s="131"/>
      <c r="C197" s="131"/>
      <c r="D197" s="131"/>
      <c r="E197" s="131"/>
      <c r="F197" s="131"/>
      <c r="G197" s="131"/>
      <c r="H197" s="131"/>
      <c r="I197" s="131"/>
      <c r="J197" s="131"/>
      <c r="K197" s="131"/>
      <c r="L197" s="131"/>
      <c r="M197" s="131"/>
      <c r="N197" s="132"/>
    </row>
    <row r="198" spans="1:14" s="12" customFormat="1" ht="13.35" x14ac:dyDescent="0.4">
      <c r="A198" s="130"/>
      <c r="B198" s="131"/>
      <c r="C198" s="131"/>
      <c r="D198" s="131"/>
      <c r="E198" s="131"/>
      <c r="F198" s="131"/>
      <c r="G198" s="131"/>
      <c r="H198" s="131"/>
      <c r="I198" s="131"/>
      <c r="J198" s="131"/>
      <c r="K198" s="131"/>
      <c r="L198" s="131"/>
      <c r="M198" s="131"/>
      <c r="N198" s="132"/>
    </row>
    <row r="199" spans="1:14" s="12" customFormat="1" ht="13.35" x14ac:dyDescent="0.4">
      <c r="A199" s="130"/>
      <c r="B199" s="131"/>
      <c r="C199" s="131"/>
      <c r="D199" s="131"/>
      <c r="E199" s="131"/>
      <c r="F199" s="131"/>
      <c r="G199" s="131"/>
      <c r="H199" s="131"/>
      <c r="I199" s="131"/>
      <c r="J199" s="131"/>
      <c r="K199" s="131"/>
      <c r="L199" s="131"/>
      <c r="M199" s="131"/>
      <c r="N199" s="132"/>
    </row>
    <row r="200" spans="1:14" s="12" customFormat="1" ht="103.35" customHeight="1" thickBot="1" x14ac:dyDescent="0.45">
      <c r="A200" s="212" t="s">
        <v>96</v>
      </c>
      <c r="B200" s="213"/>
      <c r="C200" s="213"/>
      <c r="D200" s="213"/>
      <c r="E200" s="213"/>
      <c r="F200" s="213"/>
      <c r="G200" s="213"/>
      <c r="H200" s="213"/>
      <c r="I200" s="213"/>
      <c r="J200" s="213"/>
      <c r="K200" s="213"/>
      <c r="L200" s="213"/>
      <c r="M200" s="213"/>
      <c r="N200" s="214"/>
    </row>
    <row r="201" spans="1:14" s="12" customFormat="1" ht="13.35" x14ac:dyDescent="0.4">
      <c r="A201" s="218" t="s">
        <v>95</v>
      </c>
      <c r="B201" s="218"/>
      <c r="C201" s="218"/>
      <c r="D201" s="218"/>
      <c r="E201" s="218"/>
      <c r="F201" s="218"/>
      <c r="G201" s="218"/>
      <c r="H201" s="218"/>
      <c r="I201" s="218"/>
      <c r="J201" s="218"/>
      <c r="K201" s="218"/>
      <c r="L201" s="218"/>
      <c r="M201" s="218"/>
      <c r="N201" s="218"/>
    </row>
    <row r="202" spans="1:14" s="12" customFormat="1" ht="13.35" x14ac:dyDescent="0.4">
      <c r="A202"/>
      <c r="B202" s="1"/>
      <c r="C202" s="1"/>
      <c r="D202" s="1"/>
      <c r="E202" s="1"/>
      <c r="F202" s="1"/>
      <c r="G202" s="1"/>
      <c r="H202" s="1"/>
      <c r="I202" s="1"/>
      <c r="J202"/>
      <c r="K202" s="1"/>
      <c r="L202"/>
      <c r="M202"/>
      <c r="N202" s="1"/>
    </row>
    <row r="213" spans="1:1" x14ac:dyDescent="0.4">
      <c r="A213" s="139"/>
    </row>
  </sheetData>
  <mergeCells count="44">
    <mergeCell ref="A200:N200"/>
    <mergeCell ref="A103:N103"/>
    <mergeCell ref="A157:N157"/>
    <mergeCell ref="A65:N65"/>
    <mergeCell ref="A201:N201"/>
    <mergeCell ref="A142:N142"/>
    <mergeCell ref="A158:N158"/>
    <mergeCell ref="A187:N187"/>
    <mergeCell ref="A188:N188"/>
    <mergeCell ref="A109:N109"/>
    <mergeCell ref="A116:N116"/>
    <mergeCell ref="A117:N117"/>
    <mergeCell ref="A127:N127"/>
    <mergeCell ref="A128:N128"/>
    <mergeCell ref="A141:N141"/>
    <mergeCell ref="L131:M131"/>
    <mergeCell ref="A163:N163"/>
    <mergeCell ref="A104:N104"/>
    <mergeCell ref="A19:N19"/>
    <mergeCell ref="A20:N20"/>
    <mergeCell ref="A30:N30"/>
    <mergeCell ref="A31:N31"/>
    <mergeCell ref="A44:N44"/>
    <mergeCell ref="A45:N45"/>
    <mergeCell ref="L34:M34"/>
    <mergeCell ref="A60:N60"/>
    <mergeCell ref="A90:N90"/>
    <mergeCell ref="A91:N91"/>
    <mergeCell ref="A92:N92"/>
    <mergeCell ref="A102:N102"/>
    <mergeCell ref="L86:M86"/>
    <mergeCell ref="A66:N66"/>
    <mergeCell ref="A67:N67"/>
    <mergeCell ref="A12:N12"/>
    <mergeCell ref="A1:N1"/>
    <mergeCell ref="B2:I2"/>
    <mergeCell ref="K2:N2"/>
    <mergeCell ref="B3:I3"/>
    <mergeCell ref="K3:N3"/>
    <mergeCell ref="B4:I4"/>
    <mergeCell ref="B5:I5"/>
    <mergeCell ref="K5:N5"/>
    <mergeCell ref="B6:I6"/>
    <mergeCell ref="A8:N8"/>
  </mergeCells>
  <conditionalFormatting sqref="B21:H23 B118:H120">
    <cfRule type="cellIs" dxfId="15" priority="18" stopIfTrue="1" operator="lessThan">
      <formula>$B$24</formula>
    </cfRule>
  </conditionalFormatting>
  <conditionalFormatting sqref="B24:H24">
    <cfRule type="cellIs" dxfId="14" priority="8" stopIfTrue="1" operator="equal">
      <formula>"NO"</formula>
    </cfRule>
  </conditionalFormatting>
  <conditionalFormatting sqref="B55:H55">
    <cfRule type="cellIs" dxfId="13" priority="6" stopIfTrue="1" operator="equal">
      <formula>"NO"</formula>
    </cfRule>
  </conditionalFormatting>
  <conditionalFormatting sqref="B121:H121">
    <cfRule type="cellIs" dxfId="12" priority="5" stopIfTrue="1" operator="equal">
      <formula>"NO"</formula>
    </cfRule>
  </conditionalFormatting>
  <conditionalFormatting sqref="B152:H152">
    <cfRule type="cellIs" dxfId="11" priority="4" stopIfTrue="1" operator="equal">
      <formula>"NO"</formula>
    </cfRule>
  </conditionalFormatting>
  <conditionalFormatting sqref="B181:H182">
    <cfRule type="cellIs" dxfId="10" priority="1" stopIfTrue="1" operator="equal">
      <formula>FALSE</formula>
    </cfRule>
  </conditionalFormatting>
  <conditionalFormatting sqref="B61:N64 B85:M85 B86:H86 B159:N162 I164:M181">
    <cfRule type="cellIs" dxfId="9" priority="21" stopIfTrue="1" operator="equal">
      <formula>FALSE</formula>
    </cfRule>
  </conditionalFormatting>
  <conditionalFormatting sqref="C21:C23 C118:C120">
    <cfRule type="cellIs" dxfId="8" priority="17" stopIfTrue="1" operator="lessThan">
      <formula>$C$24</formula>
    </cfRule>
  </conditionalFormatting>
  <conditionalFormatting sqref="D21:D23 D118:D120">
    <cfRule type="cellIs" dxfId="7" priority="16" stopIfTrue="1" operator="lessThan">
      <formula>$D$24</formula>
    </cfRule>
  </conditionalFormatting>
  <conditionalFormatting sqref="E21:E23 E118:E120">
    <cfRule type="cellIs" dxfId="6" priority="15" stopIfTrue="1" operator="lessThan">
      <formula>$E$24</formula>
    </cfRule>
  </conditionalFormatting>
  <conditionalFormatting sqref="F21:F23 F118:F120">
    <cfRule type="cellIs" dxfId="5" priority="14" stopIfTrue="1" operator="lessThan">
      <formula>$F$24</formula>
    </cfRule>
  </conditionalFormatting>
  <conditionalFormatting sqref="G21:G23 G118:G120">
    <cfRule type="cellIs" dxfId="4" priority="13" stopIfTrue="1" operator="lessThan">
      <formula>$G$24</formula>
    </cfRule>
  </conditionalFormatting>
  <conditionalFormatting sqref="H21:H23 H118:H120">
    <cfRule type="cellIs" dxfId="3" priority="12" stopIfTrue="1" operator="lessThan">
      <formula>$H$24</formula>
    </cfRule>
  </conditionalFormatting>
  <conditionalFormatting sqref="I16 B18:N18 B27:N28 B37:N37 B39:N39 B41:I41 J41:N43 B43:I43 B58:N59 J88:N88 B89:N89 I113:N113 B115:N115 B124:N125 B134:N134 B136:N136 B138:I138 J138:N139 B140:N140 B155:N156 J184:N184 B185:N185">
    <cfRule type="cellIs" dxfId="2" priority="20" stopIfTrue="1" operator="equal">
      <formula>"NO"</formula>
    </cfRule>
  </conditionalFormatting>
  <conditionalFormatting sqref="I132:N132">
    <cfRule type="cellIs" dxfId="1" priority="3" stopIfTrue="1" operator="equal">
      <formula>"NO"</formula>
    </cfRule>
  </conditionalFormatting>
  <conditionalFormatting sqref="I183:N183">
    <cfRule type="cellIs" dxfId="0" priority="2" stopIfTrue="1" operator="equal">
      <formula>"NO"</formula>
    </cfRule>
  </conditionalFormatting>
  <dataValidations count="1">
    <dataValidation type="whole" allowBlank="1" showInputMessage="1" showErrorMessage="1" promptTitle="Whole number only" prompt="no decimals" sqref="I21:N24 B21:H23 I118:N121 B143:H151 I143:N152 B118:H120 I46:N55 B46:H54" xr:uid="{C686F8BF-1BD7-48D4-A4B8-9F5EF0909DF4}">
      <formula1>0</formula1>
      <formula2>99</formula2>
    </dataValidation>
  </dataValidations>
  <pageMargins left="0.5" right="0.5" top="0.5" bottom="0.5" header="0.3" footer="0.3"/>
  <pageSetup scale="82" fitToHeight="0" orientation="landscape" cellComments="atEnd" r:id="rId1"/>
  <headerFooter>
    <oddHeader>&amp;C&amp;"Arial,Bold"&amp;11Calculating State Minimum Nursing Staff for Long Term Care Facilities</oddHeader>
    <oddFooter>&amp;R&amp;P</oddFooter>
  </headerFooter>
  <rowBreaks count="3" manualBreakCount="3">
    <brk id="65" max="13" man="1"/>
    <brk id="102" max="13" man="1"/>
    <brk id="156"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ECC0C08A9CAB4DA86EA6C5AFAB12AF" ma:contentTypeVersion="12" ma:contentTypeDescription="Create a new document." ma:contentTypeScope="" ma:versionID="7fad99e140d736077e80ab70c9970e0e">
  <xsd:schema xmlns:xsd="http://www.w3.org/2001/XMLSchema" xmlns:xs="http://www.w3.org/2001/XMLSchema" xmlns:p="http://schemas.microsoft.com/office/2006/metadata/properties" xmlns:ns2="1e3bcc5b-5433-4bd8-84e5-eccc50b48aab" targetNamespace="http://schemas.microsoft.com/office/2006/metadata/properties" ma:root="true" ma:fieldsID="626d99536deaee4beba4330b799fef2e" ns2:_="">
    <xsd:import namespace="1e3bcc5b-5433-4bd8-84e5-eccc50b48aa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bcc5b-5433-4bd8-84e5-eccc50b48aab"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e3bcc5b-5433-4bd8-84e5-eccc50b48aab">AHCA2017-294-709</_dlc_DocId>
    <_dlc_DocIdUrl xmlns="1e3bcc5b-5433-4bd8-84e5-eccc50b48aab">
      <Url>http://ahcaportal/HQA/Field/_layouts/DocIdRedir.aspx?ID=AHCA2017-294-709</Url>
      <Description>AHCA2017-294-709</Description>
    </_dlc_DocIdUrl>
    <_dlc_DocIdPersistId xmlns="1e3bcc5b-5433-4bd8-84e5-eccc50b48aab"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407A7AE5-7937-48C3-9163-630E1ACB37D4}"/>
</file>

<file path=customXml/itemProps2.xml><?xml version="1.0" encoding="utf-8"?>
<ds:datastoreItem xmlns:ds="http://schemas.openxmlformats.org/officeDocument/2006/customXml" ds:itemID="{E1B28EF6-2684-47F4-A3A6-CB1093B075B8}">
  <ds:schemaRefs>
    <ds:schemaRef ds:uri="http://schemas.microsoft.com/sharepoint/v3/contenttype/forms"/>
  </ds:schemaRefs>
</ds:datastoreItem>
</file>

<file path=customXml/itemProps3.xml><?xml version="1.0" encoding="utf-8"?>
<ds:datastoreItem xmlns:ds="http://schemas.openxmlformats.org/officeDocument/2006/customXml" ds:itemID="{63FFE4AA-5904-4C2D-9D15-AD6D4737123E}">
  <ds:schemaRefs>
    <ds:schemaRef ds:uri="http://purl.org/dc/elements/1.1/"/>
    <ds:schemaRef ds:uri="http://schemas.microsoft.com/office/2006/documentManagement/types"/>
    <ds:schemaRef ds:uri="1e3bcc5b-5433-4bd8-84e5-eccc50b48aab"/>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EDC5F4B6-A89C-47D4-88F6-09BEF9E118D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ahca</dc:creator>
  <cp:lastModifiedBy>Maloney, Mary</cp:lastModifiedBy>
  <cp:lastPrinted>2022-04-08T20:56:22Z</cp:lastPrinted>
  <dcterms:created xsi:type="dcterms:W3CDTF">2001-11-05T16:53:58Z</dcterms:created>
  <dcterms:modified xsi:type="dcterms:W3CDTF">2024-04-24T15:23:45Z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0x01010015ECC0C08A9CAB4DA86EA6C5AFAB12AF</vt:lpwstr>
  </property>
  <property fmtid="{D5CDD505-2E9C-101B-9397-08002B2CF9AE}" pid="3" name="_dlc_DocIdItemGuid">
    <vt:lpwstr>6b0939cb-b697-412d-a82c-0e810892713a</vt:lpwstr>
  </property>
</Properties>
</file>