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flahca-my.sharepoint.com/personal/jeffrey_whitty_ahca_myflorida_com/Documents/"/>
    </mc:Choice>
  </mc:AlternateContent>
  <xr:revisionPtr revIDLastSave="0" documentId="8_{4808E531-18B4-4796-BA34-A8985FC22C34}" xr6:coauthVersionLast="47" xr6:coauthVersionMax="47" xr10:uidLastSave="{00000000-0000-0000-0000-000000000000}"/>
  <bookViews>
    <workbookView xWindow="28680" yWindow="-120" windowWidth="29040" windowHeight="15840" xr2:uid="{DC2894C2-BACF-4BAB-A749-6B90FCDF5B5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B26" i="1"/>
  <c r="B25" i="1"/>
  <c r="B24" i="1"/>
  <c r="B23" i="1"/>
  <c r="B22" i="1"/>
  <c r="B21" i="1"/>
  <c r="B20" i="1"/>
  <c r="B19" i="1"/>
  <c r="B18" i="1"/>
  <c r="B17" i="1"/>
  <c r="B16" i="1"/>
  <c r="B14" i="1"/>
</calcChain>
</file>

<file path=xl/sharedStrings.xml><?xml version="1.0" encoding="utf-8"?>
<sst xmlns="http://schemas.openxmlformats.org/spreadsheetml/2006/main" count="179" uniqueCount="93">
  <si>
    <t>#</t>
  </si>
  <si>
    <t>Indicator</t>
  </si>
  <si>
    <t>Instruction</t>
  </si>
  <si>
    <t>Measure #1</t>
  </si>
  <si>
    <t>Measure #2</t>
  </si>
  <si>
    <t>Measure #3</t>
  </si>
  <si>
    <t>Measure #4</t>
  </si>
  <si>
    <t>Measure #5</t>
  </si>
  <si>
    <t>Measure #6</t>
  </si>
  <si>
    <t>Measure #7</t>
  </si>
  <si>
    <t>Measure #8</t>
  </si>
  <si>
    <t>Measure #9</t>
  </si>
  <si>
    <t>Measure #10</t>
  </si>
  <si>
    <t>D2.VII.1</t>
  </si>
  <si>
    <t>Measure domain</t>
  </si>
  <si>
    <r>
      <t xml:space="preserve">Report on individual measures in each of the following eight domains: (1) Primary care access and preventive care, (2) Maternal and perinatal health, (3) Care of acute and chronic conditions, (4) Behavioral health care, (5) Dental and oral health services, (6) Health plan enrollee experience of care, (7) Long-term services and supports, and (8) Other. </t>
    </r>
    <r>
      <rPr>
        <b/>
        <sz val="12"/>
        <color theme="1"/>
        <rFont val="Arial"/>
        <family val="2"/>
      </rPr>
      <t>Select domains from the dropdown or add your own as needed.</t>
    </r>
  </si>
  <si>
    <t>D2.VII.2</t>
  </si>
  <si>
    <t>Measure name</t>
  </si>
  <si>
    <t xml:space="preserve">What is the measure name? </t>
  </si>
  <si>
    <t>D2.VII.3</t>
  </si>
  <si>
    <t>NFQ</t>
  </si>
  <si>
    <t xml:space="preserve">What is the NFQ number? </t>
  </si>
  <si>
    <t>D2.VII.4</t>
  </si>
  <si>
    <t>Measure reporting</t>
  </si>
  <si>
    <t xml:space="preserve">Is measure reporting program-specific or cross-program? Select one. </t>
  </si>
  <si>
    <t>D2.VII.5</t>
  </si>
  <si>
    <t>Measure reporting: List programs</t>
  </si>
  <si>
    <t xml:space="preserve">If measure reporting is cross-program, what are the programs? Select one. </t>
  </si>
  <si>
    <t>D2.VII.6</t>
  </si>
  <si>
    <t>Measure set</t>
  </si>
  <si>
    <t xml:space="preserve">What is the measure set? Select one or use free text for "other". </t>
  </si>
  <si>
    <t>D2.VII.7a</t>
  </si>
  <si>
    <t>Reporting period</t>
  </si>
  <si>
    <t xml:space="preserve">Is the reporting period the same as what is requested in this report? Select yes or no. </t>
  </si>
  <si>
    <t>D2.VII.7b</t>
  </si>
  <si>
    <t>Reporting period: Date range</t>
  </si>
  <si>
    <t xml:space="preserve">If not, what is the reporting period covered by the measure? Add a date range. </t>
  </si>
  <si>
    <t>D2.VII.8</t>
  </si>
  <si>
    <t>Measure description</t>
  </si>
  <si>
    <t xml:space="preserve">For measures that are not part of standardized national measure sets (i.e. state-specific measures), states should provide a description of the measure (for example, numerator and denominator). </t>
  </si>
  <si>
    <t>Add plan-level details for each measure. Plan names autopopulate from the Program Information tab.</t>
  </si>
  <si>
    <t>N/A</t>
  </si>
  <si>
    <t>What are the measure results for this plan? Add free text or N/A if not applicable.</t>
  </si>
  <si>
    <t>Primary care access and preventive care</t>
  </si>
  <si>
    <t>Maternal and Perinatal Health</t>
  </si>
  <si>
    <t>Care of acute and chronic conditions</t>
  </si>
  <si>
    <t>Behavioral Health Care</t>
  </si>
  <si>
    <t>Dental and oral health services</t>
  </si>
  <si>
    <t>Health plan enrollee experience of care</t>
  </si>
  <si>
    <t>Long-term services and supports</t>
  </si>
  <si>
    <t>Child and Adolescent Well-Care Visits - Total</t>
  </si>
  <si>
    <t>Program-specific</t>
  </si>
  <si>
    <t>Medicaid Child Core Set</t>
  </si>
  <si>
    <t>No</t>
  </si>
  <si>
    <t>FFY 2022/Calendar Year 2021</t>
  </si>
  <si>
    <t>Prenatal and Postpartum Care: Timeliness of Prenatal Care</t>
  </si>
  <si>
    <t>1517*</t>
  </si>
  <si>
    <t>Asthma Medication Ratio - Total</t>
  </si>
  <si>
    <t>*Reporting the total rate, which includes the Child and Adult Core Set measures.</t>
  </si>
  <si>
    <t>0105</t>
  </si>
  <si>
    <t>Medicaid Adult Core Set</t>
  </si>
  <si>
    <t>Sealant Receipt on Permanent First Molars - at least one sealant</t>
  </si>
  <si>
    <t>NA</t>
  </si>
  <si>
    <t>LTSS Comprehensive Care Plan and Update - Care Plan with Core Elements</t>
  </si>
  <si>
    <t>61.43% standard/24.03% SMI</t>
  </si>
  <si>
    <t>57.68% standard/36.88% HIV</t>
  </si>
  <si>
    <t>52.69% standard/64.21% Child Welfare/36.16% SMI</t>
  </si>
  <si>
    <t>AmeriHealth: Measure results</t>
  </si>
  <si>
    <t>91.97% standard/58.88% SMI</t>
  </si>
  <si>
    <t>87.59% standard/74.51% HIV</t>
  </si>
  <si>
    <t>72.99% standard/61.76% CW/67.15% SMI</t>
  </si>
  <si>
    <t>NA - small denominator (&lt;30)</t>
  </si>
  <si>
    <t>75.34% standard/52.26% SMI</t>
  </si>
  <si>
    <t>67.94% standard/35.60% HIV</t>
  </si>
  <si>
    <t>71.51% standard/78.78% CW/ 55.97% SMI</t>
  </si>
  <si>
    <t xml:space="preserve">NA  </t>
  </si>
  <si>
    <t>Antidepressant Medication Management - Acute Phase</t>
  </si>
  <si>
    <t>58.62% standard/59.81% SMI</t>
  </si>
  <si>
    <t>65.57% standard/51.62% HIV</t>
  </si>
  <si>
    <t>60.44% standard/55.0% CW/ 58.62% SMI</t>
  </si>
  <si>
    <t>Rating of All Health Care - % Rating Health Care 9 or 10</t>
  </si>
  <si>
    <t>0006</t>
  </si>
  <si>
    <t>Survey conducted in Spring 2022</t>
  </si>
  <si>
    <t>*Reporting the Adult and Child rates, so includes the Child and Adult Core Set measures</t>
  </si>
  <si>
    <t>57.33% Adult/69.14% Child</t>
  </si>
  <si>
    <t>58.73% Adult/73.97% Child</t>
  </si>
  <si>
    <t>NA Adult/76.42% Child</t>
  </si>
  <si>
    <t>NA Adult and Child (&lt;100 denom)</t>
  </si>
  <si>
    <t xml:space="preserve">NA Adult and Child  </t>
  </si>
  <si>
    <t>66.98% Adult standard/60.36% Adult HIV/ 77.46% Child standard/ NA Child HIV</t>
  </si>
  <si>
    <t>NA Adult and Child for standard and SMI (&lt;100 denom)/66.38% Child CW</t>
  </si>
  <si>
    <t>66.36% Adult/NA Child (&lt;100 denom)</t>
  </si>
  <si>
    <t>68.31% Adult standard/50.50% Adult SMI/ 75.18% Child standard/NA Child SMI (&lt;100 denom)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</si>
</sst>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Arial"/>
      <family val="2"/>
    </font>
    <font>
      <sz val="12"/>
      <color theme="1"/>
      <name val="Arial"/>
      <family val="2"/>
    </font>
    <font>
      <b/>
      <i/>
      <sz val="12"/>
      <color theme="1" tint="0.249977111117893"/>
      <name val="Arial"/>
      <family val="2"/>
    </font>
    <font>
      <b/>
      <sz val="12"/>
      <color theme="1" tint="0.249977111117893"/>
      <name val="Arial"/>
      <family val="2"/>
    </font>
    <font>
      <sz val="12"/>
      <color theme="1" tint="0.249977111117893"/>
      <name val="Arial"/>
      <family val="2"/>
    </font>
  </fonts>
  <fills count="7">
    <fill>
      <patternFill patternType="none"/>
    </fill>
    <fill>
      <patternFill patternType="gray125"/>
    </fill>
    <fill>
      <patternFill patternType="solid">
        <fgColor theme="2" tint="-4.9989318521683403E-2"/>
        <bgColor indexed="64"/>
      </patternFill>
    </fill>
    <fill>
      <patternFill patternType="solid">
        <fgColor theme="0" tint="-0.14999847407452621"/>
        <bgColor rgb="FFF3F3F3"/>
      </patternFill>
    </fill>
    <fill>
      <patternFill patternType="solid">
        <fgColor theme="0" tint="-4.9989318521683403E-2"/>
        <bgColor indexed="64"/>
      </patternFill>
    </fill>
    <fill>
      <patternFill patternType="solid">
        <fgColor theme="0" tint="-4.9989318521683403E-2"/>
        <bgColor rgb="FFF3F3F3"/>
      </patternFill>
    </fill>
    <fill>
      <patternFill patternType="solid">
        <fgColor rgb="FFF3F3F3"/>
        <bgColor rgb="FFF3F3F3"/>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1">
    <xf numFmtId="0" fontId="0" fillId="0" borderId="0"/>
  </cellStyleXfs>
  <cellXfs count="11">
    <xf numFmtId="0" fontId="0" fillId="0" borderId="0" xfId="0"/>
    <xf numFmtId="0" fontId="1" fillId="2" borderId="1" xfId="0" applyFont="1" applyFill="1" applyBorder="1" applyAlignment="1">
      <alignment vertical="top" wrapText="1"/>
    </xf>
    <xf numFmtId="0" fontId="2" fillId="2" borderId="1" xfId="0" applyFont="1" applyFill="1" applyBorder="1" applyAlignment="1">
      <alignment vertical="top" wrapText="1"/>
    </xf>
    <xf numFmtId="0" fontId="3" fillId="3" borderId="2" xfId="0" applyFont="1" applyFill="1" applyBorder="1" applyAlignment="1">
      <alignment vertical="center"/>
    </xf>
    <xf numFmtId="0" fontId="1" fillId="4" borderId="1" xfId="0" applyFont="1" applyFill="1" applyBorder="1" applyAlignment="1">
      <alignment horizontal="center" vertical="top"/>
    </xf>
    <xf numFmtId="0" fontId="4" fillId="5" borderId="1" xfId="0" applyFont="1" applyFill="1" applyBorder="1" applyAlignment="1">
      <alignment vertical="top" wrapText="1"/>
    </xf>
    <xf numFmtId="0" fontId="5" fillId="6" borderId="1" xfId="0" applyFont="1" applyFill="1" applyBorder="1" applyAlignment="1">
      <alignment horizontal="left" vertical="top" wrapText="1"/>
    </xf>
    <xf numFmtId="0" fontId="0" fillId="0" borderId="0" xfId="0" applyAlignment="1">
      <alignment wrapText="1"/>
    </xf>
    <xf numFmtId="49" fontId="0" fillId="0" borderId="0" xfId="0" applyNumberFormat="1"/>
    <xf numFmtId="10" fontId="0" fillId="0" borderId="0" xfId="0" applyNumberFormat="1"/>
    <xf numFmtId="10"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rtal.ahca.myflorida.com/medicaid/MS/ProgramAuthorities/FederalAuthorities/Shared%20Documents/New%20Annual%20Managed%20Care%20Reporting/Reports/amcpr-reporting-template.xlsx" TargetMode="External"/><Relationship Id="rId1" Type="http://schemas.openxmlformats.org/officeDocument/2006/relationships/externalLinkPath" Target="https://portal.ahca.myflorida.com/medicaid/MS/ProgramAuthorities/FederalAuthorities/Shared%20Documents/New%20Annual%20Managed%20Care%20Reporting/Reports/amcpr-reporting-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Validation"/>
      <sheetName val="Instructions"/>
      <sheetName val="A_Program_Info"/>
      <sheetName val="B_State"/>
      <sheetName val="C1 _Program_Set"/>
      <sheetName val="C2_Program_State"/>
      <sheetName val="D1_Plan_Set"/>
      <sheetName val="D2_Plan_Measures"/>
      <sheetName val="D3_Plan_Sanctions "/>
      <sheetName val="E_BSS_Entities"/>
      <sheetName val="Glossary"/>
      <sheetName val="Crosswalk"/>
      <sheetName val="Set values"/>
    </sheetNames>
    <sheetDataSet>
      <sheetData sheetId="0"/>
      <sheetData sheetId="1"/>
      <sheetData sheetId="2"/>
      <sheetData sheetId="3">
        <row r="12">
          <cell r="D12" t="str">
            <v>Aetna</v>
          </cell>
        </row>
        <row r="14">
          <cell r="D14" t="str">
            <v>Best Care Assurance</v>
          </cell>
        </row>
        <row r="15">
          <cell r="D15" t="str">
            <v>Children's Medicaid Services-Specialty Plan</v>
          </cell>
        </row>
        <row r="16">
          <cell r="D16" t="str">
            <v>Community Care Plan</v>
          </cell>
        </row>
        <row r="17">
          <cell r="D17" t="str">
            <v>Florida Community Care</v>
          </cell>
        </row>
        <row r="18">
          <cell r="D18" t="str">
            <v>Humana</v>
          </cell>
        </row>
        <row r="19">
          <cell r="D19" t="str">
            <v>Molina Health Care of Florida</v>
          </cell>
        </row>
        <row r="20">
          <cell r="D20" t="str">
            <v>Simply Health Care Plan</v>
          </cell>
        </row>
        <row r="21">
          <cell r="D21" t="str">
            <v>Sunshine State Health Plan</v>
          </cell>
        </row>
        <row r="22">
          <cell r="D22" t="str">
            <v>United Health Care Plan</v>
          </cell>
        </row>
        <row r="23">
          <cell r="D23" t="str">
            <v>DentaQuest of Florida</v>
          </cell>
        </row>
        <row r="24">
          <cell r="D24" t="str">
            <v>Liberty Dental of Florida</v>
          </cell>
        </row>
        <row r="25">
          <cell r="D25" t="str">
            <v>Managed Care of North America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C2A0-AFAC-4994-A5E1-5B2BE33B4BE1}">
  <dimension ref="A3:M27"/>
  <sheetViews>
    <sheetView tabSelected="1" zoomScale="90" zoomScaleNormal="90" workbookViewId="0">
      <pane ySplit="4" topLeftCell="A5" activePane="bottomLeft" state="frozen"/>
      <selection pane="bottomLeft" activeCell="J14" sqref="J14"/>
    </sheetView>
  </sheetViews>
  <sheetFormatPr defaultRowHeight="15" x14ac:dyDescent="0.25"/>
  <cols>
    <col min="2" max="2" width="38.85546875" customWidth="1"/>
    <col min="3" max="3" width="36.5703125" customWidth="1"/>
    <col min="4" max="13" width="28.7109375" customWidth="1"/>
  </cols>
  <sheetData>
    <row r="3" spans="1:13" x14ac:dyDescent="0.25">
      <c r="A3" t="s">
        <v>0</v>
      </c>
      <c r="B3" t="s">
        <v>1</v>
      </c>
      <c r="C3" t="s">
        <v>2</v>
      </c>
      <c r="D3" t="s">
        <v>3</v>
      </c>
      <c r="E3" t="s">
        <v>4</v>
      </c>
      <c r="F3" t="s">
        <v>5</v>
      </c>
      <c r="G3" t="s">
        <v>6</v>
      </c>
      <c r="H3" t="s">
        <v>7</v>
      </c>
      <c r="I3" t="s">
        <v>8</v>
      </c>
      <c r="J3" t="s">
        <v>9</v>
      </c>
      <c r="K3" t="s">
        <v>10</v>
      </c>
      <c r="L3" t="s">
        <v>11</v>
      </c>
      <c r="M3" t="s">
        <v>12</v>
      </c>
    </row>
    <row r="4" spans="1:13" ht="197.25" x14ac:dyDescent="0.25">
      <c r="A4" s="1" t="s">
        <v>13</v>
      </c>
      <c r="B4" s="1" t="s">
        <v>14</v>
      </c>
      <c r="C4" s="2" t="s">
        <v>15</v>
      </c>
      <c r="D4" s="7" t="s">
        <v>43</v>
      </c>
      <c r="E4" t="s">
        <v>44</v>
      </c>
      <c r="F4" s="7" t="s">
        <v>45</v>
      </c>
      <c r="G4" t="s">
        <v>46</v>
      </c>
      <c r="H4" t="s">
        <v>47</v>
      </c>
      <c r="I4" s="7" t="s">
        <v>48</v>
      </c>
      <c r="J4" s="7" t="s">
        <v>49</v>
      </c>
    </row>
    <row r="5" spans="1:13" ht="45" x14ac:dyDescent="0.25">
      <c r="A5" s="1" t="s">
        <v>16</v>
      </c>
      <c r="B5" s="1" t="s">
        <v>17</v>
      </c>
      <c r="C5" s="2" t="s">
        <v>18</v>
      </c>
      <c r="D5" s="7" t="s">
        <v>50</v>
      </c>
      <c r="E5" s="7" t="s">
        <v>55</v>
      </c>
      <c r="F5" s="7" t="s">
        <v>57</v>
      </c>
      <c r="G5" s="7" t="s">
        <v>76</v>
      </c>
      <c r="H5" s="7" t="s">
        <v>61</v>
      </c>
      <c r="I5" s="7" t="s">
        <v>80</v>
      </c>
      <c r="J5" s="7" t="s">
        <v>63</v>
      </c>
    </row>
    <row r="6" spans="1:13" ht="31.5" x14ac:dyDescent="0.25">
      <c r="A6" s="1" t="s">
        <v>19</v>
      </c>
      <c r="B6" s="1" t="s">
        <v>20</v>
      </c>
      <c r="C6" s="2" t="s">
        <v>21</v>
      </c>
      <c r="D6">
        <v>1516</v>
      </c>
      <c r="E6" t="s">
        <v>56</v>
      </c>
      <c r="F6">
        <v>1800</v>
      </c>
      <c r="G6" s="8" t="s">
        <v>59</v>
      </c>
      <c r="H6" t="s">
        <v>62</v>
      </c>
      <c r="I6" s="8" t="s">
        <v>81</v>
      </c>
      <c r="J6" t="s">
        <v>62</v>
      </c>
    </row>
    <row r="7" spans="1:13" ht="45" x14ac:dyDescent="0.25">
      <c r="A7" s="1" t="s">
        <v>22</v>
      </c>
      <c r="B7" s="1" t="s">
        <v>23</v>
      </c>
      <c r="C7" s="2" t="s">
        <v>24</v>
      </c>
      <c r="D7" t="s">
        <v>51</v>
      </c>
      <c r="E7" t="s">
        <v>51</v>
      </c>
      <c r="F7" t="s">
        <v>51</v>
      </c>
      <c r="G7" t="s">
        <v>51</v>
      </c>
      <c r="H7" t="s">
        <v>51</v>
      </c>
      <c r="I7" t="s">
        <v>51</v>
      </c>
      <c r="J7" t="s">
        <v>51</v>
      </c>
    </row>
    <row r="8" spans="1:13" ht="45" x14ac:dyDescent="0.25">
      <c r="A8" s="1" t="s">
        <v>25</v>
      </c>
      <c r="B8" s="1" t="s">
        <v>26</v>
      </c>
      <c r="C8" s="2" t="s">
        <v>27</v>
      </c>
    </row>
    <row r="9" spans="1:13" ht="31.5" x14ac:dyDescent="0.25">
      <c r="A9" s="1" t="s">
        <v>28</v>
      </c>
      <c r="B9" s="1" t="s">
        <v>29</v>
      </c>
      <c r="C9" s="2" t="s">
        <v>30</v>
      </c>
      <c r="D9" t="s">
        <v>52</v>
      </c>
      <c r="E9" t="s">
        <v>52</v>
      </c>
      <c r="F9" t="s">
        <v>52</v>
      </c>
      <c r="G9" t="s">
        <v>60</v>
      </c>
      <c r="H9" t="s">
        <v>52</v>
      </c>
      <c r="I9" t="s">
        <v>52</v>
      </c>
      <c r="J9" t="s">
        <v>60</v>
      </c>
    </row>
    <row r="10" spans="1:13" ht="45" x14ac:dyDescent="0.25">
      <c r="A10" s="1" t="s">
        <v>31</v>
      </c>
      <c r="B10" s="1" t="s">
        <v>32</v>
      </c>
      <c r="C10" s="2" t="s">
        <v>33</v>
      </c>
      <c r="D10" t="s">
        <v>53</v>
      </c>
      <c r="E10" t="s">
        <v>53</v>
      </c>
      <c r="F10" t="s">
        <v>53</v>
      </c>
      <c r="G10" t="s">
        <v>53</v>
      </c>
      <c r="H10" t="s">
        <v>53</v>
      </c>
      <c r="I10" t="s">
        <v>53</v>
      </c>
      <c r="J10" t="s">
        <v>53</v>
      </c>
    </row>
    <row r="11" spans="1:13" ht="45" x14ac:dyDescent="0.25">
      <c r="A11" s="1" t="s">
        <v>34</v>
      </c>
      <c r="B11" s="1" t="s">
        <v>35</v>
      </c>
      <c r="C11" s="2" t="s">
        <v>36</v>
      </c>
      <c r="D11" t="s">
        <v>54</v>
      </c>
      <c r="E11" t="s">
        <v>54</v>
      </c>
      <c r="F11" t="s">
        <v>54</v>
      </c>
      <c r="G11" t="s">
        <v>54</v>
      </c>
      <c r="H11" t="s">
        <v>54</v>
      </c>
      <c r="I11" s="7" t="s">
        <v>82</v>
      </c>
      <c r="J11" t="s">
        <v>54</v>
      </c>
    </row>
    <row r="12" spans="1:13" ht="90" x14ac:dyDescent="0.25">
      <c r="A12" s="1" t="s">
        <v>37</v>
      </c>
      <c r="B12" s="1" t="s">
        <v>38</v>
      </c>
      <c r="C12" s="2" t="s">
        <v>39</v>
      </c>
      <c r="F12" s="7" t="s">
        <v>58</v>
      </c>
      <c r="I12" s="7" t="s">
        <v>83</v>
      </c>
    </row>
    <row r="13" spans="1:13" x14ac:dyDescent="0.25">
      <c r="A13" s="3" t="s">
        <v>40</v>
      </c>
    </row>
    <row r="14" spans="1:13" ht="45" x14ac:dyDescent="0.25">
      <c r="A14" s="4" t="s">
        <v>41</v>
      </c>
      <c r="B14" s="5" t="str">
        <f>IF([1]A_Program_Info!$D12="","[Plan 1]",[1]A_Program_Info!$D12)&amp;": "&amp;"Measure results"</f>
        <v>Aetna: Measure results</v>
      </c>
      <c r="C14" s="6" t="s">
        <v>42</v>
      </c>
      <c r="D14" s="9">
        <v>0.56640000000000001</v>
      </c>
      <c r="E14" s="9">
        <v>0.86860000000000004</v>
      </c>
      <c r="F14" s="9">
        <v>0.72219999999999995</v>
      </c>
      <c r="G14" s="9">
        <v>0.55449999999999999</v>
      </c>
      <c r="H14" t="s">
        <v>62</v>
      </c>
      <c r="I14" t="s">
        <v>84</v>
      </c>
      <c r="J14" s="9">
        <v>0.9708</v>
      </c>
    </row>
    <row r="15" spans="1:13" ht="45" x14ac:dyDescent="0.25">
      <c r="A15" s="4" t="s">
        <v>41</v>
      </c>
      <c r="B15" s="5" t="s">
        <v>67</v>
      </c>
      <c r="C15" s="6" t="s">
        <v>42</v>
      </c>
      <c r="D15" s="9">
        <v>0.65700000000000003</v>
      </c>
      <c r="E15" s="9">
        <v>0.86919999999999997</v>
      </c>
      <c r="F15" s="9">
        <v>0.76700000000000002</v>
      </c>
      <c r="G15" s="9">
        <v>0.57699999999999996</v>
      </c>
      <c r="H15" t="s">
        <v>62</v>
      </c>
      <c r="I15" t="s">
        <v>85</v>
      </c>
      <c r="J15" t="s">
        <v>62</v>
      </c>
    </row>
    <row r="16" spans="1:13" ht="45" x14ac:dyDescent="0.25">
      <c r="A16" s="4" t="s">
        <v>41</v>
      </c>
      <c r="B16" s="5" t="str">
        <f>IF([1]A_Program_Info!$D14="","[Plan 2]",[1]A_Program_Info!$D14)&amp;": "&amp;"Measure results"</f>
        <v>Best Care Assurance: Measure results</v>
      </c>
      <c r="C16" s="6" t="s">
        <v>42</v>
      </c>
      <c r="D16" s="9">
        <v>0.44219999999999998</v>
      </c>
      <c r="E16" s="9">
        <v>0.71779999999999999</v>
      </c>
      <c r="F16" s="9">
        <v>0.69069999999999998</v>
      </c>
      <c r="G16" s="9">
        <v>0.65329999999999999</v>
      </c>
      <c r="H16" t="s">
        <v>62</v>
      </c>
      <c r="I16" s="7" t="s">
        <v>87</v>
      </c>
      <c r="J16" t="s">
        <v>62</v>
      </c>
    </row>
    <row r="17" spans="1:10" ht="45" x14ac:dyDescent="0.25">
      <c r="A17" s="4" t="s">
        <v>41</v>
      </c>
      <c r="B17" s="5" t="str">
        <f>IF([1]A_Program_Info!$D15="","[Plan 3]",[1]A_Program_Info!$D15)&amp;": "&amp;"Measure results"</f>
        <v>Children's Medicaid Services-Specialty Plan: Measure results</v>
      </c>
      <c r="C17" s="6" t="s">
        <v>42</v>
      </c>
      <c r="D17" s="9">
        <v>0.63629999999999998</v>
      </c>
      <c r="E17" s="9">
        <v>0.61739999999999995</v>
      </c>
      <c r="F17" s="9">
        <v>0.83830000000000005</v>
      </c>
      <c r="G17" s="9">
        <v>0.58260000000000001</v>
      </c>
      <c r="H17" t="s">
        <v>62</v>
      </c>
      <c r="I17" t="s">
        <v>86</v>
      </c>
      <c r="J17" t="s">
        <v>62</v>
      </c>
    </row>
    <row r="18" spans="1:10" ht="45" x14ac:dyDescent="0.25">
      <c r="A18" s="4" t="s">
        <v>41</v>
      </c>
      <c r="B18" s="5" t="str">
        <f>IF([1]A_Program_Info!$D16="","[Plan 4]",[1]A_Program_Info!$D16)&amp;": "&amp;"Measure results"</f>
        <v>Community Care Plan: Measure results</v>
      </c>
      <c r="C18" s="6" t="s">
        <v>42</v>
      </c>
      <c r="D18" s="9">
        <v>0.6139</v>
      </c>
      <c r="E18" s="9">
        <v>0.86370000000000002</v>
      </c>
      <c r="F18" s="9">
        <v>0.70240000000000002</v>
      </c>
      <c r="G18" s="9">
        <v>0.46239999999999998</v>
      </c>
      <c r="H18" t="s">
        <v>62</v>
      </c>
      <c r="I18" s="7" t="s">
        <v>87</v>
      </c>
      <c r="J18" t="s">
        <v>62</v>
      </c>
    </row>
    <row r="19" spans="1:10" ht="45" x14ac:dyDescent="0.25">
      <c r="A19" s="4" t="s">
        <v>41</v>
      </c>
      <c r="B19" s="5" t="str">
        <f>IF([1]A_Program_Info!$D17="","[Plan 5]",[1]A_Program_Info!$D17)&amp;": "&amp;"Measure results"</f>
        <v>Florida Community Care: Measure results</v>
      </c>
      <c r="C19" s="6" t="s">
        <v>42</v>
      </c>
      <c r="D19" t="s">
        <v>62</v>
      </c>
      <c r="E19" t="s">
        <v>62</v>
      </c>
      <c r="F19" t="s">
        <v>71</v>
      </c>
      <c r="G19" s="9" t="s">
        <v>71</v>
      </c>
      <c r="H19" t="s">
        <v>62</v>
      </c>
      <c r="I19" t="s">
        <v>88</v>
      </c>
      <c r="J19" s="9">
        <v>0.96350000000000002</v>
      </c>
    </row>
    <row r="20" spans="1:10" ht="45" x14ac:dyDescent="0.25">
      <c r="A20" s="4" t="s">
        <v>41</v>
      </c>
      <c r="B20" s="5" t="str">
        <f>IF([1]A_Program_Info!$D18="","[Plan 6]",[1]A_Program_Info!$D18)&amp;": "&amp;"Measure results"</f>
        <v>Humana: Measure results</v>
      </c>
      <c r="C20" s="6" t="s">
        <v>42</v>
      </c>
      <c r="D20" s="9">
        <v>0.56820000000000004</v>
      </c>
      <c r="E20" s="9">
        <v>0.81020000000000003</v>
      </c>
      <c r="F20" s="9">
        <v>0.68420000000000003</v>
      </c>
      <c r="G20" s="9">
        <v>0.56779999999999997</v>
      </c>
      <c r="H20" t="s">
        <v>62</v>
      </c>
      <c r="I20" s="7" t="s">
        <v>87</v>
      </c>
      <c r="J20" s="9">
        <v>0.83940000000000003</v>
      </c>
    </row>
    <row r="21" spans="1:10" ht="60" x14ac:dyDescent="0.25">
      <c r="A21" s="4" t="s">
        <v>41</v>
      </c>
      <c r="B21" s="5" t="str">
        <f>IF([1]A_Program_Info!$D19="","[Plan 7]",[1]A_Program_Info!$D19)&amp;": "&amp;"Measure results"</f>
        <v>Molina Health Care of Florida: Measure results</v>
      </c>
      <c r="C21" s="6" t="s">
        <v>42</v>
      </c>
      <c r="D21" t="s">
        <v>64</v>
      </c>
      <c r="E21" t="s">
        <v>68</v>
      </c>
      <c r="F21" t="s">
        <v>72</v>
      </c>
      <c r="G21" t="s">
        <v>77</v>
      </c>
      <c r="H21" t="s">
        <v>62</v>
      </c>
      <c r="I21" s="7" t="s">
        <v>92</v>
      </c>
      <c r="J21" s="9">
        <v>0.97570000000000001</v>
      </c>
    </row>
    <row r="22" spans="1:10" ht="45" x14ac:dyDescent="0.25">
      <c r="A22" s="4" t="s">
        <v>41</v>
      </c>
      <c r="B22" s="5" t="str">
        <f>IF([1]A_Program_Info!$D20="","[Plan 8]",[1]A_Program_Info!$D20)&amp;": "&amp;"Measure results"</f>
        <v>Simply Health Care Plan: Measure results</v>
      </c>
      <c r="C22" s="6" t="s">
        <v>42</v>
      </c>
      <c r="D22" t="s">
        <v>65</v>
      </c>
      <c r="E22" t="s">
        <v>69</v>
      </c>
      <c r="F22" t="s">
        <v>73</v>
      </c>
      <c r="G22" t="s">
        <v>78</v>
      </c>
      <c r="H22" t="s">
        <v>62</v>
      </c>
      <c r="I22" s="7" t="s">
        <v>89</v>
      </c>
      <c r="J22" s="9">
        <v>0.96589999999999998</v>
      </c>
    </row>
    <row r="23" spans="1:10" ht="45" x14ac:dyDescent="0.25">
      <c r="A23" s="4" t="s">
        <v>41</v>
      </c>
      <c r="B23" s="5" t="str">
        <f>IF([1]A_Program_Info!$D21="","[Plan 9]",[1]A_Program_Info!$D21)&amp;": "&amp;"Measure results"</f>
        <v>Sunshine State Health Plan: Measure results</v>
      </c>
      <c r="C23" s="6" t="s">
        <v>42</v>
      </c>
      <c r="D23" s="7" t="s">
        <v>66</v>
      </c>
      <c r="E23" s="7" t="s">
        <v>70</v>
      </c>
      <c r="F23" s="7" t="s">
        <v>74</v>
      </c>
      <c r="G23" s="10" t="s">
        <v>79</v>
      </c>
      <c r="H23" s="7" t="s">
        <v>62</v>
      </c>
      <c r="I23" s="7" t="s">
        <v>90</v>
      </c>
      <c r="J23" s="9">
        <v>0.96109999999999995</v>
      </c>
    </row>
    <row r="24" spans="1:10" ht="45" x14ac:dyDescent="0.25">
      <c r="A24" s="4" t="s">
        <v>41</v>
      </c>
      <c r="B24" s="5" t="str">
        <f>IF([1]A_Program_Info!$D22="","[Plan 10]",[1]A_Program_Info!$D22)&amp;": "&amp;"Measure results"</f>
        <v>United Health Care Plan: Measure results</v>
      </c>
      <c r="C24" s="6" t="s">
        <v>42</v>
      </c>
      <c r="D24" s="9">
        <v>0.4995</v>
      </c>
      <c r="E24" s="9">
        <v>0.8054</v>
      </c>
      <c r="F24" s="9">
        <v>0.71699999999999997</v>
      </c>
      <c r="G24" s="9">
        <v>0.61799999999999999</v>
      </c>
      <c r="H24" t="s">
        <v>62</v>
      </c>
      <c r="I24" s="7" t="s">
        <v>91</v>
      </c>
      <c r="J24" s="9">
        <v>0.74209999999999998</v>
      </c>
    </row>
    <row r="25" spans="1:10" ht="45" x14ac:dyDescent="0.25">
      <c r="A25" s="4" t="s">
        <v>41</v>
      </c>
      <c r="B25" s="5" t="str">
        <f>IF([1]A_Program_Info!$D23="","[Plan 11]",[1]A_Program_Info!$D23)&amp;": "&amp;"Measure results"</f>
        <v>DentaQuest of Florida: Measure results</v>
      </c>
      <c r="C25" s="6" t="s">
        <v>42</v>
      </c>
      <c r="D25" t="s">
        <v>62</v>
      </c>
      <c r="E25" t="s">
        <v>62</v>
      </c>
      <c r="F25" t="s">
        <v>75</v>
      </c>
      <c r="G25" t="s">
        <v>75</v>
      </c>
      <c r="H25" s="9">
        <v>0.37690000000000001</v>
      </c>
      <c r="I25" s="7" t="s">
        <v>62</v>
      </c>
      <c r="J25" t="s">
        <v>62</v>
      </c>
    </row>
    <row r="26" spans="1:10" ht="45" x14ac:dyDescent="0.25">
      <c r="A26" s="4" t="s">
        <v>41</v>
      </c>
      <c r="B26" s="5" t="str">
        <f>IF([1]A_Program_Info!$D24="","[Plan 12]",[1]A_Program_Info!$D24)&amp;": "&amp;"Measure results"</f>
        <v>Liberty Dental of Florida: Measure results</v>
      </c>
      <c r="C26" s="6" t="s">
        <v>42</v>
      </c>
      <c r="D26" t="s">
        <v>62</v>
      </c>
      <c r="E26" t="s">
        <v>62</v>
      </c>
      <c r="F26" t="s">
        <v>62</v>
      </c>
      <c r="G26" t="s">
        <v>62</v>
      </c>
      <c r="H26" s="9">
        <v>0.37840000000000001</v>
      </c>
      <c r="I26" s="7" t="s">
        <v>62</v>
      </c>
      <c r="J26" t="s">
        <v>62</v>
      </c>
    </row>
    <row r="27" spans="1:10" ht="45" x14ac:dyDescent="0.25">
      <c r="A27" s="4" t="s">
        <v>41</v>
      </c>
      <c r="B27" s="5" t="str">
        <f>IF([1]A_Program_Info!$D25="","[Plan 13]",[1]A_Program_Info!$D25)&amp;": "&amp;"Measure results"</f>
        <v>Managed Care of North America: Measure results</v>
      </c>
      <c r="C27" s="6" t="s">
        <v>42</v>
      </c>
      <c r="D27" t="s">
        <v>62</v>
      </c>
      <c r="E27" t="s">
        <v>62</v>
      </c>
      <c r="F27" t="s">
        <v>62</v>
      </c>
      <c r="G27" t="s">
        <v>62</v>
      </c>
      <c r="H27" s="9">
        <v>0.38159999999999999</v>
      </c>
      <c r="I27" s="7" t="s">
        <v>62</v>
      </c>
      <c r="J2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Lacroix, Rachel</dc:creator>
  <cp:lastModifiedBy>Whitty, Jeffrey</cp:lastModifiedBy>
  <dcterms:created xsi:type="dcterms:W3CDTF">2023-05-11T18:33:38Z</dcterms:created>
  <dcterms:modified xsi:type="dcterms:W3CDTF">2024-05-02T13:04:13Z</dcterms:modified>
</cp:coreProperties>
</file>