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SUPV - HOSP Sr Management Analyst Supv\Calculators_DRG &amp; EAPG updates\NEW_AGENCY CALCULATORS\"/>
    </mc:Choice>
  </mc:AlternateContent>
  <xr:revisionPtr revIDLastSave="0" documentId="13_ncr:1_{40C9BEA8-77BC-4ABE-86F1-B0C4FC256FEA}" xr6:coauthVersionLast="47" xr6:coauthVersionMax="47" xr10:uidLastSave="{00000000-0000-0000-0000-000000000000}"/>
  <workbookProtection workbookAlgorithmName="SHA-512" workbookHashValue="duC6Y89GzytiBkGuIHNIOxyN1piIr9lGtuApym5RxsRQ7uua5+1nR2EBYcFOQgmeFS+OjFKolHaoT1RyPMDHiQ==" workbookSaltValue="qoCzZaN6s3JM6gwwkZ8GSA==" workbookSpinCount="100000" lockStructure="1"/>
  <bookViews>
    <workbookView xWindow="-120" yWindow="-120" windowWidth="29040" windowHeight="15840" firstSheet="1" activeTab="3" xr2:uid="{751BF5DD-F4EA-44D6-B919-9B9B27B97314}"/>
  </bookViews>
  <sheets>
    <sheet name="Cover Page" sheetId="1" r:id="rId1"/>
    <sheet name="Table of Contents" sheetId="2" r:id="rId2"/>
    <sheet name="Calculator Instructions" sheetId="3" r:id="rId3"/>
    <sheet name="Interactive DRG Calculator" sheetId="4" r:id="rId4"/>
    <sheet name="DRG Table" sheetId="5" r:id="rId5"/>
    <sheet name="Provider Table" sheetId="6"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4" l="1"/>
  <c r="E36" i="4"/>
  <c r="E35" i="4"/>
  <c r="E34" i="4"/>
  <c r="E33" i="4"/>
  <c r="E32" i="4"/>
  <c r="E31" i="4"/>
  <c r="E30" i="4"/>
  <c r="E27" i="4"/>
  <c r="E26" i="4"/>
  <c r="E25" i="4"/>
  <c r="E24" i="4"/>
  <c r="E23" i="4"/>
  <c r="E22" i="4"/>
  <c r="E71" i="4" l="1"/>
  <c r="E70" i="4"/>
  <c r="E68" i="4"/>
  <c r="E51" i="4"/>
  <c r="E52" i="4" s="1"/>
  <c r="E42" i="4" a="1"/>
  <c r="E42" i="4" s="1"/>
  <c r="E46" i="4"/>
  <c r="E28" i="4" a="1"/>
  <c r="E28" i="4" s="1"/>
  <c r="E43" i="4"/>
  <c r="B3" i="4"/>
  <c r="B4" i="4" s="1"/>
  <c r="B5" i="4" s="1"/>
  <c r="B6" i="4" s="1"/>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2" i="4"/>
  <c r="B50" i="3"/>
  <c r="B49" i="3"/>
  <c r="B48" i="3"/>
  <c r="B47" i="3"/>
  <c r="B46" i="3"/>
  <c r="B45" i="3"/>
  <c r="B44" i="3"/>
  <c r="B43" i="3"/>
  <c r="B42" i="3"/>
  <c r="B41" i="3"/>
  <c r="B39" i="3"/>
  <c r="B38" i="3"/>
  <c r="B37" i="3"/>
  <c r="B36" i="3"/>
  <c r="B35" i="3"/>
  <c r="B34" i="3"/>
  <c r="B33" i="3"/>
  <c r="B32" i="3"/>
  <c r="B30" i="3"/>
  <c r="B29" i="3"/>
  <c r="B28" i="3"/>
  <c r="B27" i="3"/>
  <c r="B26" i="3"/>
  <c r="B25" i="3"/>
  <c r="B24" i="3"/>
  <c r="B22" i="3"/>
  <c r="B21" i="3"/>
  <c r="B19" i="3"/>
  <c r="B18" i="3"/>
  <c r="B17" i="3"/>
  <c r="B16" i="3"/>
  <c r="B15" i="3"/>
  <c r="B14" i="3"/>
  <c r="B13" i="3"/>
  <c r="B12" i="3"/>
  <c r="B11" i="3"/>
  <c r="B10" i="3"/>
  <c r="E63" i="4" l="1"/>
  <c r="E64" i="4" s="1"/>
  <c r="E39" i="4"/>
  <c r="E40" i="4" s="1"/>
  <c r="E44" i="4" s="1"/>
  <c r="E53" i="4" s="1"/>
  <c r="E47" i="4" l="1"/>
  <c r="E49" i="4" l="1"/>
  <c r="E54" i="4" s="1"/>
  <c r="E48" i="4"/>
  <c r="E55" i="4" l="1"/>
  <c r="E57" i="4" s="1"/>
  <c r="E58" i="4" s="1"/>
  <c r="E59" i="4" s="1"/>
  <c r="E66" i="4" l="1"/>
  <c r="E60" i="4"/>
  <c r="E61" i="4" s="1"/>
  <c r="E69" i="4" l="1"/>
  <c r="E72"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<sst xmlns="http://schemas.openxmlformats.org/spreadsheetml/2006/main" count="8346" uniqueCount="1990">
  <si>
    <t>Florida Medicaid DRG Payment Calculator</t>
  </si>
  <si>
    <t>Cover Page</t>
  </si>
  <si>
    <t>Change History</t>
  </si>
  <si>
    <t xml:space="preserve"> June 5, 2023:</t>
  </si>
  <si>
    <r>
      <t>This DRG Payment Calculator for SFY 2023-2024 is based on APR DRG version 40 and payment system parameters and additional payment system updates specified in the SFY 2023-2024 General Appropriations Act (GAA), including:
▪</t>
    </r>
    <r>
      <rPr>
        <b/>
        <sz val="10"/>
        <rFont val="Arial"/>
        <family val="2"/>
      </rPr>
      <t>Age Adjustors:</t>
    </r>
    <r>
      <rPr>
        <sz val="10"/>
        <rFont val="Arial"/>
        <family val="2"/>
      </rPr>
      <t xml:space="preserve"> The age adjustor was updated to 2.310 (equal to the SFY 2023-2024 High Medicaid IP Utilization provider policy adjustor) for claims with patient age under 21, DRG service line of Neonatal, Pediatric, Transplant Pediatric, Mental Health, or Rehab, and SOI of 3 or 4:
        –	The Severity of Illness Level 3 age adjustor value increased from 1.8 to 2.310
        –	The Severity of Illness Level 4 age adjustor value increased from 2.0 to 2.310
</t>
    </r>
    <r>
      <rPr>
        <b/>
        <sz val="10"/>
        <rFont val="Arial"/>
        <family val="2"/>
      </rPr>
      <t xml:space="preserve">▪Hospital Outlier Payments: </t>
    </r>
    <r>
      <rPr>
        <sz val="10"/>
        <rFont val="Arial"/>
        <family val="2"/>
      </rPr>
      <t xml:space="preserve">Hospital-specific base rate adjustments are no longer applied for hospitals that previously received inpatient Automatic Rate Enhancement (ARE) payments and do not participate in the Directed Payment Program (DPP) in the SFY 2023-2024 APR DRG based payment system. 
</t>
    </r>
    <r>
      <rPr>
        <b/>
        <sz val="10"/>
        <rFont val="Arial"/>
        <family val="2"/>
      </rPr>
      <t xml:space="preserve">▪Children's Hospital Add-on Payments: </t>
    </r>
    <r>
      <rPr>
        <sz val="10"/>
        <rFont val="Arial"/>
        <family val="2"/>
      </rPr>
      <t>Per-discharge add-on payments were calculated for High Medicaid IP Utilization hospitals by distributing $139,179,488 to qualifying hospitals proportionately based on each hospital's total of Simulated DRG and Trauma Add-on payments and Simulated EAPG payments from the budget neutral (baseline) simulations.
▪</t>
    </r>
    <r>
      <rPr>
        <b/>
        <sz val="10"/>
        <rFont val="Arial"/>
        <family val="2"/>
      </rPr>
      <t xml:space="preserve">Non-Participating Hospital Base Rate: </t>
    </r>
    <r>
      <rPr>
        <sz val="10"/>
        <rFont val="Arial"/>
        <family val="2"/>
      </rPr>
      <t>The standardized APR DRG base rate for non-participating hospitals was calculated to maintain the differential in the participating vs. non-participating base rate from the SFY 2022-2023 APR DRG based payment system.</t>
    </r>
  </si>
  <si>
    <r>
      <t xml:space="preserve">The DRG Payment Calculator should not be used for purposes of validating provider enrollment. </t>
    </r>
    <r>
      <rPr>
        <sz val="10"/>
        <color theme="1"/>
        <rFont val="Arial"/>
        <family val="2"/>
      </rPr>
      <t xml:space="preserve">The Agency for Health Care Administration provides information about enrolled and pending providers to Medicaid Health Plans at </t>
    </r>
    <r>
      <rPr>
        <u/>
        <sz val="10"/>
        <color theme="1"/>
        <rFont val="Arial"/>
        <family val="2"/>
      </rPr>
      <t>https://portal.flmmis.com/FLPublic/Provider_ManagedCare/Provider_ManagedCare_Registration/tabId/77/Default.aspx?linkid=pml</t>
    </r>
    <r>
      <rPr>
        <sz val="10"/>
        <color theme="1"/>
        <rFont val="Arial"/>
        <family val="2"/>
      </rPr>
      <t>.</t>
    </r>
  </si>
  <si>
    <t>This DRG Payment Calculator is designed to assist interested parties with the calculation of payments for inpatient hospital stays covered by Florida Medicaid's fee-for-service program and reimbursed through Florida's DRG-based payment system, as defined in Attachment 4.19-A of Florida’s Title XIX State Plan. This version of the DRG Payment Calculator is intended to calculate payments for inpatient hospital stays with dates of discharge from July 1, 2023 through June 30, 2024.</t>
  </si>
  <si>
    <t>This DRG Payment Calculator is provided for illustration purposes only. This DRG Payment Calculator does not capture all the editing and pricing complexity of the Florida Medicaid Management Information System (FMMIS). In cases of differences in calculated payment between this DRG Payment Calculator and FMMIS, the FMMIS claims processing system should be assumed to be correct.</t>
  </si>
  <si>
    <r>
      <t xml:space="preserve">The 3M™ All Patient Refined Diagnosis Related Group (APR DRG) assigned to the hospital stay by FMMIS must be entered by the user to calculate payment. Many hospitals purchase APR DRG grouping software from 3M Health Information Systems which allows them to determine the APR DRG for inpatient hospital stays. If a hospital in Florida does not license this software, 3M makes available a website that may be used to determine the APR DRG for inpatient hospital stays. Hospitals may contact the Agency at </t>
    </r>
    <r>
      <rPr>
        <u/>
        <sz val="10"/>
        <rFont val="Arial"/>
        <family val="2"/>
      </rPr>
      <t>Medicaid_Hospital_Issues@ahca.myflorida.com</t>
    </r>
    <r>
      <rPr>
        <sz val="10"/>
        <rFont val="Arial"/>
        <family val="2"/>
      </rPr>
      <t xml:space="preserve"> to obtain more information about this 3M website. For more information about APR DRGs, please contact 3M Health Information Systems. </t>
    </r>
  </si>
  <si>
    <r>
      <t xml:space="preserve">For more information about the calculation of payments for inpatient hospital stays covered by Florida Medicaid's fee-for-service program and reimbursed through Florida's DRG-based payment system, please see Attachment 4.19-A of Florida’s Title XIX State Plan, the "Hospital Rates" page on the Agency for Health Care Administration website at </t>
    </r>
    <r>
      <rPr>
        <u/>
        <sz val="10"/>
        <rFont val="Arial"/>
        <family val="2"/>
      </rPr>
      <t>https://ahca.myflorida.com/medicaid/cost_reim/hospital_rates.shtml</t>
    </r>
    <r>
      <rPr>
        <sz val="10"/>
        <rFont val="Arial"/>
        <family val="2"/>
      </rPr>
      <t xml:space="preserve">, or the Florida Medicaid Web Portal at </t>
    </r>
    <r>
      <rPr>
        <u/>
        <sz val="10"/>
        <rFont val="Arial"/>
        <family val="2"/>
      </rPr>
      <t>http://portal.flmmis.com/flpublic/</t>
    </r>
    <r>
      <rPr>
        <sz val="10"/>
        <rFont val="Arial"/>
        <family val="2"/>
      </rPr>
      <t xml:space="preserve">. 
Questions related to Florida's DRG-based payment system may also be submitted to the Agency through the email address </t>
    </r>
    <r>
      <rPr>
        <u/>
        <sz val="10"/>
        <rFont val="Arial"/>
        <family val="2"/>
      </rPr>
      <t>Medicaid_Hospital_Issues@ahca.myflorida.com.</t>
    </r>
  </si>
  <si>
    <t>Reports are produced, in part, by using 3M Company’s proprietary computer software created, owned and licensed by 3M Company. All copyrights in and to the 3M™ Software are owned by 3M Company or its affiliates. All rights reserved.</t>
  </si>
  <si>
    <t>Portions of these documents have been reproduced with permission of 3M Company. © 2023 3M. All Rights Reserved.</t>
  </si>
  <si>
    <t>Table of Contents</t>
  </si>
  <si>
    <t>Calculator Instructions and Supplemental Documentation</t>
  </si>
  <si>
    <t>The "Calculator Instructions" worksheet provides detailed instructions for using the DRG Payment Calculator, as well as supplemental documentation for certain values reported in the "Interactive DRG Calculator" worksheet.</t>
  </si>
  <si>
    <t>Interactive DRG Calculator</t>
  </si>
  <si>
    <t>The "Interactive DRG Calculator" worksheet is designed to allow a user to calculate payments for inpatient hospital stays covered by Florida Medicaid's fee-for-service program and reimbursed through Florida's DRG-based payment system, as defined in Attachment 4.19-A of Florida’s Title XIX State Plan. This version of the DRG Calculator is intended to calculate payments for inpatient hospital stays with dates of discharge from July 1, 2023 through June 30, 2024.</t>
  </si>
  <si>
    <t>DRG Table</t>
  </si>
  <si>
    <t>The "DRG Table" worksheet contains a list of the APR DRG version 40 codes, descriptions, categorizations, and associated payment system parameters.</t>
  </si>
  <si>
    <t>Provider Table</t>
  </si>
  <si>
    <t>The "Provider Table" worksheet contains a list of active inpatient hospital providers with signed agreements to participate in Florida Medicaid's fee-for-service program, names, categorizations, and associated payment system parameters. This worksheet also includes payment system parameters for in-state or out-of-state inpatient hospital providers that do not have signed agreements to participate in Florida Medicaid's fee-for-service program.</t>
  </si>
  <si>
    <t>General Instructions</t>
  </si>
  <si>
    <t>The fields highlighted in green need to be populated by the user. The calculator populates values associated with the user-defined APR DRG code and provider Medicaid ID, and then it calculates the Medicaid allowed and payment amounts for the hospital stay.</t>
  </si>
  <si>
    <t>Cell Locations</t>
  </si>
  <si>
    <t>Field Name</t>
  </si>
  <si>
    <t>Description</t>
  </si>
  <si>
    <t>Information About the Hospital Stay (Entered by the User)</t>
  </si>
  <si>
    <t>Is this inpatient stay covered and paid via DRG?</t>
  </si>
  <si>
    <t>Used to indicate if the inpatient hospital stay is covered and qualifies for DRG-based payment</t>
  </si>
  <si>
    <t>Submitted charges</t>
  </si>
  <si>
    <t>The hospital billed amount (Field Locator 47 on the UB-04 paper claim form)</t>
  </si>
  <si>
    <t>Length of stay</t>
  </si>
  <si>
    <t>Equal to the discharge date minus the admit date, unless discharge date equals admit date, in which case length of stay is equal to 1.</t>
  </si>
  <si>
    <t>Medicaid payment eligible days</t>
  </si>
  <si>
    <t>The number of days payable by Florida Medicaid's fee-for-service program. In most cases, this will equal the full length of stay. The Medicaid eligible days should never be greater than the length of stay. Stays with non-covered days can occur in the following scenarios:
- Recipient is an undocumented non-citizen (for which only emergency services are reimbursed)
- Recipient exhausted his/her 45-day benefit limit prior to admission (in which case only emergency services are reimbursed)
- Recipient is dually eligible for Medicare and Medicaid and exhausts his/her Medicare Part A benefits during an inpatient admission
- Recipient is in the Medically Needy eligibility category and incurs enough healthcare costs to qualify for Medicaid during an inpatient admission</t>
  </si>
  <si>
    <t>Is the patient discharge status code 02, 05, 65, 66, 82, 85, 93, or 94?</t>
  </si>
  <si>
    <t>Enter "Yes" if the patient discharge status code is "02", "05", "65", "66", "82", "85", "93", or "94", indicating that the patient was transferred to another acute care hospital. Otherwise, enter "No".</t>
  </si>
  <si>
    <t>Patient age (in years)</t>
  </si>
  <si>
    <t>The age of the patient in years, entered as a numerical value. If the patient is less than one year old, a value of zero should be entered. This field is used in the determination of whether or not a claim qualifies for the age adjustor and the marginal cost factor to be applied in the calculation of outlier payments, if applicable.</t>
  </si>
  <si>
    <t>Prior payments (other payer amounts)</t>
  </si>
  <si>
    <t>The amount paid by other payers prior to Medicaid receiving the claim. This does not include payments by Medicare. For recipients dually eligible for Medicare and Medicaid for which Medicare is the primary payer, the claim submitted to Medicaid is called a "crossover" claim. Crossover claims do not qualify for DRG-based payment.</t>
  </si>
  <si>
    <t>Medicaid copayment</t>
  </si>
  <si>
    <t>The amount of patient liability, if applicable</t>
  </si>
  <si>
    <t>Provider Medicaid ID</t>
  </si>
  <si>
    <t>The nine-digit Medicaid provider ID. If the provider does not have a signed agreement to participate in Florida Medicaid's fee-for-service program, "Non-Par" should be entered.</t>
  </si>
  <si>
    <t>APR DRG code (version 40)</t>
  </si>
  <si>
    <t>Four digit number consisting of a 3-digit base DRG code followed by a 1-digit severity of illness code. No hyphen or other separator should be entered between the base DRG and the severity of illness codes.
In state fiscal year 2023-2024, the APR DRG version is 40.0.</t>
  </si>
  <si>
    <t>General Payment System Parameters</t>
  </si>
  <si>
    <t>Cost outlier threshold</t>
  </si>
  <si>
    <t>The outlier loss threshold is $60,000.</t>
  </si>
  <si>
    <t>Age cut-off for age policy adjustor and outlier marginal cost percentage</t>
  </si>
  <si>
    <t>The age cut-off for the age policy adjustor and enhanced outlier marginal cost percentage is 21.</t>
  </si>
  <si>
    <t>DRG Information and Payment System Parameters</t>
  </si>
  <si>
    <t>Base DRG description</t>
  </si>
  <si>
    <t>Description for the base DRG code, populated from the "DRG Table" worksheet based on the APR DRG code entered in cell E17.</t>
  </si>
  <si>
    <t>3M™ national traditional relative weight re-centered to Florida Medicaid</t>
  </si>
  <si>
    <t>3M national traditional relative weight that has been re-centered for Florida Medicaid, populated from the "DRG Table" worksheet based on the APR DRG code entered in cell E17.</t>
  </si>
  <si>
    <t xml:space="preserve">Service adjustor </t>
  </si>
  <si>
    <t>Populated from the "DRG Table" worksheet based on the APR DRG code entered in cell E17. The service adjustor is currently set to 1.0 for all APR DRGs.</t>
  </si>
  <si>
    <t>Age adjustor</t>
  </si>
  <si>
    <t>If the patient age in years is under 21 then the age adjustor is populated from the "DRG Table" worksheet based on the APR DRG code entered in cell E17. If the patient age in years is not under 21, the age adjustor is 1.0.</t>
  </si>
  <si>
    <t>3M™ national untrimmed arithmetic average length of stay</t>
  </si>
  <si>
    <t>3M™ national untrimmed arithmetic average length of stay (ALOS) for the APR DRG code. Populated from the "DRG Table" worksheet based on the APR DRG code entered in cell E17.</t>
  </si>
  <si>
    <t>DRG service line</t>
  </si>
  <si>
    <t>The DRG service line for the APR DRG code, populated from the "DRG Table" worksheet based on the APR DRG code entered in cell E17. This is the pediatric service line if the patient age in years is under 21 or the adult service line if the patient age in years is not under 21.</t>
  </si>
  <si>
    <t>Outlier marginal cost percentage</t>
  </si>
  <si>
    <t>The marginal cost percentage is used in the calculation of DRG outlier payments. It is 80% if the inpatient hospital stay is assigned to the Neonate, Pediatric, or Transplant Pediatric service line and the APR DRG Severity of Illness is 3 or 4. Otherwise, the marginal cost percentage is 60%.</t>
  </si>
  <si>
    <t>Provider Information and Payment System Parameters</t>
  </si>
  <si>
    <t>Provider name</t>
  </si>
  <si>
    <t>The provider name, populated from the "Provider Table" worksheet based on the provider Medicaid ID entered in cell E16</t>
  </si>
  <si>
    <t>DRG base rate</t>
  </si>
  <si>
    <t>The DRG base rate for the provider, pulled from the "Provider Table" worksheet.</t>
  </si>
  <si>
    <t>Provider-specific cost-to-charge ratio</t>
  </si>
  <si>
    <t>The provider-specific cost-to-charge ratio (CCR), which is used to calculate outlier payments. Non-participating hospitals are assigned the statewide average CCR. Populated from the "Provider Table" worksheet based on the provider Medicaid ID entered in cell E16.</t>
  </si>
  <si>
    <t>Hospital-specific DRG case-mix</t>
  </si>
  <si>
    <t>The hospital-specific casemix, which is used for the children's hospital add-on payment calculation.</t>
  </si>
  <si>
    <t>Provider category</t>
  </si>
  <si>
    <t>The provider category for the purposes of determining the applicable provider policy adjustor. Claims from rural hospitals (as defined in section 395.602, F.S.), freestanding rehabilitation hospitals, long term acute care hospitals, and high Medicaid inpatient utilization hospitals qualify for a provider policy adjustor. Populated from the "Provider Table" worksheet based on the provider Medicaid ID entered in cell E16.</t>
  </si>
  <si>
    <t>Provider average per discharge children's hospital add-on payment</t>
  </si>
  <si>
    <t>The average amount to be paid per inpatient stay for providers that qualify for the children's hospital add-on payments.</t>
  </si>
  <si>
    <t>Provider adjustor</t>
  </si>
  <si>
    <t>The applicable provider policy adjustor based on the assigned provider category, populated from the "Provider Table" worksheet based on the provider Medicaid ID entered in cell E16.</t>
  </si>
  <si>
    <t>Trauma rate enhancement percentage</t>
  </si>
  <si>
    <t>Hospitals qualifying as Level I trauma, Level II trauma or pediatric trauma facilities receive a trauma hospital rate enhancement. Populated from the "Provider Table" worksheet based on the provider Medicaid ID entered in cell E16.</t>
  </si>
  <si>
    <t>Payment Calculations</t>
  </si>
  <si>
    <t>Maximum policy adjustor</t>
  </si>
  <si>
    <t>The maximum of the service, age and provider policy adjustors.</t>
  </si>
  <si>
    <t>Pre-transfer DRG base payment</t>
  </si>
  <si>
    <t>The DRG base payment before transfer adjustment, if applicable.</t>
  </si>
  <si>
    <t>Transfer payment adjustment</t>
  </si>
  <si>
    <t>A transfer adjustment is applied to the DRG base payment if the base DRG code is not equal to 580 or 581, the discharge status code indicates that the patient was transferred to another acute care hospital, and the (length of stay + 1) is not greater than the 3M™ national untrimmed arithmetic average length of stay.</t>
  </si>
  <si>
    <t>DRG outlier payment</t>
  </si>
  <si>
    <t>Inpatient hospital stays qualify for a DRG outlier payment if the estimated cost of the stay is greater than the DRG base payment plus the outlier loss threshold. If applicable, the DRG outlier payment is made in addition to the DRG base payment.</t>
  </si>
  <si>
    <t>Non-covered days payment adjustment</t>
  </si>
  <si>
    <t>The DRG base and outlier payments are reduced if Medicaid payment eligible days are less than the length of stay.</t>
  </si>
  <si>
    <t>Charge cap payment adjustment</t>
  </si>
  <si>
    <t>A charge cap adjustment applies if the DRG base and outlier payments after application of the non-covered day adjustment are greater than the submitted charges.</t>
  </si>
  <si>
    <t>Children's hospital add-on payment</t>
  </si>
  <si>
    <t>The children's hospital add-on payment is calculated by dividing the 3M™ national traditional relative weight re-centered to Florida Medicaid by the provider casemix and then multiplying by the provider average per discharge children's hospital add-on payment amount.</t>
  </si>
  <si>
    <t>Trauma rate enhancement payment</t>
  </si>
  <si>
    <t>Trauma rate enhancement payment is calculated by multiplying the DRG base payment (after application of the transfer policy, non-covered days payment adjustment, and charge cap adjustment) by the trauma rate enhancement percentage.</t>
  </si>
  <si>
    <t>Final allowed amount</t>
  </si>
  <si>
    <t>The final allowed amount is the Medicaid payment amount before considering copayments and payments made by other payers. The allowed amount is equal to the sum of DRG base payment and DRG outlier payment (after application of the transfer policy, non-covered days payment adjustment, and charge cap adjustment), plus the children's hospital add-on payment and the trauma supplemental payment.</t>
  </si>
  <si>
    <t>Final payment amount</t>
  </si>
  <si>
    <t>The final payment amount equals the final allowed amount minus copayments and payments made by other payers.</t>
  </si>
  <si>
    <t>C</t>
  </si>
  <si>
    <t>D</t>
  </si>
  <si>
    <t>E</t>
  </si>
  <si>
    <t>F</t>
  </si>
  <si>
    <t>G</t>
  </si>
  <si>
    <t>Indicates a value to be input by the user</t>
  </si>
  <si>
    <t>Indicates a Florida Medicaid payment policy parameter</t>
  </si>
  <si>
    <t>Information</t>
  </si>
  <si>
    <t>Value</t>
  </si>
  <si>
    <t>Additional Notes</t>
  </si>
  <si>
    <t>INFORMATION ABOUT THE HOSPITAL STAY (ENTERED BY THE USER)</t>
  </si>
  <si>
    <t>Yes</t>
  </si>
  <si>
    <t>Indicates if this stay qualifies for a DRG-based payment</t>
  </si>
  <si>
    <t>UB-04 Field Locator 47</t>
  </si>
  <si>
    <t>Used for transfer pricing and non-covered days payment adjustments</t>
  </si>
  <si>
    <t>Used for non-covered days payment adjustments</t>
  </si>
  <si>
    <t>No</t>
  </si>
  <si>
    <t>Used for transfer payment adjustments</t>
  </si>
  <si>
    <t>Used for age policy adjustor and outlier marginal cost percentage</t>
  </si>
  <si>
    <t>UB-04 Field Locator 54</t>
  </si>
  <si>
    <t>Includes spend-down or copayment</t>
  </si>
  <si>
    <t>Non-Par</t>
  </si>
  <si>
    <t>9-digit provider Medicaid ID or "Non-Par"; used for look ups to the provider table</t>
  </si>
  <si>
    <t>0011</t>
  </si>
  <si>
    <t>4-digit with base DRG and SOI; used for look ups to DRG table</t>
  </si>
  <si>
    <t>GENERAL PAYMENT SYSTEM PARAMETERS</t>
  </si>
  <si>
    <t>Used for DRG outlier payment</t>
  </si>
  <si>
    <t>Used for age policy adjustor and enhanced outlier marginal cost percentage</t>
  </si>
  <si>
    <t>DRG INFORMATION AND PAYMENT SYSTEM PARAMETERS</t>
  </si>
  <si>
    <t>LIVER TRANSPLANT AND/OR INTESTINAL TRANSPLANT</t>
  </si>
  <si>
    <t>Look up from DRG Table</t>
  </si>
  <si>
    <t>Look up from DRG Table; used for DRG base payment</t>
  </si>
  <si>
    <t>Look up from DRG Table if the patient age is under 21; used for DRG base payment</t>
  </si>
  <si>
    <t>Look up from DRG Table; used for transfer payment adjustment</t>
  </si>
  <si>
    <t>Transplant Adult</t>
  </si>
  <si>
    <t>Look up from DRG Table based on the patient age</t>
  </si>
  <si>
    <t>Equal to 80% for hospital stays assigned to "Neonate", "Pediatric" or "Transplant Pediatric" service line and DRG severity of illness 3 or 4; else equal to 60%</t>
  </si>
  <si>
    <t>PROVIDER INFORMATION AND PAYMENT SYSTEM PARAMETERS</t>
  </si>
  <si>
    <t>Non-Participating Hospital</t>
  </si>
  <si>
    <t>Look up from Provider Table</t>
  </si>
  <si>
    <t>Look up from Provider Table; used for DRG outlier payment</t>
  </si>
  <si>
    <t>All Other</t>
  </si>
  <si>
    <t>Look up from Provider Table; used for DRG base payment</t>
  </si>
  <si>
    <t>Look up from Provider Table; used for trauma rate enhancement payment</t>
  </si>
  <si>
    <t>DRG BASE PAYMENT</t>
  </si>
  <si>
    <t>Max of E25, E26, or E36</t>
  </si>
  <si>
    <t>E31 x E23 x E39</t>
  </si>
  <si>
    <t>TRANSFER PAYMENT ADJUSTMENT</t>
  </si>
  <si>
    <t>Is a transfer adjustment applicable based on discharge status and DRG?</t>
  </si>
  <si>
    <t>If E12 = "No" or DRG is "580" or "581" then "No", else "Yes"</t>
  </si>
  <si>
    <t>Is a transfer adjustment applicable based on length of stay?</t>
  </si>
  <si>
    <t>If (E10 + 1) &lt; E26 then "Yes", else "No"</t>
  </si>
  <si>
    <t>DRG base payment</t>
  </si>
  <si>
    <t>If E42 = "Yes" and E43 = "Yes" then ((E10 + 1) / E26) x E40, else E40</t>
  </si>
  <si>
    <t>DRG OUTLIER PAYMENT</t>
  </si>
  <si>
    <t>Estimated cost of the stay</t>
  </si>
  <si>
    <t>E9 x E32</t>
  </si>
  <si>
    <t>Estimated hospital loss</t>
  </si>
  <si>
    <t>Max of (E46 - E44) or $0</t>
  </si>
  <si>
    <t>Is the estimated hospital loss greater than the outlier loss threshold?</t>
  </si>
  <si>
    <t>If E47 &gt; E19 then "Yes", else "No"</t>
  </si>
  <si>
    <t>Max of (E47 - E19) x E28 or $0</t>
  </si>
  <si>
    <t>NON-COVERED DAYS PAYMENT ADJUSTMENT</t>
  </si>
  <si>
    <t>Are covered days less than length of stay?</t>
  </si>
  <si>
    <t>If E11 &lt; E10 then "Yes", else "No"</t>
  </si>
  <si>
    <t>Non-covered day reduction factor</t>
  </si>
  <si>
    <t>If E51 = "Yes" then E11 / E10, else 1.0</t>
  </si>
  <si>
    <t>Non-covered day adjusted DRG base payment</t>
  </si>
  <si>
    <t>E44 x E52</t>
  </si>
  <si>
    <t>Non-covered day adjusted DRG outlier payment</t>
  </si>
  <si>
    <t>E49 x E52</t>
  </si>
  <si>
    <t>Pre-charge cap total DRG payment</t>
  </si>
  <si>
    <t>E53 + E54</t>
  </si>
  <si>
    <t>CHARGE CAP PAYMENT ADJUSTMENT</t>
  </si>
  <si>
    <t>Does the charge cap apply?</t>
  </si>
  <si>
    <t>If E55 &gt; E9 then "Yes", else "No"</t>
  </si>
  <si>
    <t>Charge cap reduction factor</t>
  </si>
  <si>
    <t>If E57 = "Yes" then E9 / E55, else 1.0</t>
  </si>
  <si>
    <t>Final DRG base payment</t>
  </si>
  <si>
    <t>E53 x E58</t>
  </si>
  <si>
    <t>Final DRG outlier payment</t>
  </si>
  <si>
    <t>E54 x E58</t>
  </si>
  <si>
    <t>Final total DRG payment</t>
  </si>
  <si>
    <t>E59 + E60</t>
  </si>
  <si>
    <t>CHILDREN'S HOSPITAL ADD-ON PAYMENT</t>
  </si>
  <si>
    <t>Children's hospital add-on casemix adjustor</t>
  </si>
  <si>
    <t>E23 / E33</t>
  </si>
  <si>
    <t>E35 x E63</t>
  </si>
  <si>
    <t>TRAUMA RATE ENHANCEMENT PAYMENT</t>
  </si>
  <si>
    <t>E59 x E37 (final DRG base payment times trauma rate enhancement percentage)</t>
  </si>
  <si>
    <t>CALCULATION OF FINAL ALLOWED AND PAYMENT AMOUNTS</t>
  </si>
  <si>
    <t>E8</t>
  </si>
  <si>
    <t>If E68 = "No" then $0, else E61 + E64 + E66 (rounded to two decimal places)</t>
  </si>
  <si>
    <t>E14</t>
  </si>
  <si>
    <t>E15</t>
  </si>
  <si>
    <t>Max of (E69 - E70 - E71) or $0</t>
  </si>
  <si>
    <t>1. National Untrimmed Arithmetic Average Lengths of Stay and National Traditional Relative Weights were calculated by 3M™ Health Information Systems for APR DRG Version 40.</t>
  </si>
  <si>
    <t xml:space="preserve">    3M™ did not report an ALOS for a limited number of low-volume APR DRGs. For these APR DRGs, the ALOS is equal to the value from the nearest Severity of Illness level for the same base DRG.</t>
  </si>
  <si>
    <t>2. 3M™ National Traditional Relative Weight Re-Centered to Florida Medicaid calculated by dividing the 3M™ National Traditional Relative Weight by 0.865764306569273.</t>
  </si>
  <si>
    <t>3. Portions of these documents have been reproduced with permission of 3M Company. © 2023 3M. All Rights Reserved.</t>
  </si>
  <si>
    <t>APR DRG</t>
  </si>
  <si>
    <t>Base DRG Description</t>
  </si>
  <si>
    <t>3M™ National Untrimmed Arithmetic Average Length of Stay</t>
  </si>
  <si>
    <t>3M™ National Traditional Relative Weight</t>
  </si>
  <si>
    <t>3M™ National Traditional Relative Weight - 
Re-Centered to Florida Medicaid</t>
  </si>
  <si>
    <t>Service Adjustor</t>
  </si>
  <si>
    <t>Age Adjustor</t>
  </si>
  <si>
    <t>Pediatric 
DRG Service Line</t>
  </si>
  <si>
    <t>Adult 
DRG Service Line</t>
  </si>
  <si>
    <t>Major Diagnostic Category (MDC)</t>
  </si>
  <si>
    <t>MDC Description</t>
  </si>
  <si>
    <t>Transplant Pediatric</t>
  </si>
  <si>
    <t/>
  </si>
  <si>
    <t>PRE MDC</t>
  </si>
  <si>
    <t>0012</t>
  </si>
  <si>
    <t>0013</t>
  </si>
  <si>
    <t>0014</t>
  </si>
  <si>
    <t>0021</t>
  </si>
  <si>
    <t>HEART AND/OR LUNG TRANSPLANT</t>
  </si>
  <si>
    <t>0022</t>
  </si>
  <si>
    <t>0023</t>
  </si>
  <si>
    <t>0024</t>
  </si>
  <si>
    <t>0041</t>
  </si>
  <si>
    <t>TRACHEOSTOMY WITH MV &gt;96 HOURS WITH EXTENSIVE PROCEDURE</t>
  </si>
  <si>
    <t>Pediatric</t>
  </si>
  <si>
    <t>Misc Adult</t>
  </si>
  <si>
    <t>0042</t>
  </si>
  <si>
    <t>0043</t>
  </si>
  <si>
    <t>0044</t>
  </si>
  <si>
    <t>0051</t>
  </si>
  <si>
    <t>TRACHEOSTOMY WITH MV &gt;96 HOURS WITHOUT EXTENSIVE PROCEDURE</t>
  </si>
  <si>
    <t>0052</t>
  </si>
  <si>
    <t>0053</t>
  </si>
  <si>
    <t>0054</t>
  </si>
  <si>
    <t>0061</t>
  </si>
  <si>
    <t>PANCREAS TRANSPLANT</t>
  </si>
  <si>
    <t>0062</t>
  </si>
  <si>
    <t>0063</t>
  </si>
  <si>
    <t>0064</t>
  </si>
  <si>
    <t>0071</t>
  </si>
  <si>
    <t>ALLOGENEIC BONE MARROW TRANSPLANT</t>
  </si>
  <si>
    <t>0072</t>
  </si>
  <si>
    <t>0073</t>
  </si>
  <si>
    <t>0074</t>
  </si>
  <si>
    <t>0081</t>
  </si>
  <si>
    <t>AUTOLOGOUS BONE MARROW TRANSPLANT</t>
  </si>
  <si>
    <t>0082</t>
  </si>
  <si>
    <t>0083</t>
  </si>
  <si>
    <t>0084</t>
  </si>
  <si>
    <t>0091</t>
  </si>
  <si>
    <t>EXTRACORPOREAL MEMBRANE OXYGENATION (ECMO)</t>
  </si>
  <si>
    <t>0092</t>
  </si>
  <si>
    <t>0093</t>
  </si>
  <si>
    <t>0094</t>
  </si>
  <si>
    <t>0111</t>
  </si>
  <si>
    <t>CHIMERIC ANTIGEN RECEPTOR (CAR) T-CELL AND OTHER IMMUNOTHERAPIES</t>
  </si>
  <si>
    <t>0112</t>
  </si>
  <si>
    <t>0113</t>
  </si>
  <si>
    <t>0114</t>
  </si>
  <si>
    <t>0201</t>
  </si>
  <si>
    <t>OPEN CRANIOTOMY FOR TRAUMA</t>
  </si>
  <si>
    <t>01</t>
  </si>
  <si>
    <t>DISEASES &amp; DISORDERS OF THE NERVOUS SYSTEM</t>
  </si>
  <si>
    <t>0202</t>
  </si>
  <si>
    <t>0203</t>
  </si>
  <si>
    <t>0204</t>
  </si>
  <si>
    <t>0211</t>
  </si>
  <si>
    <t>OPEN CRANIOTOMY EXCEPT TRAUMA</t>
  </si>
  <si>
    <t>0212</t>
  </si>
  <si>
    <t>0213</t>
  </si>
  <si>
    <t>0214</t>
  </si>
  <si>
    <t>0221</t>
  </si>
  <si>
    <t>VENTRICULAR SHUNT PROCEDURES</t>
  </si>
  <si>
    <t>0222</t>
  </si>
  <si>
    <t>0223</t>
  </si>
  <si>
    <t>0224</t>
  </si>
  <si>
    <t>0231</t>
  </si>
  <si>
    <t>SPINAL PROCEDURES</t>
  </si>
  <si>
    <t>0232</t>
  </si>
  <si>
    <t>0233</t>
  </si>
  <si>
    <t>0234</t>
  </si>
  <si>
    <t>0241</t>
  </si>
  <si>
    <t>OPEN EXTRACRANIAL VASCULAR PROCEDURES</t>
  </si>
  <si>
    <t>0242</t>
  </si>
  <si>
    <t>0243</t>
  </si>
  <si>
    <t>0244</t>
  </si>
  <si>
    <t>0261</t>
  </si>
  <si>
    <t>OTHER NERVOUS SYSTEM AND RELATED PROCEDURES</t>
  </si>
  <si>
    <t>0262</t>
  </si>
  <si>
    <t>0263</t>
  </si>
  <si>
    <t>0264</t>
  </si>
  <si>
    <t>0271</t>
  </si>
  <si>
    <t>OTHER OPEN CRANIOTOMY</t>
  </si>
  <si>
    <t>0272</t>
  </si>
  <si>
    <t>0273</t>
  </si>
  <si>
    <t>0274</t>
  </si>
  <si>
    <t>0291</t>
  </si>
  <si>
    <t>OTHER PERCUTANEOUS INTRACRANIAL PROCEDURES</t>
  </si>
  <si>
    <t>0292</t>
  </si>
  <si>
    <t>0293</t>
  </si>
  <si>
    <t>0294</t>
  </si>
  <si>
    <t>0301</t>
  </si>
  <si>
    <t>PERCUTANEOUS INTRACRANIAL AND EXTRACRANIAL VASCULAR PROCEDURES</t>
  </si>
  <si>
    <t>0302</t>
  </si>
  <si>
    <t>0303</t>
  </si>
  <si>
    <t>0304</t>
  </si>
  <si>
    <t>0401</t>
  </si>
  <si>
    <t>SPINAL DISORDERS AND INJURIES</t>
  </si>
  <si>
    <t>0402</t>
  </si>
  <si>
    <t>0403</t>
  </si>
  <si>
    <t>0404</t>
  </si>
  <si>
    <t>0411</t>
  </si>
  <si>
    <t>NERVOUS SYSTEM MALIGNANCY</t>
  </si>
  <si>
    <t>0412</t>
  </si>
  <si>
    <t>0413</t>
  </si>
  <si>
    <t>0414</t>
  </si>
  <si>
    <t>0421</t>
  </si>
  <si>
    <t>DEGENERATIVE NERVOUS SYSTEM DISORDERS EXCEPT MULTIPLE SCLEROSIS</t>
  </si>
  <si>
    <t>0422</t>
  </si>
  <si>
    <t>0423</t>
  </si>
  <si>
    <t>0424</t>
  </si>
  <si>
    <t>0431</t>
  </si>
  <si>
    <t>MULTIPLE SCLEROSIS, OTHER DEMYELINATING DISEASE AND INFLAMMATORY NEUROPATHIES</t>
  </si>
  <si>
    <t>0432</t>
  </si>
  <si>
    <t>0433</t>
  </si>
  <si>
    <t>0434</t>
  </si>
  <si>
    <t>0441</t>
  </si>
  <si>
    <t>INTRACRANIAL HEMORRHAGE</t>
  </si>
  <si>
    <t>0442</t>
  </si>
  <si>
    <t>0443</t>
  </si>
  <si>
    <t>0444</t>
  </si>
  <si>
    <t>0451</t>
  </si>
  <si>
    <t>CVA AND PRECEREBRAL OCCLUSION WITH INFARCTION</t>
  </si>
  <si>
    <t>0452</t>
  </si>
  <si>
    <t>0453</t>
  </si>
  <si>
    <t>0454</t>
  </si>
  <si>
    <t>0461</t>
  </si>
  <si>
    <t>NONSPECIFIC CVA AND PRECEREBRAL OCCLUSION WITHOUT INFARCTION</t>
  </si>
  <si>
    <t>0462</t>
  </si>
  <si>
    <t>0463</t>
  </si>
  <si>
    <t>0464</t>
  </si>
  <si>
    <t>0471</t>
  </si>
  <si>
    <t>TRANSIENT ISCHEMIA</t>
  </si>
  <si>
    <t>0472</t>
  </si>
  <si>
    <t>0473</t>
  </si>
  <si>
    <t>0474</t>
  </si>
  <si>
    <t>0481</t>
  </si>
  <si>
    <t>PERIPHERAL, CRANIAL AND AUTONOMIC NERVE DISORDERS</t>
  </si>
  <si>
    <t>0482</t>
  </si>
  <si>
    <t>0483</t>
  </si>
  <si>
    <t>0484</t>
  </si>
  <si>
    <t>0491</t>
  </si>
  <si>
    <t>BACTERIAL AND TUBERCULOUS INFECTIONS OF NERVOUS SYSTEM</t>
  </si>
  <si>
    <t>0492</t>
  </si>
  <si>
    <t>0493</t>
  </si>
  <si>
    <t>0494</t>
  </si>
  <si>
    <t>0501</t>
  </si>
  <si>
    <t>NON-BACTERIAL INFECTIONS OF NERVOUS SYSTEM EXCEPT VIRAL MENINGITIS</t>
  </si>
  <si>
    <t>0502</t>
  </si>
  <si>
    <t>0503</t>
  </si>
  <si>
    <t>0504</t>
  </si>
  <si>
    <t>0511</t>
  </si>
  <si>
    <t>VIRAL MENINGITIS</t>
  </si>
  <si>
    <t>0512</t>
  </si>
  <si>
    <t>0513</t>
  </si>
  <si>
    <t>0514</t>
  </si>
  <si>
    <t>0521</t>
  </si>
  <si>
    <t>ALTERATION IN CONSCIOUSNESS</t>
  </si>
  <si>
    <t>0522</t>
  </si>
  <si>
    <t>0523</t>
  </si>
  <si>
    <t>0524</t>
  </si>
  <si>
    <t>0531</t>
  </si>
  <si>
    <t>SEIZURE</t>
  </si>
  <si>
    <t>0532</t>
  </si>
  <si>
    <t>0533</t>
  </si>
  <si>
    <t>0534</t>
  </si>
  <si>
    <t>0541</t>
  </si>
  <si>
    <t>MIGRAINE AND OTHER HEADACHES</t>
  </si>
  <si>
    <t>0542</t>
  </si>
  <si>
    <t>0543</t>
  </si>
  <si>
    <t>0544</t>
  </si>
  <si>
    <t>0551</t>
  </si>
  <si>
    <t>HEAD TRAUMA WITH COMA &gt; 1 HOUR OR HEMORRHAGE</t>
  </si>
  <si>
    <t>0552</t>
  </si>
  <si>
    <t>0553</t>
  </si>
  <si>
    <t>0554</t>
  </si>
  <si>
    <t>0561</t>
  </si>
  <si>
    <t>BRAIN CONTUSION OR LACERATION AND COMPLICATED SKULL FRACTURE, COMA &lt; 1 HOUR OR NO COMA</t>
  </si>
  <si>
    <t>0562</t>
  </si>
  <si>
    <t>0563</t>
  </si>
  <si>
    <t>0564</t>
  </si>
  <si>
    <t>0571</t>
  </si>
  <si>
    <t>CONCUSSION, CLOSED SKULL FRACTURE NOS, AND UNCOMPLICATED INTRACRANIAL INJURY, COMA &lt; 1 HOUR OR NO COMA</t>
  </si>
  <si>
    <t>0572</t>
  </si>
  <si>
    <t>0573</t>
  </si>
  <si>
    <t>0574</t>
  </si>
  <si>
    <t>0581</t>
  </si>
  <si>
    <t>OTHER DISORDERS OF NERVOUS SYSTEM</t>
  </si>
  <si>
    <t>0582</t>
  </si>
  <si>
    <t>0583</t>
  </si>
  <si>
    <t>0584</t>
  </si>
  <si>
    <t>0591</t>
  </si>
  <si>
    <t>ANOXIC AND OTHER SEVERE BRAIN DAMAGE</t>
  </si>
  <si>
    <t>0592</t>
  </si>
  <si>
    <t>0593</t>
  </si>
  <si>
    <t>0594</t>
  </si>
  <si>
    <t>0731</t>
  </si>
  <si>
    <t>ORBIT AND EYE PROCEDURES</t>
  </si>
  <si>
    <t>02</t>
  </si>
  <si>
    <t>DISEASES &amp; DISORDERS OF THE EYE</t>
  </si>
  <si>
    <t>0732</t>
  </si>
  <si>
    <t>0733</t>
  </si>
  <si>
    <t>0734</t>
  </si>
  <si>
    <t>0821</t>
  </si>
  <si>
    <t>EYE INFECTIONS AND OTHER EYE DISORDERS</t>
  </si>
  <si>
    <t>0822</t>
  </si>
  <si>
    <t>0823</t>
  </si>
  <si>
    <t>0824</t>
  </si>
  <si>
    <t>0891</t>
  </si>
  <si>
    <t>MAJOR CRANIAL OR FACIAL BONE PROCEDURES</t>
  </si>
  <si>
    <t>03</t>
  </si>
  <si>
    <t>DISEASES &amp; DISORDERS OF THE EAR, NOSE, MOUTH &amp; THROAT</t>
  </si>
  <si>
    <t>0892</t>
  </si>
  <si>
    <t>0893</t>
  </si>
  <si>
    <t>0894</t>
  </si>
  <si>
    <t>0911</t>
  </si>
  <si>
    <t>OTHER MAJOR HEAD AND NECK PROCEDURES</t>
  </si>
  <si>
    <t>0912</t>
  </si>
  <si>
    <t>0913</t>
  </si>
  <si>
    <t>0914</t>
  </si>
  <si>
    <t>0921</t>
  </si>
  <si>
    <t>FACIAL BONE PROCEDURES EXCEPT MAJOR CRANIAL OR FACIAL BONE PROCEDURES</t>
  </si>
  <si>
    <t>0922</t>
  </si>
  <si>
    <t>0923</t>
  </si>
  <si>
    <t>0924</t>
  </si>
  <si>
    <t>0951</t>
  </si>
  <si>
    <t>CLEFT LIP AND PALATE REPAIR</t>
  </si>
  <si>
    <t>0952</t>
  </si>
  <si>
    <t>0953</t>
  </si>
  <si>
    <t>0954</t>
  </si>
  <si>
    <t>0971</t>
  </si>
  <si>
    <t>TONSIL AND ADENOID PROCEDURES</t>
  </si>
  <si>
    <t>0972</t>
  </si>
  <si>
    <t>0973</t>
  </si>
  <si>
    <t>0974</t>
  </si>
  <si>
    <t>0981</t>
  </si>
  <si>
    <t>OTHER EAR, NOSE, MOUTH AND THROAT PROCEDURES</t>
  </si>
  <si>
    <t>0982</t>
  </si>
  <si>
    <t>0983</t>
  </si>
  <si>
    <t>0984</t>
  </si>
  <si>
    <t>1101</t>
  </si>
  <si>
    <t>EAR, NOSE, MOUTH, THROAT AND CRANIAL OR FACIAL MALIGNANCIES</t>
  </si>
  <si>
    <t>1102</t>
  </si>
  <si>
    <t>1103</t>
  </si>
  <si>
    <t>1104</t>
  </si>
  <si>
    <t>1111</t>
  </si>
  <si>
    <t>VERTIGO AND OTHER LABYRINTH DISORDERS</t>
  </si>
  <si>
    <t>1112</t>
  </si>
  <si>
    <t>1113</t>
  </si>
  <si>
    <t>1114</t>
  </si>
  <si>
    <t>1131</t>
  </si>
  <si>
    <t>INFECTIONS OF UPPER RESPIRATORY TRACT</t>
  </si>
  <si>
    <t>Resp Adult</t>
  </si>
  <si>
    <t>1132</t>
  </si>
  <si>
    <t>1133</t>
  </si>
  <si>
    <t>1134</t>
  </si>
  <si>
    <t>1141</t>
  </si>
  <si>
    <t>DENTAL DISEASES AND DISORDERS</t>
  </si>
  <si>
    <t>1142</t>
  </si>
  <si>
    <t>1143</t>
  </si>
  <si>
    <t>1144</t>
  </si>
  <si>
    <t>1151</t>
  </si>
  <si>
    <t>OTHER EAR, NOSE, MOUTH, THROAT AND CRANIAL OR FACIAL DIAGNOSES</t>
  </si>
  <si>
    <t>1152</t>
  </si>
  <si>
    <t>1153</t>
  </si>
  <si>
    <t>1154</t>
  </si>
  <si>
    <t>1201</t>
  </si>
  <si>
    <t>MAJOR RESPIRATORY AND CHEST PROCEDURES</t>
  </si>
  <si>
    <t>04</t>
  </si>
  <si>
    <t>DISEASES &amp; DISORDERS OF THE RESPIRATORY SYSTEM</t>
  </si>
  <si>
    <t>1202</t>
  </si>
  <si>
    <t>1203</t>
  </si>
  <si>
    <t>1204</t>
  </si>
  <si>
    <t>1211</t>
  </si>
  <si>
    <t>OTHER RESPIRATORY AND CHEST PROCEDURES</t>
  </si>
  <si>
    <t>1212</t>
  </si>
  <si>
    <t>1213</t>
  </si>
  <si>
    <t>1214</t>
  </si>
  <si>
    <t>1301</t>
  </si>
  <si>
    <t>RESPIRATORY SYSTEM DIAGNOSIS WITH VENTILATOR SUPPORT &gt; 96 HOURS</t>
  </si>
  <si>
    <t>1302</t>
  </si>
  <si>
    <t>1303</t>
  </si>
  <si>
    <t>1304</t>
  </si>
  <si>
    <t>1311</t>
  </si>
  <si>
    <t>CYSTIC FIBROSIS - PULMONARY DISEASE</t>
  </si>
  <si>
    <t>1312</t>
  </si>
  <si>
    <t>1313</t>
  </si>
  <si>
    <t>1314</t>
  </si>
  <si>
    <t>1321</t>
  </si>
  <si>
    <t>BPD AND OTHER CHRONIC RESPIRATORY DISEASES ARISING IN PERINATAL PERIOD</t>
  </si>
  <si>
    <t>1322</t>
  </si>
  <si>
    <t>1323</t>
  </si>
  <si>
    <t>1324</t>
  </si>
  <si>
    <t>1331</t>
  </si>
  <si>
    <t>RESPIRATORY FAILURE</t>
  </si>
  <si>
    <t>1332</t>
  </si>
  <si>
    <t>1333</t>
  </si>
  <si>
    <t>1334</t>
  </si>
  <si>
    <t>1341</t>
  </si>
  <si>
    <t>PULMONARY EMBOLISM</t>
  </si>
  <si>
    <t>1342</t>
  </si>
  <si>
    <t>1343</t>
  </si>
  <si>
    <t>1344</t>
  </si>
  <si>
    <t>1351</t>
  </si>
  <si>
    <t>MAJOR CHEST AND RESPIRATORY TRAUMA</t>
  </si>
  <si>
    <t>1352</t>
  </si>
  <si>
    <t>1353</t>
  </si>
  <si>
    <t>1354</t>
  </si>
  <si>
    <t>1361</t>
  </si>
  <si>
    <t>RESPIRATORY MALIGNANCY</t>
  </si>
  <si>
    <t>1362</t>
  </si>
  <si>
    <t>1363</t>
  </si>
  <si>
    <t>1364</t>
  </si>
  <si>
    <t>1371</t>
  </si>
  <si>
    <t>MAJOR RESPIRATORY INFECTIONS AND INFLAMMATIONS</t>
  </si>
  <si>
    <t>1372</t>
  </si>
  <si>
    <t>1373</t>
  </si>
  <si>
    <t>1374</t>
  </si>
  <si>
    <t>1381</t>
  </si>
  <si>
    <t>BRONCHIOLITIS AND RSV PNEUMONIA</t>
  </si>
  <si>
    <t>1382</t>
  </si>
  <si>
    <t>1383</t>
  </si>
  <si>
    <t>1384</t>
  </si>
  <si>
    <t>1391</t>
  </si>
  <si>
    <t>OTHER PNEUMONIA</t>
  </si>
  <si>
    <t>1392</t>
  </si>
  <si>
    <t>1393</t>
  </si>
  <si>
    <t>1394</t>
  </si>
  <si>
    <t>1401</t>
  </si>
  <si>
    <t>CHRONIC OBSTRUCTIVE PULMONARY DISEASE</t>
  </si>
  <si>
    <t>1402</t>
  </si>
  <si>
    <t>1403</t>
  </si>
  <si>
    <t>1404</t>
  </si>
  <si>
    <t>1411</t>
  </si>
  <si>
    <t>ASTHMA</t>
  </si>
  <si>
    <t>1412</t>
  </si>
  <si>
    <t>1413</t>
  </si>
  <si>
    <t>1414</t>
  </si>
  <si>
    <t>1421</t>
  </si>
  <si>
    <t>INTERSTITIAL AND ALVEOLAR LUNG DISEASES</t>
  </si>
  <si>
    <t>1422</t>
  </si>
  <si>
    <t>1423</t>
  </si>
  <si>
    <t>1424</t>
  </si>
  <si>
    <t>1431</t>
  </si>
  <si>
    <t>OTHER RESPIRATORY DIAGNOSES EXCEPT SIGNS, SYMPTOMS AND MISCELLANEOUS DIAGNOSES</t>
  </si>
  <si>
    <t>1432</t>
  </si>
  <si>
    <t>1433</t>
  </si>
  <si>
    <t>1434</t>
  </si>
  <si>
    <t>1441</t>
  </si>
  <si>
    <t>RESPIRATORY SIGNS, SYMPTOMS AND MISCELLANEOUS DIAGNOSES</t>
  </si>
  <si>
    <t>1442</t>
  </si>
  <si>
    <t>1443</t>
  </si>
  <si>
    <t>1444</t>
  </si>
  <si>
    <t>1451</t>
  </si>
  <si>
    <t>ACUTE BRONCHITIS AND RELATED SYMPTOMS</t>
  </si>
  <si>
    <t>1452</t>
  </si>
  <si>
    <t>1453</t>
  </si>
  <si>
    <t>1454</t>
  </si>
  <si>
    <t>1601</t>
  </si>
  <si>
    <t>MAJOR CARDIOTHORACIC REPAIR OF HEART ANOMALY</t>
  </si>
  <si>
    <t>Circulatory Adult</t>
  </si>
  <si>
    <t>05</t>
  </si>
  <si>
    <t>DISEASES &amp; DISORDERS OF THE CIRCULATORY SYSTEM</t>
  </si>
  <si>
    <t>1602</t>
  </si>
  <si>
    <t>1603</t>
  </si>
  <si>
    <t>1604</t>
  </si>
  <si>
    <t>1611</t>
  </si>
  <si>
    <t>IMPLANTABLE HEART ASSIST SYSTEMS</t>
  </si>
  <si>
    <t>1612</t>
  </si>
  <si>
    <t>1613</t>
  </si>
  <si>
    <t>1614</t>
  </si>
  <si>
    <t>1621</t>
  </si>
  <si>
    <t>CARDIAC VALVE PROCEDURES WITH AMI OR COMPLEX PRINCIPAL DIAGNOSIS</t>
  </si>
  <si>
    <t>1622</t>
  </si>
  <si>
    <t>1623</t>
  </si>
  <si>
    <t>1624</t>
  </si>
  <si>
    <t>1631</t>
  </si>
  <si>
    <t>CARDIAC VALVE PROCEDURES WITHOUT AMI OR COMPLEX PRINCIPAL DIAGNOSIS</t>
  </si>
  <si>
    <t>1632</t>
  </si>
  <si>
    <t>1633</t>
  </si>
  <si>
    <t>1634</t>
  </si>
  <si>
    <t>1651</t>
  </si>
  <si>
    <t>CORONARY BYPASS WITH AMI OR COMPLEX PRINCIPAL DIAGNOSIS</t>
  </si>
  <si>
    <t>1652</t>
  </si>
  <si>
    <t>1653</t>
  </si>
  <si>
    <t>1654</t>
  </si>
  <si>
    <t>1661</t>
  </si>
  <si>
    <t>CORONARY BYPASS WITHOUT AMI OR COMPLEX PRINCIPAL DIAGNOSIS</t>
  </si>
  <si>
    <t>1662</t>
  </si>
  <si>
    <t>1663</t>
  </si>
  <si>
    <t>1664</t>
  </si>
  <si>
    <t>1671</t>
  </si>
  <si>
    <t>OTHER CARDIOTHORACIC AND THORACIC VASCULAR PROCEDURES</t>
  </si>
  <si>
    <t>1672</t>
  </si>
  <si>
    <t>1673</t>
  </si>
  <si>
    <t>1674</t>
  </si>
  <si>
    <t>1691</t>
  </si>
  <si>
    <t>MAJOR ABDOMINAL VASCULAR PROCEDURES</t>
  </si>
  <si>
    <t>1692</t>
  </si>
  <si>
    <t>1693</t>
  </si>
  <si>
    <t>1694</t>
  </si>
  <si>
    <t>1701</t>
  </si>
  <si>
    <t>PERMANENT CARDIAC PACEMAKER IMPLANT WITH AMI, HEART FAILURE OR SHOCK</t>
  </si>
  <si>
    <t>1702</t>
  </si>
  <si>
    <t>1703</t>
  </si>
  <si>
    <t>1704</t>
  </si>
  <si>
    <t>1711</t>
  </si>
  <si>
    <t>PERMANENT CARDIAC PACEMAKER IMPLANT WITHOUT AMI, HEART FAILURE OR SHOCK</t>
  </si>
  <si>
    <t>1712</t>
  </si>
  <si>
    <t>1713</t>
  </si>
  <si>
    <t>1714</t>
  </si>
  <si>
    <t>1741</t>
  </si>
  <si>
    <t>PERCUTANEOUS CARDIAC INTERVENTION WITH AMI</t>
  </si>
  <si>
    <t>1742</t>
  </si>
  <si>
    <t>1743</t>
  </si>
  <si>
    <t>1744</t>
  </si>
  <si>
    <t>1751</t>
  </si>
  <si>
    <t>PERCUTANEOUS CARDIAC INTERVENTION WITHOUT AMI</t>
  </si>
  <si>
    <t>1752</t>
  </si>
  <si>
    <t>1753</t>
  </si>
  <si>
    <t>1754</t>
  </si>
  <si>
    <t>1761</t>
  </si>
  <si>
    <t>INSERTION, REVISION AND REPLACEMENTS OF PACEMAKER AND OTHER CARDIAC DEVICES</t>
  </si>
  <si>
    <t>1762</t>
  </si>
  <si>
    <t>1763</t>
  </si>
  <si>
    <t>1764</t>
  </si>
  <si>
    <t>1771</t>
  </si>
  <si>
    <t>CARDIAC PACEMAKER AND DEFIBRILLATOR REVISION EXCEPT DEVICE REPLACEMENT</t>
  </si>
  <si>
    <t>1772</t>
  </si>
  <si>
    <t>1773</t>
  </si>
  <si>
    <t>1774</t>
  </si>
  <si>
    <t>1781</t>
  </si>
  <si>
    <t>EXTERNAL HEART ASSIST SYSTEMS</t>
  </si>
  <si>
    <t>1782</t>
  </si>
  <si>
    <t>1783</t>
  </si>
  <si>
    <t>1784</t>
  </si>
  <si>
    <t>1791</t>
  </si>
  <si>
    <t>DEFIBRILLATOR IMPLANTS</t>
  </si>
  <si>
    <t>1792</t>
  </si>
  <si>
    <t>1793</t>
  </si>
  <si>
    <t>1794</t>
  </si>
  <si>
    <t>1801</t>
  </si>
  <si>
    <t>OTHER CIRCULATORY SYSTEM PROCEDURES</t>
  </si>
  <si>
    <t>1802</t>
  </si>
  <si>
    <t>1803</t>
  </si>
  <si>
    <t>1804</t>
  </si>
  <si>
    <t>1811</t>
  </si>
  <si>
    <t>LOWER EXTREMITY ARTERIAL PROCEDURES</t>
  </si>
  <si>
    <t>1812</t>
  </si>
  <si>
    <t>1813</t>
  </si>
  <si>
    <t>1814</t>
  </si>
  <si>
    <t>1821</t>
  </si>
  <si>
    <t>OTHER PERIPHERAL VASCULAR AND RELATED PROCEDURES</t>
  </si>
  <si>
    <t>1822</t>
  </si>
  <si>
    <t>1823</t>
  </si>
  <si>
    <t>1824</t>
  </si>
  <si>
    <t>1831</t>
  </si>
  <si>
    <t>PERCUTANEOUS STRUCTURAL CARDIAC PROCEDURES</t>
  </si>
  <si>
    <t>1832</t>
  </si>
  <si>
    <t>1833</t>
  </si>
  <si>
    <t>1834</t>
  </si>
  <si>
    <t>1901</t>
  </si>
  <si>
    <t>ACUTE MYOCARDIAL INFARCTION</t>
  </si>
  <si>
    <t>1902</t>
  </si>
  <si>
    <t>1903</t>
  </si>
  <si>
    <t>1904</t>
  </si>
  <si>
    <t>1911</t>
  </si>
  <si>
    <t>CARDIAC CATHETERIZATION FOR CORONARY ARTERY DISEASE</t>
  </si>
  <si>
    <t>1912</t>
  </si>
  <si>
    <t>1913</t>
  </si>
  <si>
    <t>1914</t>
  </si>
  <si>
    <t>1921</t>
  </si>
  <si>
    <t>CARDIAC CATHETERIZATION FOR OTHER NON-CORONARY CONDITIONS</t>
  </si>
  <si>
    <t>1922</t>
  </si>
  <si>
    <t>1923</t>
  </si>
  <si>
    <t>1924</t>
  </si>
  <si>
    <t>1931</t>
  </si>
  <si>
    <t>ACUTE AND SUBACUTE ENDOCARDITIS</t>
  </si>
  <si>
    <t>1932</t>
  </si>
  <si>
    <t>1933</t>
  </si>
  <si>
    <t>1934</t>
  </si>
  <si>
    <t>1941</t>
  </si>
  <si>
    <t>HEART FAILURE</t>
  </si>
  <si>
    <t>1942</t>
  </si>
  <si>
    <t>1943</t>
  </si>
  <si>
    <t>1944</t>
  </si>
  <si>
    <t>1961</t>
  </si>
  <si>
    <t>CARDIAC ARREST AND SHOCK</t>
  </si>
  <si>
    <t>1962</t>
  </si>
  <si>
    <t>1963</t>
  </si>
  <si>
    <t>1964</t>
  </si>
  <si>
    <t>1971</t>
  </si>
  <si>
    <t>PERIPHERAL AND OTHER VASCULAR DISORDERS</t>
  </si>
  <si>
    <t>1972</t>
  </si>
  <si>
    <t>1973</t>
  </si>
  <si>
    <t>1974</t>
  </si>
  <si>
    <t>1981</t>
  </si>
  <si>
    <t>ANGINA PECTORIS AND CORONARY ATHEROSCLEROSIS</t>
  </si>
  <si>
    <t>1982</t>
  </si>
  <si>
    <t>1983</t>
  </si>
  <si>
    <t>1984</t>
  </si>
  <si>
    <t>1991</t>
  </si>
  <si>
    <t>HYPERTENSION</t>
  </si>
  <si>
    <t>1992</t>
  </si>
  <si>
    <t>1993</t>
  </si>
  <si>
    <t>1994</t>
  </si>
  <si>
    <t>2001</t>
  </si>
  <si>
    <t>CARDIAC STRUCTURAL AND VALVULAR DISORDERS</t>
  </si>
  <si>
    <t>2002</t>
  </si>
  <si>
    <t>2003</t>
  </si>
  <si>
    <t>2004</t>
  </si>
  <si>
    <t>2011</t>
  </si>
  <si>
    <t>CARDIAC ARRHYTHMIA AND CONDUCTION DISORDERS</t>
  </si>
  <si>
    <t>2012</t>
  </si>
  <si>
    <t>2013</t>
  </si>
  <si>
    <t>2014</t>
  </si>
  <si>
    <t>2031</t>
  </si>
  <si>
    <t>CHEST PAIN</t>
  </si>
  <si>
    <t>2032</t>
  </si>
  <si>
    <t>2033</t>
  </si>
  <si>
    <t>2034</t>
  </si>
  <si>
    <t>2041</t>
  </si>
  <si>
    <t>SYNCOPE AND COLLAPSE</t>
  </si>
  <si>
    <t>2042</t>
  </si>
  <si>
    <t>2043</t>
  </si>
  <si>
    <t>2044</t>
  </si>
  <si>
    <t>2051</t>
  </si>
  <si>
    <t>CARDIOMYOPATHY</t>
  </si>
  <si>
    <t>2052</t>
  </si>
  <si>
    <t>2053</t>
  </si>
  <si>
    <t>2054</t>
  </si>
  <si>
    <t>2061</t>
  </si>
  <si>
    <t>MALFUNCTION, REACTION, COMPLICATION OF CARDIAC OR VASCULAR DEVICE OR PROCEDURE</t>
  </si>
  <si>
    <t>2062</t>
  </si>
  <si>
    <t>2063</t>
  </si>
  <si>
    <t>2064</t>
  </si>
  <si>
    <t>2071</t>
  </si>
  <si>
    <t>OTHER CIRCULATORY SYSTEM DIAGNOSES</t>
  </si>
  <si>
    <t>2072</t>
  </si>
  <si>
    <t>2073</t>
  </si>
  <si>
    <t>2074</t>
  </si>
  <si>
    <t>2201</t>
  </si>
  <si>
    <t>MAJOR STOMACH, ESOPHAGEAL AND DUODENAL PROCEDURES</t>
  </si>
  <si>
    <t>Gastroent Adult</t>
  </si>
  <si>
    <t>06</t>
  </si>
  <si>
    <t>DISEASES &amp; DISORDERS OF THE DIGESTIVE SYSTEM</t>
  </si>
  <si>
    <t>2202</t>
  </si>
  <si>
    <t>2203</t>
  </si>
  <si>
    <t>2204</t>
  </si>
  <si>
    <t>2221</t>
  </si>
  <si>
    <t>OTHER STOMACH, ESOPHAGEAL AND DUODENAL PROCEDURES</t>
  </si>
  <si>
    <t>2222</t>
  </si>
  <si>
    <t>2223</t>
  </si>
  <si>
    <t>2224</t>
  </si>
  <si>
    <t>2231</t>
  </si>
  <si>
    <t>OTHER SMALL AND LARGE BOWEL PROCEDURES</t>
  </si>
  <si>
    <t>2232</t>
  </si>
  <si>
    <t>2233</t>
  </si>
  <si>
    <t>2234</t>
  </si>
  <si>
    <t>2241</t>
  </si>
  <si>
    <t>PERITONEAL ADHESIOLYSIS</t>
  </si>
  <si>
    <t>2242</t>
  </si>
  <si>
    <t>2243</t>
  </si>
  <si>
    <t>2244</t>
  </si>
  <si>
    <t>2261</t>
  </si>
  <si>
    <t>ANAL AND PERINEAL PROCEDURES</t>
  </si>
  <si>
    <t>2262</t>
  </si>
  <si>
    <t>2263</t>
  </si>
  <si>
    <t>2264</t>
  </si>
  <si>
    <t>2271</t>
  </si>
  <si>
    <t>HERNIA PROCEDURES EXCEPT INGUINAL, FEMORAL AND UMBILICAL</t>
  </si>
  <si>
    <t>2272</t>
  </si>
  <si>
    <t>2273</t>
  </si>
  <si>
    <t>2274</t>
  </si>
  <si>
    <t>2281</t>
  </si>
  <si>
    <t>INGUINAL, FEMORAL AND UMBILICAL HERNIA PROCEDURES</t>
  </si>
  <si>
    <t>2282</t>
  </si>
  <si>
    <t>2283</t>
  </si>
  <si>
    <t>2284</t>
  </si>
  <si>
    <t>2291</t>
  </si>
  <si>
    <t>OTHER DIGESTIVE SYSTEM AND ABDOMINAL PROCEDURES</t>
  </si>
  <si>
    <t>2292</t>
  </si>
  <si>
    <t>2293</t>
  </si>
  <si>
    <t>2294</t>
  </si>
  <si>
    <t>2301</t>
  </si>
  <si>
    <t>MAJOR SMALL BOWEL PROCEDURES</t>
  </si>
  <si>
    <t>2302</t>
  </si>
  <si>
    <t>2303</t>
  </si>
  <si>
    <t>2304</t>
  </si>
  <si>
    <t>2311</t>
  </si>
  <si>
    <t>MAJOR LARGE BOWEL PROCEDURES</t>
  </si>
  <si>
    <t>2312</t>
  </si>
  <si>
    <t>2313</t>
  </si>
  <si>
    <t>2314</t>
  </si>
  <si>
    <t>2321</t>
  </si>
  <si>
    <t>GASTRIC FUNDOPLICATION</t>
  </si>
  <si>
    <t>2322</t>
  </si>
  <si>
    <t>2323</t>
  </si>
  <si>
    <t>2324</t>
  </si>
  <si>
    <t>2331</t>
  </si>
  <si>
    <t>APPENDECTOMY WITH COMPLEX PRINCIPAL DIAGNOSIS</t>
  </si>
  <si>
    <t>2332</t>
  </si>
  <si>
    <t>2333</t>
  </si>
  <si>
    <t>2334</t>
  </si>
  <si>
    <t>2341</t>
  </si>
  <si>
    <t>APPENDECTOMY WITHOUT COMPLEX PRINCIPAL DIAGNOSIS</t>
  </si>
  <si>
    <t>2342</t>
  </si>
  <si>
    <t>2343</t>
  </si>
  <si>
    <t>2344</t>
  </si>
  <si>
    <t>2401</t>
  </si>
  <si>
    <t>DIGESTIVE MALIGNANCY</t>
  </si>
  <si>
    <t>2402</t>
  </si>
  <si>
    <t>2403</t>
  </si>
  <si>
    <t>2404</t>
  </si>
  <si>
    <t>2411</t>
  </si>
  <si>
    <t>PEPTIC ULCER AND GASTRITIS</t>
  </si>
  <si>
    <t>2412</t>
  </si>
  <si>
    <t>2413</t>
  </si>
  <si>
    <t>2414</t>
  </si>
  <si>
    <t>2421</t>
  </si>
  <si>
    <t>MAJOR ESOPHAGEAL DISORDERS</t>
  </si>
  <si>
    <t>2422</t>
  </si>
  <si>
    <t>2423</t>
  </si>
  <si>
    <t>2424</t>
  </si>
  <si>
    <t>2431</t>
  </si>
  <si>
    <t>OTHER ESOPHAGEAL DISORDERS</t>
  </si>
  <si>
    <t>2432</t>
  </si>
  <si>
    <t>2433</t>
  </si>
  <si>
    <t>2434</t>
  </si>
  <si>
    <t>2441</t>
  </si>
  <si>
    <t>DIVERTICULITIS AND DIVERTICULOSIS</t>
  </si>
  <si>
    <t>2442</t>
  </si>
  <si>
    <t>2443</t>
  </si>
  <si>
    <t>2444</t>
  </si>
  <si>
    <t>2451</t>
  </si>
  <si>
    <t>INFLAMMATORY BOWEL DISEASE</t>
  </si>
  <si>
    <t>2452</t>
  </si>
  <si>
    <t>2453</t>
  </si>
  <si>
    <t>2454</t>
  </si>
  <si>
    <t>2461</t>
  </si>
  <si>
    <t>GASTROINTESTINAL VASCULAR INSUFFICIENCY</t>
  </si>
  <si>
    <t>2462</t>
  </si>
  <si>
    <t>2463</t>
  </si>
  <si>
    <t>2464</t>
  </si>
  <si>
    <t>2471</t>
  </si>
  <si>
    <t>INTESTINAL OBSTRUCTION</t>
  </si>
  <si>
    <t>2472</t>
  </si>
  <si>
    <t>2473</t>
  </si>
  <si>
    <t>2474</t>
  </si>
  <si>
    <t>2481</t>
  </si>
  <si>
    <t>MAJOR GASTROINTESTINAL AND PERITONEAL INFECTIONS</t>
  </si>
  <si>
    <t>2482</t>
  </si>
  <si>
    <t>2483</t>
  </si>
  <si>
    <t>2484</t>
  </si>
  <si>
    <t>2491</t>
  </si>
  <si>
    <t>OTHER GASTROENTERITIS, NAUSEA AND VOMITING</t>
  </si>
  <si>
    <t>2492</t>
  </si>
  <si>
    <t>2493</t>
  </si>
  <si>
    <t>2494</t>
  </si>
  <si>
    <t>2511</t>
  </si>
  <si>
    <t>ABDOMINAL PAIN</t>
  </si>
  <si>
    <t>2512</t>
  </si>
  <si>
    <t>2513</t>
  </si>
  <si>
    <t>2514</t>
  </si>
  <si>
    <t>2521</t>
  </si>
  <si>
    <t>MALFUNCTION, REACTION AND COMPLICATION OF GASTROINTESTINAL DEVICE OR PROCEDURE</t>
  </si>
  <si>
    <t>2522</t>
  </si>
  <si>
    <t>2523</t>
  </si>
  <si>
    <t>2524</t>
  </si>
  <si>
    <t>2531</t>
  </si>
  <si>
    <t>OTHER AND UNSPECIFIED GASTROINTESTINAL HEMORRHAGE</t>
  </si>
  <si>
    <t>2532</t>
  </si>
  <si>
    <t>2533</t>
  </si>
  <si>
    <t>2534</t>
  </si>
  <si>
    <t>2541</t>
  </si>
  <si>
    <t>OTHER DIGESTIVE SYSTEM DIAGNOSES</t>
  </si>
  <si>
    <t>2542</t>
  </si>
  <si>
    <t>2543</t>
  </si>
  <si>
    <t>2544</t>
  </si>
  <si>
    <t>2601</t>
  </si>
  <si>
    <t>MAJOR PANCREAS, LIVER AND SHUNT PROCEDURES</t>
  </si>
  <si>
    <t>07</t>
  </si>
  <si>
    <t>DISEASES &amp; DISORDERS OF THE HEPATOBILIARY SYSTEM &amp; PANCREAS</t>
  </si>
  <si>
    <t>2602</t>
  </si>
  <si>
    <t>2603</t>
  </si>
  <si>
    <t>2604</t>
  </si>
  <si>
    <t>2611</t>
  </si>
  <si>
    <t>MAJOR BILIARY TRACT PROCEDURES</t>
  </si>
  <si>
    <t>2612</t>
  </si>
  <si>
    <t>2613</t>
  </si>
  <si>
    <t>2614</t>
  </si>
  <si>
    <t>2631</t>
  </si>
  <si>
    <t>CHOLECYSTECTOMY</t>
  </si>
  <si>
    <t>2632</t>
  </si>
  <si>
    <t>2633</t>
  </si>
  <si>
    <t>2634</t>
  </si>
  <si>
    <t>2641</t>
  </si>
  <si>
    <t>OTHER HEPATOBILIARY, PANCREAS AND ABDOMINAL PROCEDURES</t>
  </si>
  <si>
    <t>2642</t>
  </si>
  <si>
    <t>2643</t>
  </si>
  <si>
    <t>2644</t>
  </si>
  <si>
    <t>2791</t>
  </si>
  <si>
    <t>HEPATIC COMA AND OTHER MAJOR ACUTE LIVER DISORDERS</t>
  </si>
  <si>
    <t>2792</t>
  </si>
  <si>
    <t>2793</t>
  </si>
  <si>
    <t>2794</t>
  </si>
  <si>
    <t>2801</t>
  </si>
  <si>
    <t>ALCOHOLIC LIVER DISEASE</t>
  </si>
  <si>
    <t>2802</t>
  </si>
  <si>
    <t>2803</t>
  </si>
  <si>
    <t>2804</t>
  </si>
  <si>
    <t>2811</t>
  </si>
  <si>
    <t>MALIGNANCY OF HEPATOBILIARY SYSTEM AND PANCREAS</t>
  </si>
  <si>
    <t>2812</t>
  </si>
  <si>
    <t>2813</t>
  </si>
  <si>
    <t>2814</t>
  </si>
  <si>
    <t>2821</t>
  </si>
  <si>
    <t>DISORDERS OF PANCREAS EXCEPT MALIGNANCY</t>
  </si>
  <si>
    <t>2822</t>
  </si>
  <si>
    <t>2823</t>
  </si>
  <si>
    <t>2824</t>
  </si>
  <si>
    <t>2831</t>
  </si>
  <si>
    <t>OTHER DISORDERS OF THE LIVER</t>
  </si>
  <si>
    <t>2832</t>
  </si>
  <si>
    <t>2833</t>
  </si>
  <si>
    <t>2834</t>
  </si>
  <si>
    <t>2841</t>
  </si>
  <si>
    <t>DISORDERS OF GALLBLADDER AND BILIARY TRACT</t>
  </si>
  <si>
    <t>2842</t>
  </si>
  <si>
    <t>2843</t>
  </si>
  <si>
    <t>2844</t>
  </si>
  <si>
    <t>3031</t>
  </si>
  <si>
    <t>DORSAL AND LUMBAR FUSION PROCEDURE FOR CURVATURE OF BACK</t>
  </si>
  <si>
    <t>08</t>
  </si>
  <si>
    <t>DISEASES &amp; DISORDERS OF THE MUSCULOSKELETAL SYSTEM &amp; CONN TISSUE</t>
  </si>
  <si>
    <t>3032</t>
  </si>
  <si>
    <t>3033</t>
  </si>
  <si>
    <t>3034</t>
  </si>
  <si>
    <t>3041</t>
  </si>
  <si>
    <t>DORSAL AND LUMBAR FUSION PROCEDURE EXCEPT FOR CURVATURE OF BACK</t>
  </si>
  <si>
    <t>3042</t>
  </si>
  <si>
    <t>3043</t>
  </si>
  <si>
    <t>3044</t>
  </si>
  <si>
    <t>3051</t>
  </si>
  <si>
    <t>AMPUTATION OF LOWER LIMB EXCEPT TOES</t>
  </si>
  <si>
    <t>3052</t>
  </si>
  <si>
    <t>3053</t>
  </si>
  <si>
    <t>3054</t>
  </si>
  <si>
    <t>3081</t>
  </si>
  <si>
    <t>HIP AND FEMUR FRACTURE REPAIR</t>
  </si>
  <si>
    <t>3082</t>
  </si>
  <si>
    <t>3083</t>
  </si>
  <si>
    <t>3084</t>
  </si>
  <si>
    <t>3091</t>
  </si>
  <si>
    <t>OTHER SIGNIFICANT HIP AND FEMUR SURGERY</t>
  </si>
  <si>
    <t>3092</t>
  </si>
  <si>
    <t>3093</t>
  </si>
  <si>
    <t>3094</t>
  </si>
  <si>
    <t>3101</t>
  </si>
  <si>
    <t>VERTEBRAL AND INTERVERTEBRAL SPINAL PROCEDURES INCLUDING DISC PROCEDURES</t>
  </si>
  <si>
    <t>3102</t>
  </si>
  <si>
    <t>3103</t>
  </si>
  <si>
    <t>3104</t>
  </si>
  <si>
    <t>3121</t>
  </si>
  <si>
    <t>SKIN GRAFT, EXCEPT HAND, FOR MUSCULOSKELETAL AND CONNECTIVE TISSUE DIAGNOSES</t>
  </si>
  <si>
    <t>3122</t>
  </si>
  <si>
    <t>3123</t>
  </si>
  <si>
    <t>3124</t>
  </si>
  <si>
    <t>3131</t>
  </si>
  <si>
    <t>KNEE AND LOWER LEG PROCEDURES EXCEPT FOOT</t>
  </si>
  <si>
    <t>3132</t>
  </si>
  <si>
    <t>3133</t>
  </si>
  <si>
    <t>3134</t>
  </si>
  <si>
    <t>3141</t>
  </si>
  <si>
    <t>FOOT AND TOE PROCEDURES</t>
  </si>
  <si>
    <t>3142</t>
  </si>
  <si>
    <t>3143</t>
  </si>
  <si>
    <t>3144</t>
  </si>
  <si>
    <t>3151</t>
  </si>
  <si>
    <t>SHOULDER, UPPER ARM AND FOREARM PROCEDURES EXCEPT JOINT REPLACEMENT</t>
  </si>
  <si>
    <t>3152</t>
  </si>
  <si>
    <t>3153</t>
  </si>
  <si>
    <t>3154</t>
  </si>
  <si>
    <t>3161</t>
  </si>
  <si>
    <t>HAND AND WRIST PROCEDURES</t>
  </si>
  <si>
    <t>3162</t>
  </si>
  <si>
    <t>3163</t>
  </si>
  <si>
    <t>3164</t>
  </si>
  <si>
    <t>3171</t>
  </si>
  <si>
    <t>TENDON, MUSCLE AND OTHER SOFT TISSUE PROCEDURES</t>
  </si>
  <si>
    <t>3172</t>
  </si>
  <si>
    <t>3173</t>
  </si>
  <si>
    <t>3174</t>
  </si>
  <si>
    <t>3201</t>
  </si>
  <si>
    <t>OTHER MUSCULOSKELETAL SYSTEM AND CONNECTIVE TISSUE PROCEDURES</t>
  </si>
  <si>
    <t>3202</t>
  </si>
  <si>
    <t>3203</t>
  </si>
  <si>
    <t>3204</t>
  </si>
  <si>
    <t>3211</t>
  </si>
  <si>
    <t>SPINAL FUSION AND OTHER BACK AND NECK PROCEDURES EXCEPT FOR DISC PROCEDURES</t>
  </si>
  <si>
    <t>3212</t>
  </si>
  <si>
    <t>3213</t>
  </si>
  <si>
    <t>3214</t>
  </si>
  <si>
    <t>3221</t>
  </si>
  <si>
    <t>SHOULDER AND ELBOW JOINT REPLACEMENT</t>
  </si>
  <si>
    <t>3222</t>
  </si>
  <si>
    <t>3223</t>
  </si>
  <si>
    <t>3224</t>
  </si>
  <si>
    <t>3231</t>
  </si>
  <si>
    <t>NON-ELECTIVE OR COMPLEX HIP JOINT REPLACEMENT</t>
  </si>
  <si>
    <t>3232</t>
  </si>
  <si>
    <t>3233</t>
  </si>
  <si>
    <t>3234</t>
  </si>
  <si>
    <t>3241</t>
  </si>
  <si>
    <t>ELECTIVE HIP JOINT REPLACEMENT</t>
  </si>
  <si>
    <t>3242</t>
  </si>
  <si>
    <t>3243</t>
  </si>
  <si>
    <t>3244</t>
  </si>
  <si>
    <t>3251</t>
  </si>
  <si>
    <t>NON-ELECTIVE OR COMPLEX KNEE JOINT REPLACEMENT</t>
  </si>
  <si>
    <t>3252</t>
  </si>
  <si>
    <t>3253</t>
  </si>
  <si>
    <t>3254</t>
  </si>
  <si>
    <t>3261</t>
  </si>
  <si>
    <t>ELECTIVE KNEE JOINT REPLACEMENT</t>
  </si>
  <si>
    <t>3262</t>
  </si>
  <si>
    <t>3263</t>
  </si>
  <si>
    <t>3264</t>
  </si>
  <si>
    <t>3401</t>
  </si>
  <si>
    <t>FRACTURE OF FEMUR</t>
  </si>
  <si>
    <t>3402</t>
  </si>
  <si>
    <t>3403</t>
  </si>
  <si>
    <t>3404</t>
  </si>
  <si>
    <t>3411</t>
  </si>
  <si>
    <t>FRACTURE OF PELVIS OR DISLOCATION OF HIP</t>
  </si>
  <si>
    <t>3412</t>
  </si>
  <si>
    <t>3413</t>
  </si>
  <si>
    <t>3414</t>
  </si>
  <si>
    <t>3421</t>
  </si>
  <si>
    <t>FRACTURES AND DISLOCATIONS EXCEPT FEMUR, PELVIS AND BACK</t>
  </si>
  <si>
    <t>3422</t>
  </si>
  <si>
    <t>3423</t>
  </si>
  <si>
    <t>3424</t>
  </si>
  <si>
    <t>3431</t>
  </si>
  <si>
    <t>MUSCULOSKELETAL MALIGNANCY AND PATHOLOGICAL FRACTURE DUE TO MUSCULOSKELETAL MALIGNANCY</t>
  </si>
  <si>
    <t>3432</t>
  </si>
  <si>
    <t>3433</t>
  </si>
  <si>
    <t>3434</t>
  </si>
  <si>
    <t>3441</t>
  </si>
  <si>
    <t>OSTEOMYELITIS, SEPTIC ARTHRITIS AND OTHER MUSCULOSKELETAL INFECTIONS</t>
  </si>
  <si>
    <t>3442</t>
  </si>
  <si>
    <t>3443</t>
  </si>
  <si>
    <t>3444</t>
  </si>
  <si>
    <t>3461</t>
  </si>
  <si>
    <t>CONNECTIVE TISSUE DISORDERS</t>
  </si>
  <si>
    <t>3462</t>
  </si>
  <si>
    <t>3463</t>
  </si>
  <si>
    <t>3464</t>
  </si>
  <si>
    <t>3471</t>
  </si>
  <si>
    <t>OTHER BACK AND NECK DISORDERS, FRACTURES AND INJURIES</t>
  </si>
  <si>
    <t>3472</t>
  </si>
  <si>
    <t>3473</t>
  </si>
  <si>
    <t>3474</t>
  </si>
  <si>
    <t>3491</t>
  </si>
  <si>
    <t>MALFUNCTION, REACTION, COMPLICATION OF ORTHOPEDIC DEVICE OR PROCEDURE</t>
  </si>
  <si>
    <t>3492</t>
  </si>
  <si>
    <t>3493</t>
  </si>
  <si>
    <t>3494</t>
  </si>
  <si>
    <t>3511</t>
  </si>
  <si>
    <t>OTHER MUSCULOSKELETAL SYSTEM AND CONNECTIVE TISSUE DIAGNOSES</t>
  </si>
  <si>
    <t>3512</t>
  </si>
  <si>
    <t>3513</t>
  </si>
  <si>
    <t>3514</t>
  </si>
  <si>
    <t>3611</t>
  </si>
  <si>
    <t>SKIN GRAFT FOR SKIN AND SUBCUTANEOUS TISSUE DIAGNOSES</t>
  </si>
  <si>
    <t>09</t>
  </si>
  <si>
    <t>DISEASES &amp; DISORDERS OF THE SKIN, SUBCUTANEOUS TISSUE &amp; BREAST</t>
  </si>
  <si>
    <t>3612</t>
  </si>
  <si>
    <t>3613</t>
  </si>
  <si>
    <t>3614</t>
  </si>
  <si>
    <t>3621</t>
  </si>
  <si>
    <t>MASTECTOMY PROCEDURES</t>
  </si>
  <si>
    <t>3622</t>
  </si>
  <si>
    <t>3623</t>
  </si>
  <si>
    <t>3624</t>
  </si>
  <si>
    <t>3631</t>
  </si>
  <si>
    <t>BREAST PROCEDURES EXCEPT MASTECTOMY</t>
  </si>
  <si>
    <t>3632</t>
  </si>
  <si>
    <t>3633</t>
  </si>
  <si>
    <t>3634</t>
  </si>
  <si>
    <t>3641</t>
  </si>
  <si>
    <t>OTHER SKIN, SUBCUTANEOUS TISSUE AND RELATED PROCEDURES</t>
  </si>
  <si>
    <t>3642</t>
  </si>
  <si>
    <t>3643</t>
  </si>
  <si>
    <t>3644</t>
  </si>
  <si>
    <t>3801</t>
  </si>
  <si>
    <t>SKIN ULCERS</t>
  </si>
  <si>
    <t>3802</t>
  </si>
  <si>
    <t>3803</t>
  </si>
  <si>
    <t>3804</t>
  </si>
  <si>
    <t>3811</t>
  </si>
  <si>
    <t>MAJOR SKIN DISORDERS</t>
  </si>
  <si>
    <t>3812</t>
  </si>
  <si>
    <t>3813</t>
  </si>
  <si>
    <t>3814</t>
  </si>
  <si>
    <t>3821</t>
  </si>
  <si>
    <t>MALIGNANT BREAST DISORDERS</t>
  </si>
  <si>
    <t>3822</t>
  </si>
  <si>
    <t>3823</t>
  </si>
  <si>
    <t>3824</t>
  </si>
  <si>
    <t>3831</t>
  </si>
  <si>
    <t>CELLULITIS AND OTHER SKIN INFECTIONS</t>
  </si>
  <si>
    <t>3832</t>
  </si>
  <si>
    <t>3833</t>
  </si>
  <si>
    <t>3834</t>
  </si>
  <si>
    <t>3841</t>
  </si>
  <si>
    <t>CONTUSION, OPEN WOUND AND OTHER TRAUMA TO SKIN AND SUBCUTANEOUS TISSUE</t>
  </si>
  <si>
    <t>3842</t>
  </si>
  <si>
    <t>3843</t>
  </si>
  <si>
    <t>3844</t>
  </si>
  <si>
    <t>3851</t>
  </si>
  <si>
    <t>OTHER SKIN, SUBCUTANEOUS TISSUE AND BREAST DISORDERS</t>
  </si>
  <si>
    <t>3852</t>
  </si>
  <si>
    <t>3853</t>
  </si>
  <si>
    <t>3854</t>
  </si>
  <si>
    <t>4011</t>
  </si>
  <si>
    <t>ADRENAL PROCEDURES</t>
  </si>
  <si>
    <t>10</t>
  </si>
  <si>
    <t>ENDOCRINE, NUTRITIONAL &amp; METABOLIC DISEASES &amp; DISORDERS</t>
  </si>
  <si>
    <t>4012</t>
  </si>
  <si>
    <t>4013</t>
  </si>
  <si>
    <t>4014</t>
  </si>
  <si>
    <t>4031</t>
  </si>
  <si>
    <t>PROCEDURES FOR OBESITY</t>
  </si>
  <si>
    <t>4032</t>
  </si>
  <si>
    <t>4033</t>
  </si>
  <si>
    <t>4034</t>
  </si>
  <si>
    <t>4041</t>
  </si>
  <si>
    <t>THYROID, PARATHYROID AND THYROGLOSSAL PROCEDURES</t>
  </si>
  <si>
    <t>4042</t>
  </si>
  <si>
    <t>4043</t>
  </si>
  <si>
    <t>4044</t>
  </si>
  <si>
    <t>4051</t>
  </si>
  <si>
    <t>OTHER PROCEDURES FOR ENDOCRINE, NUTRITIONAL AND METABOLIC DISORDERS</t>
  </si>
  <si>
    <t>4052</t>
  </si>
  <si>
    <t>4053</t>
  </si>
  <si>
    <t>4054</t>
  </si>
  <si>
    <t>4201</t>
  </si>
  <si>
    <t>DIABETES</t>
  </si>
  <si>
    <t>4202</t>
  </si>
  <si>
    <t>4203</t>
  </si>
  <si>
    <t>4204</t>
  </si>
  <si>
    <t>4211</t>
  </si>
  <si>
    <t>MALNUTRITION, FAILURE TO THRIVE AND OTHER NUTRITIONAL DISORDERS</t>
  </si>
  <si>
    <t>4212</t>
  </si>
  <si>
    <t>4213</t>
  </si>
  <si>
    <t>4214</t>
  </si>
  <si>
    <t>4221</t>
  </si>
  <si>
    <t>HYPOVOLEMIA AND RELATED ELECTROLYTE DISORDERS</t>
  </si>
  <si>
    <t>4222</t>
  </si>
  <si>
    <t>4223</t>
  </si>
  <si>
    <t>4224</t>
  </si>
  <si>
    <t>4231</t>
  </si>
  <si>
    <t>INBORN ERRORS OF METABOLISM</t>
  </si>
  <si>
    <t>4232</t>
  </si>
  <si>
    <t>4233</t>
  </si>
  <si>
    <t>4234</t>
  </si>
  <si>
    <t>4241</t>
  </si>
  <si>
    <t>OTHER ENDOCRINE DISORDERS</t>
  </si>
  <si>
    <t>4242</t>
  </si>
  <si>
    <t>4243</t>
  </si>
  <si>
    <t>4244</t>
  </si>
  <si>
    <t>4251</t>
  </si>
  <si>
    <t>OTHER NON-HYPOVOLEMIC ELECTROLYTE DISORDERS</t>
  </si>
  <si>
    <t>4252</t>
  </si>
  <si>
    <t>4253</t>
  </si>
  <si>
    <t>4254</t>
  </si>
  <si>
    <t>4261</t>
  </si>
  <si>
    <t>NON-HYPOVOLEMIC SODIUM DISORDERS</t>
  </si>
  <si>
    <t>4262</t>
  </si>
  <si>
    <t>4263</t>
  </si>
  <si>
    <t>4264</t>
  </si>
  <si>
    <t>4271</t>
  </si>
  <si>
    <t>THYROID DISORDERS</t>
  </si>
  <si>
    <t>4272</t>
  </si>
  <si>
    <t>4273</t>
  </si>
  <si>
    <t>4274</t>
  </si>
  <si>
    <t>4401</t>
  </si>
  <si>
    <t>KIDNEY TRANSPLANT</t>
  </si>
  <si>
    <t>11</t>
  </si>
  <si>
    <t>DISEASES &amp; DISORDERS OF THE KIDNEY &amp; URINARY TRACT</t>
  </si>
  <si>
    <t>4402</t>
  </si>
  <si>
    <t>4403</t>
  </si>
  <si>
    <t>4404</t>
  </si>
  <si>
    <t>4411</t>
  </si>
  <si>
    <t>MAJOR BLADDER PROCEDURES</t>
  </si>
  <si>
    <t>4412</t>
  </si>
  <si>
    <t>4413</t>
  </si>
  <si>
    <t>4414</t>
  </si>
  <si>
    <t>4421</t>
  </si>
  <si>
    <t>KIDNEY AND URINARY TRACT PROCEDURES FOR MALIGNANCY</t>
  </si>
  <si>
    <t>4422</t>
  </si>
  <si>
    <t>4423</t>
  </si>
  <si>
    <t>4424</t>
  </si>
  <si>
    <t>4431</t>
  </si>
  <si>
    <t>KIDNEY AND URINARY TRACT PROCEDURES FOR NON-MALIGNANCY</t>
  </si>
  <si>
    <t>4432</t>
  </si>
  <si>
    <t>4433</t>
  </si>
  <si>
    <t>4434</t>
  </si>
  <si>
    <t>4441</t>
  </si>
  <si>
    <t>RENAL DIALYSIS ACCESS DEVICE PROCEDURES</t>
  </si>
  <si>
    <t>4442</t>
  </si>
  <si>
    <t>4443</t>
  </si>
  <si>
    <t>4444</t>
  </si>
  <si>
    <t>4451</t>
  </si>
  <si>
    <t>OTHER BLADDER PROCEDURES</t>
  </si>
  <si>
    <t>4452</t>
  </si>
  <si>
    <t>4453</t>
  </si>
  <si>
    <t>4454</t>
  </si>
  <si>
    <t>4461</t>
  </si>
  <si>
    <t>URETHRAL AND TRANSURETHRAL PROCEDURES</t>
  </si>
  <si>
    <t>4462</t>
  </si>
  <si>
    <t>4463</t>
  </si>
  <si>
    <t>4464</t>
  </si>
  <si>
    <t>4471</t>
  </si>
  <si>
    <t>OTHER KIDNEY, URINARY TRACT AND RELATED PROCEDURES</t>
  </si>
  <si>
    <t>4472</t>
  </si>
  <si>
    <t>4473</t>
  </si>
  <si>
    <t>4474</t>
  </si>
  <si>
    <t>4611</t>
  </si>
  <si>
    <t>KIDNEY AND URINARY TRACT MALIGNANCY</t>
  </si>
  <si>
    <t>4612</t>
  </si>
  <si>
    <t>4613</t>
  </si>
  <si>
    <t>4614</t>
  </si>
  <si>
    <t>4621</t>
  </si>
  <si>
    <t>NEPHRITIS AND NEPHROSIS</t>
  </si>
  <si>
    <t>4622</t>
  </si>
  <si>
    <t>4623</t>
  </si>
  <si>
    <t>4624</t>
  </si>
  <si>
    <t>4631</t>
  </si>
  <si>
    <t>KIDNEY AND URINARY TRACT INFECTIONS</t>
  </si>
  <si>
    <t>4632</t>
  </si>
  <si>
    <t>4633</t>
  </si>
  <si>
    <t>4634</t>
  </si>
  <si>
    <t>4651</t>
  </si>
  <si>
    <t>URINARY STONES AND ACQUIRED UPPER URINARY TRACT OBSTRUCTION</t>
  </si>
  <si>
    <t>4652</t>
  </si>
  <si>
    <t>4653</t>
  </si>
  <si>
    <t>4654</t>
  </si>
  <si>
    <t>4661</t>
  </si>
  <si>
    <t>MALFUNCTION, REACTION, COMPLICATION OF GENITOURINARY DEVICE OR PROCEDURE</t>
  </si>
  <si>
    <t>4662</t>
  </si>
  <si>
    <t>4663</t>
  </si>
  <si>
    <t>4664</t>
  </si>
  <si>
    <t>4681</t>
  </si>
  <si>
    <t>OTHER KIDNEY AND URINARY TRACT DIAGNOSES, SIGNS AND SYMPTOMS</t>
  </si>
  <si>
    <t>4682</t>
  </si>
  <si>
    <t>4683</t>
  </si>
  <si>
    <t>4684</t>
  </si>
  <si>
    <t>4691</t>
  </si>
  <si>
    <t>ACUTE KIDNEY INJURY</t>
  </si>
  <si>
    <t>4692</t>
  </si>
  <si>
    <t>4693</t>
  </si>
  <si>
    <t>4694</t>
  </si>
  <si>
    <t>4701</t>
  </si>
  <si>
    <t>CHRONIC KIDNEY DISEASE</t>
  </si>
  <si>
    <t>4702</t>
  </si>
  <si>
    <t>4703</t>
  </si>
  <si>
    <t>4704</t>
  </si>
  <si>
    <t>4801</t>
  </si>
  <si>
    <t>MAJOR MALE PELVIC PROCEDURES</t>
  </si>
  <si>
    <t>12</t>
  </si>
  <si>
    <t>DISEASES &amp; DISORDERS OF THE MALE REPRODUCTIVE SYSTEM</t>
  </si>
  <si>
    <t>4802</t>
  </si>
  <si>
    <t>4803</t>
  </si>
  <si>
    <t>4804</t>
  </si>
  <si>
    <t>4821</t>
  </si>
  <si>
    <t>TRANSURETHRAL PROSTATECTOMY</t>
  </si>
  <si>
    <t>4822</t>
  </si>
  <si>
    <t>4823</t>
  </si>
  <si>
    <t>4824</t>
  </si>
  <si>
    <t>4831</t>
  </si>
  <si>
    <t>PENIS, TESTES AND SCROTAL PROCEDURES</t>
  </si>
  <si>
    <t>4832</t>
  </si>
  <si>
    <t>4833</t>
  </si>
  <si>
    <t>4834</t>
  </si>
  <si>
    <t>4841</t>
  </si>
  <si>
    <t>OTHER MALE REPRODUCTIVE SYSTEM AND RELATED PROCEDURES</t>
  </si>
  <si>
    <t>4842</t>
  </si>
  <si>
    <t>4843</t>
  </si>
  <si>
    <t>4844</t>
  </si>
  <si>
    <t>5001</t>
  </si>
  <si>
    <t>MALIGNANCY, MALE REPRODUCTIVE SYSTEM</t>
  </si>
  <si>
    <t>5002</t>
  </si>
  <si>
    <t>5003</t>
  </si>
  <si>
    <t>5004</t>
  </si>
  <si>
    <t>5011</t>
  </si>
  <si>
    <t>MALE REPRODUCTIVE SYSTEM DIAGNOSES EXCEPT MALIGNANCY</t>
  </si>
  <si>
    <t>5012</t>
  </si>
  <si>
    <t>5013</t>
  </si>
  <si>
    <t>5014</t>
  </si>
  <si>
    <t>5101</t>
  </si>
  <si>
    <t>PELVIC EVISCERATION, RADICAL HYSTERECTOMY AND OTHER RADICAL GYNECOLOGICAL PROCEDURES</t>
  </si>
  <si>
    <t>13</t>
  </si>
  <si>
    <t>DISEASES &amp; DISORDERS OF THE FEMALE REPRODUCTIVE SYSTEM</t>
  </si>
  <si>
    <t>5102</t>
  </si>
  <si>
    <t>5103</t>
  </si>
  <si>
    <t>5104</t>
  </si>
  <si>
    <t>5111</t>
  </si>
  <si>
    <t>UTERINE AND ADNEXA PROCEDURES FOR OVARIAN AND ADNEXAL MALIGNANCY</t>
  </si>
  <si>
    <t>5112</t>
  </si>
  <si>
    <t>5113</t>
  </si>
  <si>
    <t>5114</t>
  </si>
  <si>
    <t>5121</t>
  </si>
  <si>
    <t>UTERINE AND ADNEXA PROCEDURES FOR NON-OVARIAN AND NON-ADNEXAL MALIGNANCY</t>
  </si>
  <si>
    <t>5122</t>
  </si>
  <si>
    <t>5123</t>
  </si>
  <si>
    <t>5124</t>
  </si>
  <si>
    <t>5131</t>
  </si>
  <si>
    <t>UTERINE AND ADNEXA PROCEDURES FOR NON-MALIGNANCY EXCEPT LEIOMYOMA</t>
  </si>
  <si>
    <t>5132</t>
  </si>
  <si>
    <t>5133</t>
  </si>
  <si>
    <t>5134</t>
  </si>
  <si>
    <t>5141</t>
  </si>
  <si>
    <t>FEMALE REPRODUCTIVE SYSTEM RECONSTRUCTIVE PROCEDURES</t>
  </si>
  <si>
    <t>5142</t>
  </si>
  <si>
    <t>5143</t>
  </si>
  <si>
    <t>5144</t>
  </si>
  <si>
    <t>5171</t>
  </si>
  <si>
    <t>DILATION AND CURETTAGE FOR NON-OBSTETRIC DIAGNOSES</t>
  </si>
  <si>
    <t>5172</t>
  </si>
  <si>
    <t>5173</t>
  </si>
  <si>
    <t>5174</t>
  </si>
  <si>
    <t>5181</t>
  </si>
  <si>
    <t>OTHER FEMALE REPRODUCTIVE SYSTEM AND RELATED PROCEDURES</t>
  </si>
  <si>
    <t>5182</t>
  </si>
  <si>
    <t>5183</t>
  </si>
  <si>
    <t>5184</t>
  </si>
  <si>
    <t>5191</t>
  </si>
  <si>
    <t>UTERINE AND ADNEXA PROCEDURES FOR LEIOMYOMA</t>
  </si>
  <si>
    <t>5192</t>
  </si>
  <si>
    <t>5193</t>
  </si>
  <si>
    <t>5194</t>
  </si>
  <si>
    <t>5301</t>
  </si>
  <si>
    <t>FEMALE REPRODUCTIVE SYSTEM MALIGNANCY</t>
  </si>
  <si>
    <t>5302</t>
  </si>
  <si>
    <t>5303</t>
  </si>
  <si>
    <t>5304</t>
  </si>
  <si>
    <t>5311</t>
  </si>
  <si>
    <t>FEMALE REPRODUCTIVE SYSTEM INFECTIONS</t>
  </si>
  <si>
    <t>5312</t>
  </si>
  <si>
    <t>5313</t>
  </si>
  <si>
    <t>5314</t>
  </si>
  <si>
    <t>5321</t>
  </si>
  <si>
    <t>MENSTRUAL AND OTHER FEMALE REPRODUCTIVE SYSTEM DISORDERS</t>
  </si>
  <si>
    <t>5322</t>
  </si>
  <si>
    <t>5323</t>
  </si>
  <si>
    <t>5324</t>
  </si>
  <si>
    <t>5391</t>
  </si>
  <si>
    <t>CESAREAN SECTION WITH STERILIZATION</t>
  </si>
  <si>
    <t>Obstetrics</t>
  </si>
  <si>
    <t>14</t>
  </si>
  <si>
    <t>PREGNANCY, CHILDBIRTH &amp; THE PUERPERIUM</t>
  </si>
  <si>
    <t>5392</t>
  </si>
  <si>
    <t>5393</t>
  </si>
  <si>
    <t>5394</t>
  </si>
  <si>
    <t>5401</t>
  </si>
  <si>
    <t>CESAREAN SECTION WITHOUT STERILIZATION</t>
  </si>
  <si>
    <t>5402</t>
  </si>
  <si>
    <t>5403</t>
  </si>
  <si>
    <t>5404</t>
  </si>
  <si>
    <t>5411</t>
  </si>
  <si>
    <t>VAGINAL DELIVERY WITH STERILIZATION AND/OR D&amp;C</t>
  </si>
  <si>
    <t>5412</t>
  </si>
  <si>
    <t>5413</t>
  </si>
  <si>
    <t>5414</t>
  </si>
  <si>
    <t>5421</t>
  </si>
  <si>
    <t>VAGINAL DELIVERY WITH O.R. PROCEDURE EXCEPT STERILIZATION AND/OR D&amp;C</t>
  </si>
  <si>
    <t>5422</t>
  </si>
  <si>
    <t>5423</t>
  </si>
  <si>
    <t>5424</t>
  </si>
  <si>
    <t>5431</t>
  </si>
  <si>
    <t>ABORTION WITH D&amp;C, ASPIRATION CURETTAGE OR HYSTEROTOMY</t>
  </si>
  <si>
    <t>5432</t>
  </si>
  <si>
    <t>5433</t>
  </si>
  <si>
    <t>5434</t>
  </si>
  <si>
    <t>5471</t>
  </si>
  <si>
    <t>ANTEPARTUM WITH O.R. PROCEDURE</t>
  </si>
  <si>
    <t>5472</t>
  </si>
  <si>
    <t>5473</t>
  </si>
  <si>
    <t>5474</t>
  </si>
  <si>
    <t>5481</t>
  </si>
  <si>
    <t>POSTPARTUM AND POST ABORTION DIAGNOSIS WITH O.R. PROCEDURE</t>
  </si>
  <si>
    <t>5482</t>
  </si>
  <si>
    <t>5483</t>
  </si>
  <si>
    <t>5484</t>
  </si>
  <si>
    <t>5601</t>
  </si>
  <si>
    <t>VAGINAL DELIVERY</t>
  </si>
  <si>
    <t>5602</t>
  </si>
  <si>
    <t>5603</t>
  </si>
  <si>
    <t>5604</t>
  </si>
  <si>
    <t>5611</t>
  </si>
  <si>
    <t>POSTPARTUM AND POST ABORTION DIAGNOSES WITHOUT PROCEDURE</t>
  </si>
  <si>
    <t>5612</t>
  </si>
  <si>
    <t>5613</t>
  </si>
  <si>
    <t>5614</t>
  </si>
  <si>
    <t>5641</t>
  </si>
  <si>
    <t>ABORTION WITHOUT D&amp;C, ASPIRATION CURETTAGE OR HYSTEROTOMY</t>
  </si>
  <si>
    <t>5642</t>
  </si>
  <si>
    <t>5643</t>
  </si>
  <si>
    <t>5644</t>
  </si>
  <si>
    <t>5661</t>
  </si>
  <si>
    <t>ANTEPARTUM WITHOUT O.R. PROCEDURE</t>
  </si>
  <si>
    <t>5662</t>
  </si>
  <si>
    <t>5663</t>
  </si>
  <si>
    <t>5664</t>
  </si>
  <si>
    <t>5801</t>
  </si>
  <si>
    <t>NEONATE, TRANSFERRED &lt; 5 DAYS OLD, NOT BORN HERE</t>
  </si>
  <si>
    <t>Neonate</t>
  </si>
  <si>
    <t>15</t>
  </si>
  <si>
    <t>NEWBORNS &amp; OTHER NEONATES WITH CONDTN ORIG IN PERINATAL PERIOD</t>
  </si>
  <si>
    <t>5802</t>
  </si>
  <si>
    <t>5803</t>
  </si>
  <si>
    <t>5804</t>
  </si>
  <si>
    <t>5811</t>
  </si>
  <si>
    <t>NEONATE, TRANSFERRED &lt; 5 DAYS OLD, BORN HERE</t>
  </si>
  <si>
    <t>5812</t>
  </si>
  <si>
    <t>5813</t>
  </si>
  <si>
    <t>5814</t>
  </si>
  <si>
    <t>5831</t>
  </si>
  <si>
    <t>NEONATE WITH ECMO</t>
  </si>
  <si>
    <t>5832</t>
  </si>
  <si>
    <t>5833</t>
  </si>
  <si>
    <t>5834</t>
  </si>
  <si>
    <t>5881</t>
  </si>
  <si>
    <t>NEONATE BIRTH WEIGHT &lt; 1500 GRAMS WITH MAJOR PROCEDURE</t>
  </si>
  <si>
    <t>5882</t>
  </si>
  <si>
    <t>5883</t>
  </si>
  <si>
    <t>5884</t>
  </si>
  <si>
    <t>5891</t>
  </si>
  <si>
    <t>NEONATE BIRTH WEIGHT &lt; 500 GRAMS, OR BIRTH WEIGHT 500-999 GRAMS AND GESTATIONAL AGE &lt;24 WEEKS, OR BIRTH WEIGHT 500-749 GRAMS WITH MAJOR ANOMALY OR WITHOUT LIFE SUSTAINING INTERVENTION</t>
  </si>
  <si>
    <t>5892</t>
  </si>
  <si>
    <t>5893</t>
  </si>
  <si>
    <t>5894</t>
  </si>
  <si>
    <t>5911</t>
  </si>
  <si>
    <t>NEONATE BIRTH WEIGHT 500-749 GRAMS WITHOUT MAJOR PROCEDURE</t>
  </si>
  <si>
    <t>5912</t>
  </si>
  <si>
    <t>5913</t>
  </si>
  <si>
    <t>5914</t>
  </si>
  <si>
    <t>5931</t>
  </si>
  <si>
    <t>NEONATE BIRTH WEIGHT 750-999 GRAMS WITHOUT MAJOR PROCEDURE</t>
  </si>
  <si>
    <t>5932</t>
  </si>
  <si>
    <t>5933</t>
  </si>
  <si>
    <t>5934</t>
  </si>
  <si>
    <t>6021</t>
  </si>
  <si>
    <t>NEONATE BIRTH WEIGHT 1000-1249 GRAMS WITH RESPIRATORY DISTRESS SYNDROME OR OTHER MAJOR RESPIRATORY CONDITION OR MAJOR ANOMALY</t>
  </si>
  <si>
    <t>6022</t>
  </si>
  <si>
    <t>6023</t>
  </si>
  <si>
    <t>6024</t>
  </si>
  <si>
    <t>6031</t>
  </si>
  <si>
    <t>NEONATE BIRTH WEIGHT 1000-1249 GRAMS WITH OR WITHOUT SIGNIFICANT CONDITION</t>
  </si>
  <si>
    <t>6032</t>
  </si>
  <si>
    <t>6033</t>
  </si>
  <si>
    <t>6034</t>
  </si>
  <si>
    <t>6071</t>
  </si>
  <si>
    <t>NEONATE BIRTH WEIGHT 1250-1499 GRAMS WITH RESPIRATORY DISTRESS SYNDROME OR OTHER MAJOR RESPIRATORY CONDITION OR MAJOR ANOMALY</t>
  </si>
  <si>
    <t>6072</t>
  </si>
  <si>
    <t>6073</t>
  </si>
  <si>
    <t>6074</t>
  </si>
  <si>
    <t>6081</t>
  </si>
  <si>
    <t>NEONATE BIRTH WEIGHT 1250-1499 GRAMS WITH OR WITHOUT SIGNIFICANT CONDITION</t>
  </si>
  <si>
    <t>6082</t>
  </si>
  <si>
    <t>6083</t>
  </si>
  <si>
    <t>6084</t>
  </si>
  <si>
    <t>6091</t>
  </si>
  <si>
    <t>NEONATE BIRTH WEIGHT 1500-2499 GRAMS WITH MAJOR PROCEDURE</t>
  </si>
  <si>
    <t>6092</t>
  </si>
  <si>
    <t>6093</t>
  </si>
  <si>
    <t>6094</t>
  </si>
  <si>
    <t>6111</t>
  </si>
  <si>
    <t>NEONATE BIRTH WEIGHT 1500-1999 GRAMS WITH MAJOR ANOMALY</t>
  </si>
  <si>
    <t>6112</t>
  </si>
  <si>
    <t>6113</t>
  </si>
  <si>
    <t>6114</t>
  </si>
  <si>
    <t>6121</t>
  </si>
  <si>
    <t>NEONATE BIRTH WEIGHT 1500-1999 GRAMS WITH RESPIRATORY DISTRESS SYNDROME OR OTHER MAJOR RESPIRATORY CONDITION</t>
  </si>
  <si>
    <t>6122</t>
  </si>
  <si>
    <t>6123</t>
  </si>
  <si>
    <t>6124</t>
  </si>
  <si>
    <t>6131</t>
  </si>
  <si>
    <t>NEONATE BIRTH WEIGHT 1500-1999 GRAMS WITH CONGENITAL OR PERINATAL INFECTION</t>
  </si>
  <si>
    <t>6132</t>
  </si>
  <si>
    <t>6133</t>
  </si>
  <si>
    <t>6134</t>
  </si>
  <si>
    <t>6141</t>
  </si>
  <si>
    <t>NEONATE BIRTH WEIGHT 1500-1999 GRAMS WITH OR WITHOUT OTHER SIGNIFICANT CONDITION</t>
  </si>
  <si>
    <t>6142</t>
  </si>
  <si>
    <t>6143</t>
  </si>
  <si>
    <t>6144</t>
  </si>
  <si>
    <t>6211</t>
  </si>
  <si>
    <t>NEONATE BIRTH WEIGHT 2000-2499 GRAMS WITH MAJOR ANOMALY</t>
  </si>
  <si>
    <t>6212</t>
  </si>
  <si>
    <t>6213</t>
  </si>
  <si>
    <t>6214</t>
  </si>
  <si>
    <t>6221</t>
  </si>
  <si>
    <t>NEONATE BIRTH WEIGHT 2000-2499 GRAMS WITH RESPIRATORY DISTRESS SYNDROME OR OTHER MAJOR RESPIRATORY CONDITION</t>
  </si>
  <si>
    <t>6222</t>
  </si>
  <si>
    <t>6223</t>
  </si>
  <si>
    <t>6224</t>
  </si>
  <si>
    <t>6231</t>
  </si>
  <si>
    <t>NEONATE BIRTH WEIGHT 2000-2499 GRAMS WITH CONGENITAL OR PERINATAL INFECTION</t>
  </si>
  <si>
    <t>6232</t>
  </si>
  <si>
    <t>6233</t>
  </si>
  <si>
    <t>6234</t>
  </si>
  <si>
    <t>6251</t>
  </si>
  <si>
    <t>NEONATE BIRTH WEIGHT 2000-2499 GRAMS WITH OTHER SIGNIFICANT CONDITION</t>
  </si>
  <si>
    <t>6252</t>
  </si>
  <si>
    <t>6253</t>
  </si>
  <si>
    <t>6254</t>
  </si>
  <si>
    <t>6261</t>
  </si>
  <si>
    <t>NEONATE BIRTH WEIGHT 2000-2499 GRAMS, NORMAL NEWBORN OR NEONATE WITH OTHER PROBLEM</t>
  </si>
  <si>
    <t>Normal newborn</t>
  </si>
  <si>
    <t>6262</t>
  </si>
  <si>
    <t>6263</t>
  </si>
  <si>
    <t>6264</t>
  </si>
  <si>
    <t>6301</t>
  </si>
  <si>
    <t>NEONATE BIRTH WEIGHT &gt; 2499 GRAMS WITH MAJOR CARDIOVASCULAR PROCEDURE</t>
  </si>
  <si>
    <t>6302</t>
  </si>
  <si>
    <t>6303</t>
  </si>
  <si>
    <t>6304</t>
  </si>
  <si>
    <t>6311</t>
  </si>
  <si>
    <t>NEONATE BIRTH WEIGHT &gt; 2499 GRAMS WITH OTHER MAJOR PROCEDURE</t>
  </si>
  <si>
    <t>6312</t>
  </si>
  <si>
    <t>6313</t>
  </si>
  <si>
    <t>6314</t>
  </si>
  <si>
    <t>6331</t>
  </si>
  <si>
    <t>NEONATE BIRTH WEIGHT &gt; 2499 GRAMS WITH MAJOR ANOMALY</t>
  </si>
  <si>
    <t>6332</t>
  </si>
  <si>
    <t>6333</t>
  </si>
  <si>
    <t>6334</t>
  </si>
  <si>
    <t>6341</t>
  </si>
  <si>
    <t>NEONATE BIRTH WEIGHT &gt; 2499 GRAMS WITH RESPIRATORY DISTRESS SYNDROME OR OTHER MAJOR RESPIRATORY CONDITION</t>
  </si>
  <si>
    <t>6342</t>
  </si>
  <si>
    <t>6343</t>
  </si>
  <si>
    <t>6344</t>
  </si>
  <si>
    <t>6361</t>
  </si>
  <si>
    <t>NEONATE BIRTH WEIGHT &gt; 2499 GRAMS WITH CONGENITAL OR PERINATAL INFECTION</t>
  </si>
  <si>
    <t>6362</t>
  </si>
  <si>
    <t>6363</t>
  </si>
  <si>
    <t>6364</t>
  </si>
  <si>
    <t>6391</t>
  </si>
  <si>
    <t>NEONATE BIRTH WEIGHT &gt; 2499 GRAMS WITH OTHER SIGNIFICANT CONDITION</t>
  </si>
  <si>
    <t>6392</t>
  </si>
  <si>
    <t>6393</t>
  </si>
  <si>
    <t>6394</t>
  </si>
  <si>
    <t>6401</t>
  </si>
  <si>
    <t>NEONATE BIRTH WEIGHT &gt; 2499 GRAMS, NORMAL NEWBORN OR NEONATE WITH OTHER PROBLEM</t>
  </si>
  <si>
    <t>6402</t>
  </si>
  <si>
    <t>6403</t>
  </si>
  <si>
    <t>6404</t>
  </si>
  <si>
    <t>6501</t>
  </si>
  <si>
    <t>SPLENECTOMY</t>
  </si>
  <si>
    <t>16</t>
  </si>
  <si>
    <t>DISEASES &amp; DISORDERS OF BLOOD, BLOOD FORMING ORGANS, IMMUNOLOG DISORD</t>
  </si>
  <si>
    <t>6502</t>
  </si>
  <si>
    <t>6503</t>
  </si>
  <si>
    <t>6504</t>
  </si>
  <si>
    <t>6511</t>
  </si>
  <si>
    <t>OTHER PROCEDURES OF BLOOD AND BLOOD-FORMING ORGANS</t>
  </si>
  <si>
    <t>6512</t>
  </si>
  <si>
    <t>6513</t>
  </si>
  <si>
    <t>6514</t>
  </si>
  <si>
    <t>6601</t>
  </si>
  <si>
    <t>MAJOR HEMATOLOGIC OR IMMUNOLOGIC DIAGNOSES EXCEPT SICKLE CELL CRISIS AND COAGULATION</t>
  </si>
  <si>
    <t>6602</t>
  </si>
  <si>
    <t>6603</t>
  </si>
  <si>
    <t>6604</t>
  </si>
  <si>
    <t>6611</t>
  </si>
  <si>
    <t>COAGULATION AND PLATELET DISORDERS</t>
  </si>
  <si>
    <t>6612</t>
  </si>
  <si>
    <t>6613</t>
  </si>
  <si>
    <t>6614</t>
  </si>
  <si>
    <t>6621</t>
  </si>
  <si>
    <t>SICKLE CELL ANEMIA CRISIS</t>
  </si>
  <si>
    <t>6622</t>
  </si>
  <si>
    <t>6623</t>
  </si>
  <si>
    <t>6624</t>
  </si>
  <si>
    <t>6631</t>
  </si>
  <si>
    <t>OTHER ANEMIA AND DISORDERS OF BLOOD AND BLOOD-FORMING ORGANS</t>
  </si>
  <si>
    <t>6632</t>
  </si>
  <si>
    <t>6633</t>
  </si>
  <si>
    <t>6634</t>
  </si>
  <si>
    <t>6801</t>
  </si>
  <si>
    <t>MAJOR O.R. PROCEDURES FOR LYMPHATIC, HEMATOPOIETIC OR OTHER NEOPLASMS</t>
  </si>
  <si>
    <t>17</t>
  </si>
  <si>
    <t>MYELOPROLIFERATIVE DISEASES &amp; DISORDERS, POORLY DIFFERENTIATED NEOPLASM</t>
  </si>
  <si>
    <t>6802</t>
  </si>
  <si>
    <t>6803</t>
  </si>
  <si>
    <t>6804</t>
  </si>
  <si>
    <t>6811</t>
  </si>
  <si>
    <t>OTHER  O.R. PROCEDURES FOR LYMPHATIC, HEMATOPOIETIC OR OTHER NEOPLASMS</t>
  </si>
  <si>
    <t>6812</t>
  </si>
  <si>
    <t>6813</t>
  </si>
  <si>
    <t>6814</t>
  </si>
  <si>
    <t>6901</t>
  </si>
  <si>
    <t>ACUTE LEUKEMIA</t>
  </si>
  <si>
    <t>6902</t>
  </si>
  <si>
    <t>6903</t>
  </si>
  <si>
    <t>6904</t>
  </si>
  <si>
    <t>6911</t>
  </si>
  <si>
    <t>LYMPHOMA, MYELOMA AND NON-ACUTE LEUKEMIA</t>
  </si>
  <si>
    <t>6912</t>
  </si>
  <si>
    <t>6913</t>
  </si>
  <si>
    <t>6914</t>
  </si>
  <si>
    <t>6921</t>
  </si>
  <si>
    <t>RADIOTHERAPY</t>
  </si>
  <si>
    <t>6922</t>
  </si>
  <si>
    <t>6923</t>
  </si>
  <si>
    <t>6924</t>
  </si>
  <si>
    <t>6941</t>
  </si>
  <si>
    <t>LYMPHATIC AND OTHER MALIGNANCIES AND NEOPLASMS OF UNCERTAIN BEHAVIOR</t>
  </si>
  <si>
    <t>6942</t>
  </si>
  <si>
    <t>6943</t>
  </si>
  <si>
    <t>6944</t>
  </si>
  <si>
    <t>6951</t>
  </si>
  <si>
    <t>CHEMOTHERAPY FOR ACUTE LEUKEMIA</t>
  </si>
  <si>
    <t>6952</t>
  </si>
  <si>
    <t>6953</t>
  </si>
  <si>
    <t>6954</t>
  </si>
  <si>
    <t>6961</t>
  </si>
  <si>
    <t>OTHER CHEMOTHERAPY</t>
  </si>
  <si>
    <t>6962</t>
  </si>
  <si>
    <t>6963</t>
  </si>
  <si>
    <t>6964</t>
  </si>
  <si>
    <t>7101</t>
  </si>
  <si>
    <t>INFECTIOUS AND PARASITIC DISEASES INCLUDING HIV WITH O.R. PROCEDURE</t>
  </si>
  <si>
    <t>18</t>
  </si>
  <si>
    <t>INFECTIOUS &amp; PARASITIC DISEASES, SYSTEMIC OR UNSPECIFIED SITES</t>
  </si>
  <si>
    <t>7102</t>
  </si>
  <si>
    <t>7103</t>
  </si>
  <si>
    <t>7104</t>
  </si>
  <si>
    <t>7111</t>
  </si>
  <si>
    <t>POST-OPERATIVE, POST-TRAUMA, OTHER DEVICE INFECTIONS WITH O.R. PROCEDURE</t>
  </si>
  <si>
    <t>7112</t>
  </si>
  <si>
    <t>7113</t>
  </si>
  <si>
    <t>7114</t>
  </si>
  <si>
    <t>7201</t>
  </si>
  <si>
    <t>SEPTICEMIA AND DISSEMINATED INFECTIONS</t>
  </si>
  <si>
    <t>7202</t>
  </si>
  <si>
    <t>7203</t>
  </si>
  <si>
    <t>7204</t>
  </si>
  <si>
    <t>7211</t>
  </si>
  <si>
    <t>POST-OPERATIVE, POST-TRAUMATIC, OTHER DEVICE INFECTIONS</t>
  </si>
  <si>
    <t>7212</t>
  </si>
  <si>
    <t>7213</t>
  </si>
  <si>
    <t>7214</t>
  </si>
  <si>
    <t>7221</t>
  </si>
  <si>
    <t>FEVER AND INFLAMMATORY CONDITIONS</t>
  </si>
  <si>
    <t>7222</t>
  </si>
  <si>
    <t>7223</t>
  </si>
  <si>
    <t>7224</t>
  </si>
  <si>
    <t>7231</t>
  </si>
  <si>
    <t>VIRAL ILLNESS</t>
  </si>
  <si>
    <t>7232</t>
  </si>
  <si>
    <t>7233</t>
  </si>
  <si>
    <t>7234</t>
  </si>
  <si>
    <t>7241</t>
  </si>
  <si>
    <t>OTHER INFECTIOUS AND PARASITIC DISEASES</t>
  </si>
  <si>
    <t>7242</t>
  </si>
  <si>
    <t>7243</t>
  </si>
  <si>
    <t>7244</t>
  </si>
  <si>
    <t>7401</t>
  </si>
  <si>
    <t>MENTAL ILLNESS DIAGNOSIS WITH O.R. PROCEDURE</t>
  </si>
  <si>
    <t>Mental Health</t>
  </si>
  <si>
    <t>19</t>
  </si>
  <si>
    <t>MENTAL DISEASES &amp; DISORDERS</t>
  </si>
  <si>
    <t>7402</t>
  </si>
  <si>
    <t>7403</t>
  </si>
  <si>
    <t>7404</t>
  </si>
  <si>
    <t>7501</t>
  </si>
  <si>
    <t>SCHIZOPHRENIA</t>
  </si>
  <si>
    <t>7502</t>
  </si>
  <si>
    <t>7503</t>
  </si>
  <si>
    <t>7504</t>
  </si>
  <si>
    <t>7511</t>
  </si>
  <si>
    <t>MAJOR DEPRESSIVE DISORDERS AND OTHER OR UNSPECIFIED PSYCHOSES</t>
  </si>
  <si>
    <t>7512</t>
  </si>
  <si>
    <t>7513</t>
  </si>
  <si>
    <t>7514</t>
  </si>
  <si>
    <t>7521</t>
  </si>
  <si>
    <t>DISORDERS OF PERSONALITY AND IMPULSE CONTROL</t>
  </si>
  <si>
    <t>7522</t>
  </si>
  <si>
    <t>7523</t>
  </si>
  <si>
    <t>7524</t>
  </si>
  <si>
    <t>7531</t>
  </si>
  <si>
    <t>BIPOLAR DISORDERS</t>
  </si>
  <si>
    <t>7532</t>
  </si>
  <si>
    <t>7533</t>
  </si>
  <si>
    <t>7534</t>
  </si>
  <si>
    <t>7541</t>
  </si>
  <si>
    <t>DEPRESSION EXCEPT MAJOR DEPRESSIVE DISORDER</t>
  </si>
  <si>
    <t>7542</t>
  </si>
  <si>
    <t>7543</t>
  </si>
  <si>
    <t>7544</t>
  </si>
  <si>
    <t>7551</t>
  </si>
  <si>
    <t>ADJUSTMENT DISORDERS AND NEUROSES EXCEPT DEPRESSIVE DIAGNOSES</t>
  </si>
  <si>
    <t>7552</t>
  </si>
  <si>
    <t>7553</t>
  </si>
  <si>
    <t>7554</t>
  </si>
  <si>
    <t>7561</t>
  </si>
  <si>
    <t>ACUTE ANXIETY AND DELIRIUM STATES</t>
  </si>
  <si>
    <t>7562</t>
  </si>
  <si>
    <t>7563</t>
  </si>
  <si>
    <t>7564</t>
  </si>
  <si>
    <t>7571</t>
  </si>
  <si>
    <t>ORGANIC MENTAL HEALTH DISTURBANCES</t>
  </si>
  <si>
    <t>7572</t>
  </si>
  <si>
    <t>7573</t>
  </si>
  <si>
    <t>7574</t>
  </si>
  <si>
    <t>7581</t>
  </si>
  <si>
    <t>BEHAVIORAL DISORDERS</t>
  </si>
  <si>
    <t>7582</t>
  </si>
  <si>
    <t>7583</t>
  </si>
  <si>
    <t>7584</t>
  </si>
  <si>
    <t>7591</t>
  </si>
  <si>
    <t>EATING DISORDERS</t>
  </si>
  <si>
    <t>7592</t>
  </si>
  <si>
    <t>7593</t>
  </si>
  <si>
    <t>7594</t>
  </si>
  <si>
    <t>7601</t>
  </si>
  <si>
    <t>OTHER MENTAL HEALTH DISORDERS</t>
  </si>
  <si>
    <t>7602</t>
  </si>
  <si>
    <t>7603</t>
  </si>
  <si>
    <t>7604</t>
  </si>
  <si>
    <t>7701</t>
  </si>
  <si>
    <t>DRUG AND ALCOHOL ABUSE OR DEPENDENCE, LEFT AGAINST MEDICAL ADVICE</t>
  </si>
  <si>
    <t>20</t>
  </si>
  <si>
    <t>ALCOHOL/DRUG USE &amp; ALCOHOL/DRUG INDUCED ORGANIC MENTAL DISORDERS</t>
  </si>
  <si>
    <t>7702</t>
  </si>
  <si>
    <t>7703</t>
  </si>
  <si>
    <t>7704</t>
  </si>
  <si>
    <t>7721</t>
  </si>
  <si>
    <t>ALCOHOL AND DRUG DEPENDENCE WITH REHABILITATION AND/OR DETOXIFICATION THERAPY</t>
  </si>
  <si>
    <t>7722</t>
  </si>
  <si>
    <t>7723</t>
  </si>
  <si>
    <t>7724</t>
  </si>
  <si>
    <t>7731</t>
  </si>
  <si>
    <t>OPIOID ABUSE AND DEPENDENCE</t>
  </si>
  <si>
    <t>7732</t>
  </si>
  <si>
    <t>7733</t>
  </si>
  <si>
    <t>7734</t>
  </si>
  <si>
    <t>7741</t>
  </si>
  <si>
    <t>COCAINE ABUSE AND DEPENDENCE</t>
  </si>
  <si>
    <t>7742</t>
  </si>
  <si>
    <t>7743</t>
  </si>
  <si>
    <t>7744</t>
  </si>
  <si>
    <t>7751</t>
  </si>
  <si>
    <t>ALCOHOL ABUSE AND DEPENDENCE</t>
  </si>
  <si>
    <t>7752</t>
  </si>
  <si>
    <t>7753</t>
  </si>
  <si>
    <t>7754</t>
  </si>
  <si>
    <t>7761</t>
  </si>
  <si>
    <t>OTHER DRUG ABUSE AND DEPENDENCE</t>
  </si>
  <si>
    <t>7762</t>
  </si>
  <si>
    <t>7763</t>
  </si>
  <si>
    <t>7764</t>
  </si>
  <si>
    <t>7921</t>
  </si>
  <si>
    <t>EXTENSIVE O.R. PROCEDURES FOR OTHER COMPLICATIONS OF TREATMENT</t>
  </si>
  <si>
    <t>21</t>
  </si>
  <si>
    <t>INJURIES, POISONINGS &amp; TOXIC EFFECTS OF DRUGS</t>
  </si>
  <si>
    <t>7922</t>
  </si>
  <si>
    <t>7923</t>
  </si>
  <si>
    <t>7924</t>
  </si>
  <si>
    <t>7931</t>
  </si>
  <si>
    <t>MODERATELY EXTENSIVE O.R. PROCEDURES FOR OTHER COMPLICATIONS OF TREATMENT</t>
  </si>
  <si>
    <t>7932</t>
  </si>
  <si>
    <t>7933</t>
  </si>
  <si>
    <t>7934</t>
  </si>
  <si>
    <t>7941</t>
  </si>
  <si>
    <t>NON-EXTENSIVE O.R. PROCEDURES FOR OTHER COMPLICATIONS OF TREATMENT</t>
  </si>
  <si>
    <t>7942</t>
  </si>
  <si>
    <t>7943</t>
  </si>
  <si>
    <t>7944</t>
  </si>
  <si>
    <t>8101</t>
  </si>
  <si>
    <t>HEMORRHAGE OR HEMATOMA DUE TO COMPLICATION</t>
  </si>
  <si>
    <t>8102</t>
  </si>
  <si>
    <t>8103</t>
  </si>
  <si>
    <t>8104</t>
  </si>
  <si>
    <t>8111</t>
  </si>
  <si>
    <t>ALLERGIC REACTIONS</t>
  </si>
  <si>
    <t>8112</t>
  </si>
  <si>
    <t>8113</t>
  </si>
  <si>
    <t>8114</t>
  </si>
  <si>
    <t>8121</t>
  </si>
  <si>
    <t>POISONING OF MEDICINAL AGENTS</t>
  </si>
  <si>
    <t>8122</t>
  </si>
  <si>
    <t>8123</t>
  </si>
  <si>
    <t>8124</t>
  </si>
  <si>
    <t>8131</t>
  </si>
  <si>
    <t>OTHER COMPLICATIONS OF TREATMENT</t>
  </si>
  <si>
    <t>8132</t>
  </si>
  <si>
    <t>8133</t>
  </si>
  <si>
    <t>8134</t>
  </si>
  <si>
    <t>8151</t>
  </si>
  <si>
    <t>OTHER INJURY, POISONING AND TOXIC EFFECT DIAGNOSES</t>
  </si>
  <si>
    <t>8152</t>
  </si>
  <si>
    <t>8153</t>
  </si>
  <si>
    <t>8154</t>
  </si>
  <si>
    <t>8161</t>
  </si>
  <si>
    <t>TOXIC EFFECTS OF NON-MEDICINAL SUBSTANCES</t>
  </si>
  <si>
    <t>8162</t>
  </si>
  <si>
    <t>8163</t>
  </si>
  <si>
    <t>8164</t>
  </si>
  <si>
    <t>8171</t>
  </si>
  <si>
    <t>INTENTIONAL SELF-HARM AND ATTEMPTED SUICIDE</t>
  </si>
  <si>
    <t>8172</t>
  </si>
  <si>
    <t>8173</t>
  </si>
  <si>
    <t>8174</t>
  </si>
  <si>
    <t>8411</t>
  </si>
  <si>
    <t>EXTENSIVE THIRD DEGREE BURNS WITH SKIN GRAFT</t>
  </si>
  <si>
    <t>22</t>
  </si>
  <si>
    <t>BURNS</t>
  </si>
  <si>
    <t>8412</t>
  </si>
  <si>
    <t>8413</t>
  </si>
  <si>
    <t>8414</t>
  </si>
  <si>
    <t>8421</t>
  </si>
  <si>
    <t>BURNS WITH SKIN GRAFT EXCEPT EXTENSIVE THIRD DEGREE BURNS</t>
  </si>
  <si>
    <t>8422</t>
  </si>
  <si>
    <t>8423</t>
  </si>
  <si>
    <t>8424</t>
  </si>
  <si>
    <t>8431</t>
  </si>
  <si>
    <t>EXTENSIVE THIRD DEGREE BURNS WITHOUT SKIN GRAFT</t>
  </si>
  <si>
    <t>8432</t>
  </si>
  <si>
    <t>8433</t>
  </si>
  <si>
    <t>8434</t>
  </si>
  <si>
    <t>8441</t>
  </si>
  <si>
    <t>PARTIAL THICKNESS BURNS WITHOUT SKIN GRAFT</t>
  </si>
  <si>
    <t>8442</t>
  </si>
  <si>
    <t>8443</t>
  </si>
  <si>
    <t>8444</t>
  </si>
  <si>
    <t>8501</t>
  </si>
  <si>
    <t>PROCEDURE WITH DIAGNOSIS OF REHABILITATION, AFTERCARE OR OTHER CONTACT WITH HEALTH SERVICES</t>
  </si>
  <si>
    <t>Rehab</t>
  </si>
  <si>
    <t>23</t>
  </si>
  <si>
    <t>FACTORS INFLUENCING HLTH STAT &amp; OTHR CONTACTS WITH HLTH SERVCS</t>
  </si>
  <si>
    <t>8502</t>
  </si>
  <si>
    <t>8503</t>
  </si>
  <si>
    <t>8504</t>
  </si>
  <si>
    <t>8601</t>
  </si>
  <si>
    <t>REHABILITATION</t>
  </si>
  <si>
    <t>8602</t>
  </si>
  <si>
    <t>8603</t>
  </si>
  <si>
    <t>8604</t>
  </si>
  <si>
    <t>8611</t>
  </si>
  <si>
    <t>SIGNS, SYMPTOMS AND OTHER FACTORS INFLUENCING HEALTH STATUS</t>
  </si>
  <si>
    <t>8612</t>
  </si>
  <si>
    <t>8613</t>
  </si>
  <si>
    <t>8614</t>
  </si>
  <si>
    <t>8621</t>
  </si>
  <si>
    <t>OTHER AFTERCARE AND CONVALESCENCE</t>
  </si>
  <si>
    <t>8622</t>
  </si>
  <si>
    <t>8623</t>
  </si>
  <si>
    <t>8624</t>
  </si>
  <si>
    <t>8631</t>
  </si>
  <si>
    <t>NEONATAL AFTERCARE</t>
  </si>
  <si>
    <t>8632</t>
  </si>
  <si>
    <t>8633</t>
  </si>
  <si>
    <t>8634</t>
  </si>
  <si>
    <t>8901</t>
  </si>
  <si>
    <t>HIV WITH MULTIPLE MAJOR HIV RELATED CONDITIONS</t>
  </si>
  <si>
    <t>24</t>
  </si>
  <si>
    <t>HUMAN IMMUNODEFICIENCY VIRUS INFECTIONS</t>
  </si>
  <si>
    <t>8902</t>
  </si>
  <si>
    <t>8903</t>
  </si>
  <si>
    <t>8904</t>
  </si>
  <si>
    <t>8921</t>
  </si>
  <si>
    <t>HIV WITH MAJOR HIV RELATED CONDITION</t>
  </si>
  <si>
    <t>8922</t>
  </si>
  <si>
    <t>8923</t>
  </si>
  <si>
    <t>8924</t>
  </si>
  <si>
    <t>8931</t>
  </si>
  <si>
    <t>HIV WITH MULTIPLE SIGNIFICANT HIV RELATED CONDITIONS</t>
  </si>
  <si>
    <t>8932</t>
  </si>
  <si>
    <t>8933</t>
  </si>
  <si>
    <t>8934</t>
  </si>
  <si>
    <t>8941</t>
  </si>
  <si>
    <t>HIV WITH ONE SIGNIFICANT HIV CONDITION OR WITHOUT SIGNIFICANT RELATED CONDITIONS</t>
  </si>
  <si>
    <t>8942</t>
  </si>
  <si>
    <t>8943</t>
  </si>
  <si>
    <t>8944</t>
  </si>
  <si>
    <t>9101</t>
  </si>
  <si>
    <t>CRANIOTOMY FOR MULTIPLE SIGNIFICANT TRAUMA</t>
  </si>
  <si>
    <t>25</t>
  </si>
  <si>
    <t>MULTIPLE SIGNIFICANT TRAUMA</t>
  </si>
  <si>
    <t>9102</t>
  </si>
  <si>
    <t>9103</t>
  </si>
  <si>
    <t>9104</t>
  </si>
  <si>
    <t>9111</t>
  </si>
  <si>
    <t>EXTENSIVE ABDOMINAL OR THORACIC PROCEDURES FOR MULTIPLE SIGNIFICANT TRAUMA</t>
  </si>
  <si>
    <t>9112</t>
  </si>
  <si>
    <t>9113</t>
  </si>
  <si>
    <t>9114</t>
  </si>
  <si>
    <t>9121</t>
  </si>
  <si>
    <t>MUSCULOSKELETAL AND OTHER PROCEDURES FOR MULTIPLE SIGNIFICANT TRAUMA</t>
  </si>
  <si>
    <t>9122</t>
  </si>
  <si>
    <t>9123</t>
  </si>
  <si>
    <t>9124</t>
  </si>
  <si>
    <t>9301</t>
  </si>
  <si>
    <t>MULTIPLE SIGNIFICANT TRAUMA WITHOUT O.R. PROCEDURE</t>
  </si>
  <si>
    <t>9302</t>
  </si>
  <si>
    <t>9303</t>
  </si>
  <si>
    <t>9304</t>
  </si>
  <si>
    <t>9501</t>
  </si>
  <si>
    <t>EXTENSIVE O.R. PROCEDURE UNRELATED TO PRINCIPAL DIAGNOSIS</t>
  </si>
  <si>
    <t>UNRELATED ERROR DRGs</t>
  </si>
  <si>
    <t>9502</t>
  </si>
  <si>
    <t>9503</t>
  </si>
  <si>
    <t>9504</t>
  </si>
  <si>
    <t>9511</t>
  </si>
  <si>
    <t>MODERATELY EXTENSIVE O.R. PROCEDURE UNRELATED TO PRINCIPAL DIAGNOSIS</t>
  </si>
  <si>
    <t>9512</t>
  </si>
  <si>
    <t>9513</t>
  </si>
  <si>
    <t>9514</t>
  </si>
  <si>
    <t>9521</t>
  </si>
  <si>
    <t>NON-EXTENSIVE O.R. PROCEDURE UNRELATED TO PRINCIPAL DIAGNOSIS</t>
  </si>
  <si>
    <t>9522</t>
  </si>
  <si>
    <t>9523</t>
  </si>
  <si>
    <t>9524</t>
  </si>
  <si>
    <t>9550</t>
  </si>
  <si>
    <t>PRINCIPAL DIAGNOSIS INVALID AS DISCHARGE DIAGNOSIS</t>
  </si>
  <si>
    <t>Ungroupable</t>
  </si>
  <si>
    <t>9560</t>
  </si>
  <si>
    <t>UNGROUPABLE</t>
  </si>
  <si>
    <t>Provider Base ID</t>
  </si>
  <si>
    <t>Provider Name</t>
  </si>
  <si>
    <t>Provider Cost-to-Charge Ratio</t>
  </si>
  <si>
    <t>DRG Standardized Base Rate</t>
  </si>
  <si>
    <t>Provider Policy Adjustor</t>
  </si>
  <si>
    <t>Provider Category</t>
  </si>
  <si>
    <t>Provider Average Per-Discharge Children's Hospital Add-On Payment</t>
  </si>
  <si>
    <t>Hospital-Specific DRG Case-Mix</t>
  </si>
  <si>
    <t>Trauma Classification</t>
  </si>
  <si>
    <t>Trauma Rate Enhancement Percentage</t>
  </si>
  <si>
    <t>None</t>
  </si>
  <si>
    <t>Rehabilitation</t>
  </si>
  <si>
    <t>Level I</t>
  </si>
  <si>
    <t>010042100</t>
  </si>
  <si>
    <t>Jackson Memorial Hospital</t>
  </si>
  <si>
    <t>010108700</t>
  </si>
  <si>
    <t>Orlando Health South Lake Hospital</t>
  </si>
  <si>
    <t>010110900</t>
  </si>
  <si>
    <t>Lee Memorial Hospital</t>
  </si>
  <si>
    <t>SFY 2023 - 2024</t>
  </si>
  <si>
    <t xml:space="preserve"> SFY 2023 - 2024</t>
  </si>
  <si>
    <t>119077100</t>
  </si>
  <si>
    <t>114149600</t>
  </si>
  <si>
    <t>118764400</t>
  </si>
  <si>
    <t>118987000</t>
  </si>
  <si>
    <t>119412500</t>
  </si>
  <si>
    <t>120053400</t>
  </si>
  <si>
    <t>121356100</t>
  </si>
  <si>
    <t>121532600</t>
  </si>
  <si>
    <t>122864800</t>
  </si>
  <si>
    <t>Baycare Hospital Wesley Chapel</t>
  </si>
  <si>
    <t xml:space="preserve">Encompass Health Rehabilitation Hospital </t>
  </si>
  <si>
    <t>AdventHealth Palm Coast Parkway</t>
  </si>
  <si>
    <t>PAM Health Rehabilitation Hospital of Tavares</t>
  </si>
  <si>
    <t>PAM Health Rehabilitation Hospital of Jupiter</t>
  </si>
  <si>
    <t>PAM Rehabilitation Hospital of Venice</t>
  </si>
  <si>
    <t>Encompass Health Rehab Hosp of Kissimmee</t>
  </si>
  <si>
    <t>122747600</t>
  </si>
  <si>
    <t>122850300</t>
  </si>
  <si>
    <t>Reunion Rehabilitation Hospital Jacksonville</t>
  </si>
  <si>
    <t>DRG Payment Calculator Version:</t>
  </si>
  <si>
    <t xml:space="preserve"> SFY 2023 - 2024, Updated December 11,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</si>
</sst>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_);[Red]\(0.0\)"/>
    <numFmt numFmtId="165" formatCode="&quot;$&quot;#,##0.00"/>
    <numFmt numFmtId="166" formatCode="&quot;$&quot;#,##0"/>
    <numFmt numFmtId="167" formatCode="0.0000"/>
    <numFmt numFmtId="168" formatCode="0.000"/>
    <numFmt numFmtId="169" formatCode="0.00000"/>
    <numFmt numFmtId="170" formatCode="#,##0.0000"/>
  </numFmts>
  <fonts count="18" x14ac:knownFonts="1">
    <font>
      <sz val="11"/>
      <color theme="1"/>
      <name val="Aptos Narrow"/>
      <family val="2"/>
      <scheme val="minor"/>
    </font>
    <font>
      <sz val="11"/>
      <color theme="1"/>
      <name val="Aptos Narrow"/>
      <family val="2"/>
      <scheme val="minor"/>
    </font>
    <font>
      <sz val="10"/>
      <color theme="1"/>
      <name val="Arial"/>
      <family val="2"/>
    </font>
    <font>
      <sz val="10"/>
      <name val="Arial"/>
      <family val="2"/>
    </font>
    <font>
      <b/>
      <sz val="20"/>
      <color indexed="9"/>
      <name val="Arial"/>
      <family val="2"/>
    </font>
    <font>
      <b/>
      <sz val="12"/>
      <color indexed="9"/>
      <name val="Arial"/>
      <family val="2"/>
    </font>
    <font>
      <b/>
      <sz val="10"/>
      <name val="Arial"/>
      <family val="2"/>
    </font>
    <font>
      <b/>
      <sz val="10"/>
      <color theme="1"/>
      <name val="Arial"/>
      <family val="2"/>
    </font>
    <font>
      <u/>
      <sz val="10"/>
      <color theme="1"/>
      <name val="Arial"/>
      <family val="2"/>
    </font>
    <font>
      <b/>
      <i/>
      <sz val="10"/>
      <color theme="1"/>
      <name val="Arial"/>
      <family val="2"/>
    </font>
    <font>
      <u/>
      <sz val="10"/>
      <name val="Arial"/>
      <family val="2"/>
    </font>
    <font>
      <sz val="10"/>
      <color indexed="8"/>
      <name val="Arial"/>
      <family val="2"/>
    </font>
    <font>
      <b/>
      <sz val="10"/>
      <color rgb="FF0070C0"/>
      <name val="Arial"/>
      <family val="2"/>
    </font>
    <font>
      <b/>
      <sz val="10"/>
      <name val="Arial Narrow"/>
      <family val="2"/>
    </font>
    <font>
      <b/>
      <sz val="10"/>
      <color theme="0"/>
      <name val="Arial"/>
      <family val="2"/>
    </font>
    <font>
      <b/>
      <i/>
      <sz val="10"/>
      <name val="Arial"/>
      <family val="2"/>
    </font>
    <font>
      <sz val="10"/>
      <color rgb="FF0000FF"/>
      <name val="Arial"/>
      <family val="2"/>
    </font>
    <font>
      <b/>
      <sz val="14"/>
      <color indexed="9"/>
      <name val="Arial"/>
      <family val="2"/>
    </font>
  </fonts>
  <fills count="10">
    <fill>
      <patternFill patternType="none"/>
    </fill>
    <fill>
      <patternFill patternType="gray125"/>
    </fill>
    <fill>
      <patternFill patternType="solid">
        <fgColor theme="0"/>
        <bgColor indexed="64"/>
      </patternFill>
    </fill>
    <fill>
      <patternFill patternType="solid">
        <fgColor rgb="FF0081E3"/>
        <bgColor indexed="64"/>
      </patternFill>
    </fill>
    <fill>
      <patternFill patternType="solid">
        <fgColor indexed="9"/>
        <bgColor indexed="64"/>
      </patternFill>
    </fill>
    <fill>
      <patternFill patternType="solid">
        <fgColor theme="4" tint="0.79998168889431442"/>
        <bgColor indexed="64"/>
      </patternFill>
    </fill>
    <fill>
      <patternFill patternType="solid">
        <fgColor rgb="FF92D050"/>
        <bgColor indexed="64"/>
      </patternFill>
    </fill>
    <fill>
      <patternFill patternType="solid">
        <fgColor theme="3" tint="0.89999084444715716"/>
        <bgColor indexed="64"/>
      </patternFill>
    </fill>
    <fill>
      <patternFill patternType="solid">
        <fgColor theme="3" tint="9.9978637043366805E-2"/>
        <bgColor indexed="64"/>
      </patternFill>
    </fill>
    <fill>
      <patternFill patternType="solid">
        <fgColor theme="0" tint="-4.9989318521683403E-2"/>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style="thin">
        <color auto="1"/>
      </left>
      <right/>
      <top style="thin">
        <color theme="0"/>
      </top>
      <bottom style="thin">
        <color theme="0"/>
      </bottom>
      <diagonal/>
    </border>
    <border>
      <left/>
      <right/>
      <top style="thin">
        <color theme="0"/>
      </top>
      <bottom style="thin">
        <color theme="0"/>
      </bottom>
      <diagonal/>
    </border>
    <border>
      <left/>
      <right style="thin">
        <color auto="1"/>
      </right>
      <top style="thin">
        <color theme="0"/>
      </top>
      <bottom style="thin">
        <color theme="0"/>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top/>
      <bottom style="thin">
        <color theme="0"/>
      </bottom>
      <diagonal/>
    </border>
    <border>
      <left/>
      <right/>
      <top/>
      <bottom style="thin">
        <color theme="0"/>
      </bottom>
      <diagonal/>
    </border>
    <border>
      <left/>
      <right style="thin">
        <color indexed="64"/>
      </right>
      <top/>
      <bottom style="thin">
        <color theme="0"/>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auto="1"/>
      </right>
      <top/>
      <bottom style="thin">
        <color theme="0"/>
      </bottom>
      <diagonal/>
    </border>
    <border>
      <left style="thin">
        <color indexed="64"/>
      </left>
      <right style="thin">
        <color theme="2"/>
      </right>
      <top style="thin">
        <color theme="0"/>
      </top>
      <bottom style="thin">
        <color theme="2"/>
      </bottom>
      <diagonal/>
    </border>
    <border>
      <left style="thin">
        <color theme="2"/>
      </left>
      <right style="thin">
        <color theme="2"/>
      </right>
      <top style="thin">
        <color theme="0"/>
      </top>
      <bottom style="thin">
        <color theme="2"/>
      </bottom>
      <diagonal/>
    </border>
    <border>
      <left style="thin">
        <color theme="2"/>
      </left>
      <right style="thin">
        <color indexed="64"/>
      </right>
      <top style="thin">
        <color theme="0"/>
      </top>
      <bottom style="thin">
        <color theme="2"/>
      </bottom>
      <diagonal/>
    </border>
    <border>
      <left style="thin">
        <color indexed="64"/>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style="thin">
        <color indexed="64"/>
      </right>
      <top style="thin">
        <color theme="2"/>
      </top>
      <bottom style="thin">
        <color theme="2"/>
      </bottom>
      <diagonal/>
    </border>
    <border>
      <left style="thin">
        <color indexed="64"/>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indexed="64"/>
      </right>
      <top style="thin">
        <color theme="2"/>
      </top>
      <bottom/>
      <diagonal/>
    </border>
    <border>
      <left style="thin">
        <color auto="1"/>
      </left>
      <right/>
      <top/>
      <bottom style="thin">
        <color theme="2"/>
      </bottom>
      <diagonal/>
    </border>
    <border>
      <left/>
      <right/>
      <top/>
      <bottom style="thin">
        <color theme="2"/>
      </bottom>
      <diagonal/>
    </border>
    <border>
      <left/>
      <right style="thin">
        <color indexed="64"/>
      </right>
      <top/>
      <bottom style="thin">
        <color theme="2"/>
      </bottom>
      <diagonal/>
    </border>
    <border>
      <left style="thin">
        <color auto="1"/>
      </left>
      <right/>
      <top style="thin">
        <color theme="2"/>
      </top>
      <bottom style="thin">
        <color theme="2"/>
      </bottom>
      <diagonal/>
    </border>
    <border>
      <left/>
      <right/>
      <top style="thin">
        <color theme="2"/>
      </top>
      <bottom style="thin">
        <color theme="2"/>
      </bottom>
      <diagonal/>
    </border>
    <border>
      <left/>
      <right style="thin">
        <color indexed="64"/>
      </right>
      <top style="thin">
        <color theme="2"/>
      </top>
      <bottom style="thin">
        <color theme="2"/>
      </bottom>
      <diagonal/>
    </border>
    <border>
      <left style="thin">
        <color indexed="64"/>
      </left>
      <right style="thin">
        <color theme="2"/>
      </right>
      <top style="thin">
        <color theme="2"/>
      </top>
      <bottom style="thin">
        <color indexed="64"/>
      </bottom>
      <diagonal/>
    </border>
    <border>
      <left style="thin">
        <color theme="2"/>
      </left>
      <right style="thin">
        <color theme="2"/>
      </right>
      <top style="thin">
        <color theme="2"/>
      </top>
      <bottom style="thin">
        <color indexed="64"/>
      </bottom>
      <diagonal/>
    </border>
    <border>
      <left style="thin">
        <color theme="2"/>
      </left>
      <right style="thin">
        <color indexed="64"/>
      </right>
      <top style="thin">
        <color theme="2"/>
      </top>
      <bottom style="thin">
        <color indexed="64"/>
      </bottom>
      <diagonal/>
    </border>
    <border>
      <left style="thin">
        <color theme="0"/>
      </left>
      <right style="thin">
        <color theme="0"/>
      </right>
      <top style="thin">
        <color indexed="64"/>
      </top>
      <bottom style="thin">
        <color indexed="64"/>
      </bottom>
      <diagonal/>
    </border>
    <border>
      <left/>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auto="1"/>
      </bottom>
      <diagonal/>
    </border>
    <border>
      <left/>
      <right/>
      <top/>
      <bottom style="hair">
        <color auto="1"/>
      </bottom>
      <diagonal/>
    </border>
    <border>
      <left/>
      <right style="thin">
        <color indexed="64"/>
      </right>
      <top/>
      <bottom style="hair">
        <color auto="1"/>
      </bottom>
      <diagonal/>
    </border>
    <border>
      <left style="thin">
        <color indexed="64"/>
      </left>
      <right/>
      <top style="hair">
        <color auto="1"/>
      </top>
      <bottom/>
      <diagonal/>
    </border>
    <border>
      <left/>
      <right/>
      <top style="hair">
        <color auto="1"/>
      </top>
      <bottom/>
      <diagonal/>
    </border>
    <border>
      <left/>
      <right style="thin">
        <color indexed="64"/>
      </right>
      <top style="hair">
        <color auto="1"/>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cellStyleXfs>
  <cellXfs count="263">
    <xf numFmtId="0" fontId="0" fillId="0" borderId="0" xfId="0"/>
    <xf numFmtId="0" fontId="2" fillId="2" borderId="0" xfId="3" applyFill="1"/>
    <xf numFmtId="0" fontId="2" fillId="2" borderId="0" xfId="0" applyFont="1" applyFill="1"/>
    <xf numFmtId="0" fontId="3" fillId="4" borderId="4" xfId="4" applyFill="1" applyBorder="1" applyAlignment="1">
      <alignment wrapText="1"/>
    </xf>
    <xf numFmtId="0" fontId="3" fillId="4" borderId="0" xfId="4" applyFill="1" applyAlignment="1">
      <alignment wrapText="1"/>
    </xf>
    <xf numFmtId="0" fontId="3" fillId="4" borderId="5" xfId="4" applyFill="1" applyBorder="1" applyAlignment="1">
      <alignment wrapText="1"/>
    </xf>
    <xf numFmtId="15" fontId="6" fillId="2" borderId="4" xfId="4" quotePrefix="1" applyNumberFormat="1" applyFont="1" applyFill="1" applyBorder="1" applyAlignment="1">
      <alignment horizontal="left" vertical="center" wrapText="1"/>
    </xf>
    <xf numFmtId="15" fontId="6" fillId="2" borderId="0" xfId="4" quotePrefix="1" applyNumberFormat="1" applyFont="1" applyFill="1" applyAlignment="1">
      <alignment horizontal="left" vertical="center" wrapText="1"/>
    </xf>
    <xf numFmtId="15" fontId="6" fillId="2" borderId="5" xfId="4" quotePrefix="1" applyNumberFormat="1" applyFont="1" applyFill="1" applyBorder="1" applyAlignment="1">
      <alignment horizontal="left" vertical="center" wrapText="1"/>
    </xf>
    <xf numFmtId="0" fontId="3" fillId="4" borderId="4" xfId="4" applyFill="1" applyBorder="1" applyAlignment="1">
      <alignment vertical="center" wrapText="1"/>
    </xf>
    <xf numFmtId="0" fontId="3" fillId="4" borderId="0" xfId="4" applyFill="1" applyAlignment="1">
      <alignment vertical="center" wrapText="1"/>
    </xf>
    <xf numFmtId="0" fontId="3" fillId="4" borderId="5" xfId="4" applyFill="1" applyBorder="1" applyAlignment="1">
      <alignment vertical="center" wrapText="1"/>
    </xf>
    <xf numFmtId="0" fontId="0" fillId="2" borderId="0" xfId="0" applyFill="1"/>
    <xf numFmtId="164" fontId="11" fillId="4" borderId="4" xfId="4" applyNumberFormat="1" applyFont="1" applyFill="1" applyBorder="1" applyAlignment="1">
      <alignment horizontal="left" vertical="center" wrapText="1"/>
    </xf>
    <xf numFmtId="164" fontId="11" fillId="4" borderId="0" xfId="4" applyNumberFormat="1" applyFont="1" applyFill="1" applyAlignment="1">
      <alignment horizontal="left" vertical="center" wrapText="1"/>
    </xf>
    <xf numFmtId="164" fontId="11" fillId="4" borderId="5" xfId="4" applyNumberFormat="1" applyFont="1" applyFill="1" applyBorder="1" applyAlignment="1">
      <alignment horizontal="left" vertical="center" wrapText="1"/>
    </xf>
    <xf numFmtId="0" fontId="3" fillId="6" borderId="24" xfId="0" applyFont="1" applyFill="1" applyBorder="1" applyAlignment="1">
      <alignment horizontal="center" vertical="center"/>
    </xf>
    <xf numFmtId="0" fontId="3" fillId="0" borderId="25" xfId="0" applyFont="1" applyBorder="1" applyAlignment="1">
      <alignment vertical="center" wrapText="1"/>
    </xf>
    <xf numFmtId="0" fontId="3" fillId="2" borderId="26" xfId="0" applyFont="1" applyFill="1" applyBorder="1" applyAlignment="1">
      <alignment vertical="center" wrapText="1"/>
    </xf>
    <xf numFmtId="0" fontId="3" fillId="6" borderId="27" xfId="0" applyFont="1" applyFill="1" applyBorder="1" applyAlignment="1">
      <alignment horizontal="center" vertical="center"/>
    </xf>
    <xf numFmtId="0" fontId="3" fillId="0" borderId="28" xfId="0" applyFont="1" applyBorder="1" applyAlignment="1">
      <alignment vertical="center" wrapText="1"/>
    </xf>
    <xf numFmtId="0" fontId="3" fillId="2" borderId="29" xfId="0" applyFont="1" applyFill="1" applyBorder="1" applyAlignment="1">
      <alignment vertical="center" wrapText="1"/>
    </xf>
    <xf numFmtId="0" fontId="3" fillId="0" borderId="29"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vertical="center" wrapText="1"/>
    </xf>
    <xf numFmtId="0" fontId="3" fillId="6" borderId="30" xfId="0" applyFont="1" applyFill="1" applyBorder="1" applyAlignment="1">
      <alignment horizontal="center" vertical="center"/>
    </xf>
    <xf numFmtId="0" fontId="3" fillId="0" borderId="31" xfId="0" applyFont="1" applyBorder="1" applyAlignment="1">
      <alignment vertical="center" wrapText="1"/>
    </xf>
    <xf numFmtId="0" fontId="3" fillId="0" borderId="32" xfId="0" applyFont="1" applyBorder="1" applyAlignment="1">
      <alignment vertical="center" wrapText="1"/>
    </xf>
    <xf numFmtId="0" fontId="3" fillId="2" borderId="27" xfId="0" applyFont="1" applyFill="1" applyBorder="1" applyAlignment="1">
      <alignment horizontal="center" vertical="center"/>
    </xf>
    <xf numFmtId="0" fontId="3" fillId="2" borderId="28" xfId="0" applyFont="1" applyFill="1" applyBorder="1" applyAlignment="1">
      <alignment vertical="center" wrapText="1"/>
    </xf>
    <xf numFmtId="0" fontId="3" fillId="2" borderId="24" xfId="0" applyFont="1" applyFill="1" applyBorder="1" applyAlignment="1">
      <alignment horizontal="center" vertical="center"/>
    </xf>
    <xf numFmtId="0" fontId="3" fillId="2" borderId="25" xfId="0" applyFont="1" applyFill="1" applyBorder="1" applyAlignment="1">
      <alignment vertical="center" wrapText="1"/>
    </xf>
    <xf numFmtId="0" fontId="3" fillId="0" borderId="24" xfId="0" applyFont="1" applyBorder="1" applyAlignment="1">
      <alignment horizontal="center" vertical="center"/>
    </xf>
    <xf numFmtId="0" fontId="3" fillId="0" borderId="26" xfId="0" applyFont="1" applyBorder="1" applyAlignment="1">
      <alignment vertical="center" wrapText="1"/>
    </xf>
    <xf numFmtId="0" fontId="3" fillId="0" borderId="27"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vertical="center" wrapText="1"/>
    </xf>
    <xf numFmtId="0" fontId="3" fillId="0" borderId="41" xfId="0" applyFont="1" applyBorder="1" applyAlignment="1">
      <alignment vertical="center" wrapText="1"/>
    </xf>
    <xf numFmtId="0" fontId="15" fillId="6" borderId="42" xfId="0" applyFont="1" applyFill="1" applyBorder="1"/>
    <xf numFmtId="0" fontId="14" fillId="2" borderId="43" xfId="0" applyFont="1" applyFill="1" applyBorder="1"/>
    <xf numFmtId="0" fontId="14" fillId="2" borderId="44" xfId="0" applyFont="1" applyFill="1" applyBorder="1"/>
    <xf numFmtId="0" fontId="7" fillId="2" borderId="7" xfId="0" applyFont="1" applyFill="1" applyBorder="1" applyAlignment="1">
      <alignment horizontal="center"/>
    </xf>
    <xf numFmtId="0" fontId="7" fillId="2" borderId="8" xfId="0" applyFont="1" applyFill="1" applyBorder="1" applyAlignment="1">
      <alignment horizontal="center"/>
    </xf>
    <xf numFmtId="0" fontId="14" fillId="3" borderId="0" xfId="0" applyFont="1" applyFill="1"/>
    <xf numFmtId="0" fontId="7" fillId="3" borderId="0" xfId="0" applyFont="1" applyFill="1"/>
    <xf numFmtId="0" fontId="7" fillId="3" borderId="5" xfId="0" applyFont="1" applyFill="1" applyBorder="1"/>
    <xf numFmtId="0" fontId="3" fillId="2" borderId="0" xfId="0" applyFont="1" applyFill="1"/>
    <xf numFmtId="0" fontId="7" fillId="2" borderId="0" xfId="0" applyFont="1" applyFill="1"/>
    <xf numFmtId="0" fontId="3" fillId="6" borderId="0" xfId="0" applyFont="1" applyFill="1" applyAlignment="1" applyProtection="1">
      <alignment horizontal="center"/>
      <protection locked="0"/>
    </xf>
    <xf numFmtId="0" fontId="3" fillId="2" borderId="5" xfId="0" applyFont="1" applyFill="1" applyBorder="1"/>
    <xf numFmtId="165" fontId="3" fillId="6" borderId="0" xfId="0" applyNumberFormat="1" applyFont="1" applyFill="1" applyAlignment="1" applyProtection="1">
      <alignment horizontal="center"/>
      <protection locked="0"/>
    </xf>
    <xf numFmtId="0" fontId="2" fillId="2" borderId="5" xfId="0" applyFont="1" applyFill="1" applyBorder="1" applyAlignment="1">
      <alignment wrapText="1"/>
    </xf>
    <xf numFmtId="0" fontId="2" fillId="2" borderId="0" xfId="0" applyFont="1" applyFill="1" applyAlignment="1">
      <alignment wrapText="1"/>
    </xf>
    <xf numFmtId="0" fontId="3" fillId="6" borderId="0" xfId="0" applyFont="1" applyFill="1" applyAlignment="1" applyProtection="1">
      <alignment horizontal="center" vertical="center"/>
      <protection locked="0"/>
    </xf>
    <xf numFmtId="49" fontId="3" fillId="6" borderId="0" xfId="0" applyNumberFormat="1" applyFont="1" applyFill="1" applyAlignment="1" applyProtection="1">
      <alignment horizontal="center"/>
      <protection locked="0"/>
    </xf>
    <xf numFmtId="49" fontId="3" fillId="6" borderId="0" xfId="0" quotePrefix="1" applyNumberFormat="1" applyFont="1" applyFill="1" applyAlignment="1" applyProtection="1">
      <alignment horizontal="center"/>
      <protection locked="0"/>
    </xf>
    <xf numFmtId="0" fontId="2" fillId="2" borderId="0" xfId="0" applyFont="1" applyFill="1" applyAlignment="1">
      <alignment vertical="center"/>
    </xf>
    <xf numFmtId="0" fontId="2" fillId="2" borderId="0" xfId="0" applyFont="1" applyFill="1" applyAlignment="1">
      <alignment horizontal="center" vertical="center" wrapText="1"/>
    </xf>
    <xf numFmtId="0" fontId="2" fillId="2" borderId="5" xfId="0" applyFont="1" applyFill="1" applyBorder="1" applyAlignment="1">
      <alignment vertical="center" wrapText="1"/>
    </xf>
    <xf numFmtId="167" fontId="2" fillId="2" borderId="0" xfId="0" applyNumberFormat="1" applyFont="1" applyFill="1" applyAlignment="1">
      <alignment horizontal="center"/>
    </xf>
    <xf numFmtId="2" fontId="2" fillId="2" borderId="0" xfId="0" applyNumberFormat="1" applyFont="1" applyFill="1" applyAlignment="1">
      <alignment horizontal="center"/>
    </xf>
    <xf numFmtId="0" fontId="2" fillId="2" borderId="0" xfId="0" applyFont="1" applyFill="1" applyAlignment="1">
      <alignment horizontal="center"/>
    </xf>
    <xf numFmtId="0" fontId="2" fillId="0" borderId="0" xfId="0" applyFont="1"/>
    <xf numFmtId="168" fontId="2" fillId="2" borderId="0" xfId="0" applyNumberFormat="1" applyFont="1" applyFill="1" applyAlignment="1">
      <alignment horizontal="center"/>
    </xf>
    <xf numFmtId="165" fontId="2" fillId="2" borderId="0" xfId="1" applyNumberFormat="1" applyFont="1" applyFill="1" applyBorder="1" applyAlignment="1">
      <alignment horizontal="center"/>
    </xf>
    <xf numFmtId="165" fontId="2" fillId="2" borderId="0" xfId="0" applyNumberFormat="1" applyFont="1" applyFill="1" applyAlignment="1">
      <alignment horizontal="center"/>
    </xf>
    <xf numFmtId="170" fontId="2" fillId="2" borderId="0" xfId="0" applyNumberFormat="1" applyFont="1" applyFill="1" applyAlignment="1">
      <alignment horizontal="center"/>
    </xf>
    <xf numFmtId="0" fontId="3" fillId="2" borderId="0" xfId="0" applyFont="1" applyFill="1" applyAlignment="1">
      <alignment horizontal="center"/>
    </xf>
    <xf numFmtId="0" fontId="14" fillId="3" borderId="6" xfId="0" applyFont="1" applyFill="1" applyBorder="1" applyAlignment="1">
      <alignment horizontal="centerContinuous" wrapText="1"/>
    </xf>
    <xf numFmtId="0" fontId="14" fillId="3" borderId="7" xfId="0" applyFont="1" applyFill="1" applyBorder="1" applyAlignment="1">
      <alignment horizontal="centerContinuous" wrapText="1"/>
    </xf>
    <xf numFmtId="0" fontId="14" fillId="3" borderId="8" xfId="0" applyFont="1" applyFill="1" applyBorder="1" applyAlignment="1">
      <alignment horizontal="centerContinuous" wrapText="1"/>
    </xf>
    <xf numFmtId="0" fontId="16" fillId="2" borderId="0" xfId="3" applyFont="1" applyFill="1"/>
    <xf numFmtId="0" fontId="2" fillId="2" borderId="1" xfId="3" applyFill="1" applyBorder="1" applyAlignment="1">
      <alignment vertical="center"/>
    </xf>
    <xf numFmtId="0" fontId="2" fillId="2" borderId="2" xfId="3" applyFill="1" applyBorder="1" applyAlignment="1">
      <alignment vertical="center"/>
    </xf>
    <xf numFmtId="0" fontId="2" fillId="2" borderId="3" xfId="3" applyFill="1" applyBorder="1" applyAlignment="1">
      <alignment vertical="center"/>
    </xf>
    <xf numFmtId="0" fontId="2" fillId="2" borderId="0" xfId="3" applyFill="1" applyAlignment="1">
      <alignment vertical="center"/>
    </xf>
    <xf numFmtId="0" fontId="2" fillId="2" borderId="4" xfId="3" applyFill="1" applyBorder="1" applyAlignment="1">
      <alignment vertical="center"/>
    </xf>
    <xf numFmtId="0" fontId="2" fillId="2" borderId="5" xfId="3" applyFill="1" applyBorder="1" applyAlignment="1">
      <alignment vertical="center"/>
    </xf>
    <xf numFmtId="0" fontId="3" fillId="2" borderId="4" xfId="3" applyFont="1" applyFill="1" applyBorder="1" applyAlignment="1">
      <alignment vertical="center"/>
    </xf>
    <xf numFmtId="0" fontId="7" fillId="2" borderId="46" xfId="3" applyFont="1" applyFill="1" applyBorder="1" applyAlignment="1">
      <alignment horizontal="center" wrapText="1"/>
    </xf>
    <xf numFmtId="0" fontId="7" fillId="2" borderId="43" xfId="3" applyFont="1" applyFill="1" applyBorder="1" applyAlignment="1">
      <alignment horizontal="left" wrapText="1"/>
    </xf>
    <xf numFmtId="0" fontId="7" fillId="2" borderId="43" xfId="3" applyFont="1" applyFill="1" applyBorder="1" applyAlignment="1">
      <alignment horizontal="center" wrapText="1"/>
    </xf>
    <xf numFmtId="0" fontId="7" fillId="2" borderId="47" xfId="3" applyFont="1" applyFill="1" applyBorder="1" applyAlignment="1">
      <alignment horizontal="left" wrapText="1"/>
    </xf>
    <xf numFmtId="49" fontId="3" fillId="2" borderId="1" xfId="3" applyNumberFormat="1" applyFont="1" applyFill="1" applyBorder="1" applyAlignment="1">
      <alignment horizontal="center"/>
    </xf>
    <xf numFmtId="0" fontId="3" fillId="2" borderId="0" xfId="3" applyFont="1" applyFill="1" applyAlignment="1">
      <alignment horizontal="left"/>
    </xf>
    <xf numFmtId="0" fontId="3" fillId="2" borderId="0" xfId="3" applyFont="1" applyFill="1" applyAlignment="1">
      <alignment horizontal="center"/>
    </xf>
    <xf numFmtId="2" fontId="3" fillId="2" borderId="0" xfId="3" applyNumberFormat="1" applyFont="1" applyFill="1" applyAlignment="1">
      <alignment horizontal="center"/>
    </xf>
    <xf numFmtId="168" fontId="3" fillId="2" borderId="0" xfId="3" applyNumberFormat="1" applyFont="1" applyFill="1" applyAlignment="1">
      <alignment horizontal="center"/>
    </xf>
    <xf numFmtId="0" fontId="3" fillId="2" borderId="3" xfId="3" applyFont="1" applyFill="1" applyBorder="1" applyAlignment="1">
      <alignment horizontal="left"/>
    </xf>
    <xf numFmtId="49" fontId="3" fillId="2" borderId="4" xfId="3" applyNumberFormat="1" applyFont="1" applyFill="1" applyBorder="1" applyAlignment="1">
      <alignment horizontal="center"/>
    </xf>
    <xf numFmtId="167" fontId="3" fillId="2" borderId="0" xfId="3" applyNumberFormat="1" applyFont="1" applyFill="1" applyAlignment="1">
      <alignment horizontal="center"/>
    </xf>
    <xf numFmtId="0" fontId="3" fillId="2" borderId="5" xfId="3" applyFont="1" applyFill="1" applyBorder="1" applyAlignment="1">
      <alignment horizontal="left"/>
    </xf>
    <xf numFmtId="49" fontId="3" fillId="2" borderId="48" xfId="3" applyNumberFormat="1" applyFont="1" applyFill="1" applyBorder="1" applyAlignment="1">
      <alignment horizontal="center"/>
    </xf>
    <xf numFmtId="0" fontId="3" fillId="2" borderId="49" xfId="3" applyFont="1" applyFill="1" applyBorder="1" applyAlignment="1">
      <alignment horizontal="left"/>
    </xf>
    <xf numFmtId="2" fontId="3" fillId="2" borderId="49" xfId="3" applyNumberFormat="1" applyFont="1" applyFill="1" applyBorder="1" applyAlignment="1">
      <alignment horizontal="center"/>
    </xf>
    <xf numFmtId="167" fontId="3" fillId="2" borderId="49" xfId="3" applyNumberFormat="1" applyFont="1" applyFill="1" applyBorder="1" applyAlignment="1">
      <alignment horizontal="center"/>
    </xf>
    <xf numFmtId="168" fontId="3" fillId="2" borderId="49" xfId="3" applyNumberFormat="1" applyFont="1" applyFill="1" applyBorder="1" applyAlignment="1">
      <alignment horizontal="center"/>
    </xf>
    <xf numFmtId="0" fontId="3" fillId="2" borderId="49" xfId="3" applyFont="1" applyFill="1" applyBorder="1" applyAlignment="1">
      <alignment horizontal="center"/>
    </xf>
    <xf numFmtId="0" fontId="3" fillId="2" borderId="50" xfId="3" applyFont="1" applyFill="1" applyBorder="1" applyAlignment="1">
      <alignment horizontal="left"/>
    </xf>
    <xf numFmtId="49" fontId="3" fillId="2" borderId="51" xfId="3" applyNumberFormat="1" applyFont="1" applyFill="1" applyBorder="1" applyAlignment="1">
      <alignment horizontal="center"/>
    </xf>
    <xf numFmtId="49" fontId="3" fillId="2" borderId="6" xfId="3" applyNumberFormat="1" applyFont="1" applyFill="1" applyBorder="1" applyAlignment="1">
      <alignment horizontal="center"/>
    </xf>
    <xf numFmtId="0" fontId="3" fillId="2" borderId="7" xfId="3" applyFont="1" applyFill="1" applyBorder="1" applyAlignment="1">
      <alignment horizontal="left"/>
    </xf>
    <xf numFmtId="2" fontId="3" fillId="2" borderId="7" xfId="3" applyNumberFormat="1" applyFont="1" applyFill="1" applyBorder="1" applyAlignment="1">
      <alignment horizontal="center"/>
    </xf>
    <xf numFmtId="167" fontId="3" fillId="2" borderId="7" xfId="3" applyNumberFormat="1" applyFont="1" applyFill="1" applyBorder="1" applyAlignment="1">
      <alignment horizontal="center"/>
    </xf>
    <xf numFmtId="168" fontId="3" fillId="2" borderId="7" xfId="3" applyNumberFormat="1" applyFont="1" applyFill="1" applyBorder="1" applyAlignment="1">
      <alignment horizontal="center"/>
    </xf>
    <xf numFmtId="0" fontId="3" fillId="2" borderId="7" xfId="3" applyFont="1" applyFill="1" applyBorder="1" applyAlignment="1">
      <alignment horizontal="center"/>
    </xf>
    <xf numFmtId="0" fontId="3" fillId="2" borderId="8" xfId="3" applyFont="1" applyFill="1" applyBorder="1" applyAlignment="1">
      <alignment horizontal="left"/>
    </xf>
    <xf numFmtId="0" fontId="6" fillId="2" borderId="46" xfId="0" applyFont="1" applyFill="1" applyBorder="1" applyAlignment="1">
      <alignment horizontal="center" wrapText="1"/>
    </xf>
    <xf numFmtId="0" fontId="6" fillId="2" borderId="43" xfId="0" applyFont="1" applyFill="1" applyBorder="1" applyAlignment="1">
      <alignment horizontal="center" wrapText="1"/>
    </xf>
    <xf numFmtId="0" fontId="6" fillId="2" borderId="43" xfId="0" applyFont="1" applyFill="1" applyBorder="1" applyAlignment="1">
      <alignment horizontal="left" wrapText="1"/>
    </xf>
    <xf numFmtId="0" fontId="6" fillId="2" borderId="47" xfId="0" applyFont="1" applyFill="1" applyBorder="1" applyAlignment="1">
      <alignment horizontal="center" wrapText="1"/>
    </xf>
    <xf numFmtId="49" fontId="3" fillId="2" borderId="1" xfId="0" applyNumberFormat="1" applyFont="1" applyFill="1" applyBorder="1"/>
    <xf numFmtId="49" fontId="3" fillId="2" borderId="2" xfId="0" applyNumberFormat="1" applyFont="1" applyFill="1" applyBorder="1"/>
    <xf numFmtId="0" fontId="3" fillId="2" borderId="2" xfId="0" applyFont="1" applyFill="1" applyBorder="1"/>
    <xf numFmtId="169" fontId="3" fillId="2" borderId="2" xfId="0" applyNumberFormat="1" applyFont="1" applyFill="1" applyBorder="1" applyAlignment="1">
      <alignment horizontal="center"/>
    </xf>
    <xf numFmtId="165" fontId="3" fillId="2" borderId="0" xfId="1" applyNumberFormat="1" applyFont="1" applyFill="1" applyBorder="1" applyAlignment="1">
      <alignment horizontal="center"/>
    </xf>
    <xf numFmtId="168" fontId="3" fillId="2" borderId="0" xfId="0" applyNumberFormat="1" applyFont="1" applyFill="1" applyAlignment="1">
      <alignment horizontal="center"/>
    </xf>
    <xf numFmtId="165" fontId="3" fillId="2" borderId="0" xfId="0" applyNumberFormat="1" applyFont="1" applyFill="1" applyAlignment="1">
      <alignment horizontal="center"/>
    </xf>
    <xf numFmtId="167" fontId="3" fillId="2" borderId="0" xfId="0" applyNumberFormat="1" applyFont="1" applyFill="1" applyAlignment="1">
      <alignment horizontal="center"/>
    </xf>
    <xf numFmtId="9" fontId="3" fillId="2" borderId="5" xfId="2" applyFont="1" applyFill="1" applyBorder="1" applyAlignment="1">
      <alignment horizontal="center"/>
    </xf>
    <xf numFmtId="49" fontId="3" fillId="2" borderId="4" xfId="0" applyNumberFormat="1" applyFont="1" applyFill="1" applyBorder="1"/>
    <xf numFmtId="49" fontId="3" fillId="2" borderId="0" xfId="0" applyNumberFormat="1" applyFont="1" applyFill="1"/>
    <xf numFmtId="169" fontId="3" fillId="2" borderId="0" xfId="0" applyNumberFormat="1" applyFont="1" applyFill="1" applyAlignment="1">
      <alignment horizontal="center"/>
    </xf>
    <xf numFmtId="4" fontId="3" fillId="2" borderId="0" xfId="1" applyNumberFormat="1" applyFont="1" applyFill="1" applyBorder="1" applyAlignment="1">
      <alignment horizontal="center"/>
    </xf>
    <xf numFmtId="4" fontId="3" fillId="2" borderId="0" xfId="0" applyNumberFormat="1" applyFont="1" applyFill="1" applyAlignment="1">
      <alignment horizontal="center"/>
    </xf>
    <xf numFmtId="49" fontId="3" fillId="2" borderId="48" xfId="0" applyNumberFormat="1" applyFont="1" applyFill="1" applyBorder="1"/>
    <xf numFmtId="49" fontId="3" fillId="2" borderId="49" xfId="0" applyNumberFormat="1" applyFont="1" applyFill="1" applyBorder="1"/>
    <xf numFmtId="0" fontId="3" fillId="2" borderId="49" xfId="0" applyFont="1" applyFill="1" applyBorder="1"/>
    <xf numFmtId="169" fontId="3" fillId="2" borderId="49" xfId="0" applyNumberFormat="1" applyFont="1" applyFill="1" applyBorder="1" applyAlignment="1">
      <alignment horizontal="center"/>
    </xf>
    <xf numFmtId="4" fontId="3" fillId="2" borderId="49" xfId="1" applyNumberFormat="1" applyFont="1" applyFill="1" applyBorder="1" applyAlignment="1">
      <alignment horizontal="center"/>
    </xf>
    <xf numFmtId="168" fontId="3" fillId="2" borderId="49" xfId="0" applyNumberFormat="1" applyFont="1" applyFill="1" applyBorder="1" applyAlignment="1">
      <alignment horizontal="center"/>
    </xf>
    <xf numFmtId="0" fontId="3" fillId="2" borderId="49" xfId="0" applyFont="1" applyFill="1" applyBorder="1" applyAlignment="1">
      <alignment horizontal="center"/>
    </xf>
    <xf numFmtId="4" fontId="3" fillId="2" borderId="49" xfId="0" applyNumberFormat="1" applyFont="1" applyFill="1" applyBorder="1" applyAlignment="1">
      <alignment horizontal="center"/>
    </xf>
    <xf numFmtId="167" fontId="3" fillId="2" borderId="49" xfId="0" applyNumberFormat="1" applyFont="1" applyFill="1" applyBorder="1" applyAlignment="1">
      <alignment horizontal="center"/>
    </xf>
    <xf numFmtId="9" fontId="3" fillId="2" borderId="50" xfId="2" applyFont="1" applyFill="1" applyBorder="1" applyAlignment="1">
      <alignment horizontal="center"/>
    </xf>
    <xf numFmtId="49" fontId="3" fillId="2" borderId="51" xfId="0" applyNumberFormat="1" applyFont="1" applyFill="1" applyBorder="1"/>
    <xf numFmtId="49" fontId="3" fillId="2" borderId="52" xfId="0" applyNumberFormat="1" applyFont="1" applyFill="1" applyBorder="1"/>
    <xf numFmtId="0" fontId="3" fillId="2" borderId="52" xfId="0" applyFont="1" applyFill="1" applyBorder="1"/>
    <xf numFmtId="169" fontId="3" fillId="2" borderId="52" xfId="0" applyNumberFormat="1" applyFont="1" applyFill="1" applyBorder="1" applyAlignment="1">
      <alignment horizontal="center"/>
    </xf>
    <xf numFmtId="4" fontId="3" fillId="2" borderId="52" xfId="1" applyNumberFormat="1" applyFont="1" applyFill="1" applyBorder="1" applyAlignment="1">
      <alignment horizontal="center"/>
    </xf>
    <xf numFmtId="168" fontId="3" fillId="2" borderId="52" xfId="0" applyNumberFormat="1" applyFont="1" applyFill="1" applyBorder="1" applyAlignment="1">
      <alignment horizontal="center"/>
    </xf>
    <xf numFmtId="0" fontId="3" fillId="2" borderId="52" xfId="0" applyFont="1" applyFill="1" applyBorder="1" applyAlignment="1">
      <alignment horizontal="center"/>
    </xf>
    <xf numFmtId="4" fontId="3" fillId="2" borderId="52" xfId="0" applyNumberFormat="1" applyFont="1" applyFill="1" applyBorder="1" applyAlignment="1">
      <alignment horizontal="center"/>
    </xf>
    <xf numFmtId="167" fontId="3" fillId="2" borderId="52" xfId="0" applyNumberFormat="1" applyFont="1" applyFill="1" applyBorder="1" applyAlignment="1">
      <alignment horizontal="center"/>
    </xf>
    <xf numFmtId="9" fontId="3" fillId="2" borderId="53" xfId="2" applyFont="1" applyFill="1" applyBorder="1" applyAlignment="1">
      <alignment horizontal="center"/>
    </xf>
    <xf numFmtId="49" fontId="3" fillId="2" borderId="6" xfId="0" applyNumberFormat="1" applyFont="1" applyFill="1" applyBorder="1"/>
    <xf numFmtId="49" fontId="3" fillId="2" borderId="7" xfId="0" applyNumberFormat="1" applyFont="1" applyFill="1" applyBorder="1"/>
    <xf numFmtId="0" fontId="3" fillId="2" borderId="7" xfId="0" applyFont="1" applyFill="1" applyBorder="1"/>
    <xf numFmtId="169" fontId="3" fillId="2" borderId="7" xfId="0" applyNumberFormat="1" applyFont="1" applyFill="1" applyBorder="1" applyAlignment="1">
      <alignment horizontal="center"/>
    </xf>
    <xf numFmtId="4" fontId="3" fillId="2" borderId="7" xfId="1" applyNumberFormat="1" applyFont="1" applyFill="1" applyBorder="1" applyAlignment="1">
      <alignment horizontal="center"/>
    </xf>
    <xf numFmtId="168" fontId="3" fillId="2" borderId="7" xfId="0" applyNumberFormat="1" applyFont="1" applyFill="1" applyBorder="1" applyAlignment="1">
      <alignment horizontal="center"/>
    </xf>
    <xf numFmtId="0" fontId="3" fillId="2" borderId="7" xfId="0" applyFont="1" applyFill="1" applyBorder="1" applyAlignment="1">
      <alignment horizontal="center"/>
    </xf>
    <xf numFmtId="4" fontId="3" fillId="2" borderId="7" xfId="0" applyNumberFormat="1" applyFont="1" applyFill="1" applyBorder="1" applyAlignment="1">
      <alignment horizontal="center"/>
    </xf>
    <xf numFmtId="167" fontId="3" fillId="2" borderId="7" xfId="0" applyNumberFormat="1" applyFont="1" applyFill="1" applyBorder="1" applyAlignment="1">
      <alignment horizontal="center"/>
    </xf>
    <xf numFmtId="9" fontId="3" fillId="2" borderId="8" xfId="2" applyFont="1" applyFill="1" applyBorder="1" applyAlignment="1">
      <alignment horizontal="center"/>
    </xf>
    <xf numFmtId="0" fontId="6" fillId="7" borderId="0" xfId="4" applyFont="1" applyFill="1" applyAlignment="1">
      <alignment horizontal="centerContinuous" wrapText="1"/>
    </xf>
    <xf numFmtId="0" fontId="6" fillId="7" borderId="5" xfId="4" applyFont="1" applyFill="1" applyBorder="1" applyAlignment="1">
      <alignment horizontal="centerContinuous" wrapText="1"/>
    </xf>
    <xf numFmtId="15" fontId="6" fillId="7" borderId="4" xfId="4" quotePrefix="1" applyNumberFormat="1" applyFont="1" applyFill="1" applyBorder="1" applyAlignment="1">
      <alignment horizontal="left" vertical="center"/>
    </xf>
    <xf numFmtId="15" fontId="6" fillId="7" borderId="0" xfId="4" quotePrefix="1" applyNumberFormat="1" applyFont="1" applyFill="1" applyAlignment="1">
      <alignment horizontal="left" vertical="center" wrapText="1"/>
    </xf>
    <xf numFmtId="15" fontId="6" fillId="7" borderId="5" xfId="4" quotePrefix="1" applyNumberFormat="1" applyFont="1" applyFill="1" applyBorder="1" applyAlignment="1">
      <alignment horizontal="left" vertical="center" wrapText="1"/>
    </xf>
    <xf numFmtId="15" fontId="6" fillId="7" borderId="4" xfId="4" quotePrefix="1" applyNumberFormat="1" applyFont="1" applyFill="1" applyBorder="1" applyAlignment="1">
      <alignment horizontal="left" vertical="center" wrapText="1"/>
    </xf>
    <xf numFmtId="4" fontId="6" fillId="7" borderId="0" xfId="4" quotePrefix="1" applyNumberFormat="1" applyFont="1" applyFill="1" applyAlignment="1">
      <alignment horizontal="left" vertical="center" wrapText="1"/>
    </xf>
    <xf numFmtId="4" fontId="6" fillId="7" borderId="5" xfId="4" quotePrefix="1" applyNumberFormat="1" applyFont="1" applyFill="1" applyBorder="1" applyAlignment="1">
      <alignment horizontal="left" vertical="center" wrapText="1"/>
    </xf>
    <xf numFmtId="15" fontId="3" fillId="7" borderId="4" xfId="4" quotePrefix="1" applyNumberFormat="1" applyFill="1" applyBorder="1" applyAlignment="1">
      <alignment horizontal="left" vertical="center"/>
    </xf>
    <xf numFmtId="15" fontId="3" fillId="7" borderId="0" xfId="4" quotePrefix="1" applyNumberFormat="1" applyFill="1" applyAlignment="1">
      <alignment horizontal="left" vertical="center" wrapText="1"/>
    </xf>
    <xf numFmtId="15" fontId="3" fillId="7" borderId="5" xfId="4" quotePrefix="1" applyNumberFormat="1" applyFill="1" applyBorder="1" applyAlignment="1">
      <alignment horizontal="left" vertical="center" wrapText="1"/>
    </xf>
    <xf numFmtId="0" fontId="6" fillId="7" borderId="21" xfId="0" applyFont="1" applyFill="1" applyBorder="1" applyAlignment="1">
      <alignment horizontal="center" vertical="center"/>
    </xf>
    <xf numFmtId="0" fontId="6" fillId="7" borderId="22" xfId="0" applyFont="1" applyFill="1" applyBorder="1" applyAlignment="1">
      <alignment horizontal="center" vertical="center"/>
    </xf>
    <xf numFmtId="0" fontId="6" fillId="7" borderId="23" xfId="0" applyFont="1" applyFill="1" applyBorder="1" applyAlignment="1">
      <alignment horizontal="center" vertical="center"/>
    </xf>
    <xf numFmtId="0" fontId="6" fillId="7" borderId="18" xfId="0" applyFont="1" applyFill="1" applyBorder="1" applyAlignment="1">
      <alignment horizontal="left" vertical="center"/>
    </xf>
    <xf numFmtId="0" fontId="6" fillId="7" borderId="19" xfId="0" applyFont="1" applyFill="1" applyBorder="1" applyAlignment="1">
      <alignment horizontal="left" vertical="center"/>
    </xf>
    <xf numFmtId="0" fontId="6" fillId="7" borderId="20" xfId="0" applyFont="1" applyFill="1" applyBorder="1" applyAlignment="1">
      <alignment horizontal="left" vertical="center"/>
    </xf>
    <xf numFmtId="0" fontId="15" fillId="7" borderId="45" xfId="0" applyFont="1" applyFill="1" applyBorder="1" applyAlignment="1">
      <alignment horizontal="center"/>
    </xf>
    <xf numFmtId="166" fontId="3" fillId="7" borderId="0" xfId="0" applyNumberFormat="1" applyFont="1" applyFill="1" applyAlignment="1">
      <alignment horizontal="center"/>
    </xf>
    <xf numFmtId="0" fontId="3" fillId="7" borderId="0" xfId="0" applyFont="1" applyFill="1" applyAlignment="1">
      <alignment horizontal="center"/>
    </xf>
    <xf numFmtId="2" fontId="2" fillId="7" borderId="0" xfId="0" applyNumberFormat="1" applyFont="1" applyFill="1" applyAlignment="1">
      <alignment horizontal="center"/>
    </xf>
    <xf numFmtId="168" fontId="2" fillId="7" borderId="0" xfId="0" applyNumberFormat="1" applyFont="1" applyFill="1" applyAlignment="1">
      <alignment horizontal="center"/>
    </xf>
    <xf numFmtId="9" fontId="2" fillId="7" borderId="0" xfId="2" applyFont="1" applyFill="1" applyBorder="1" applyAlignment="1">
      <alignment horizontal="center" vertical="center"/>
    </xf>
    <xf numFmtId="165" fontId="3" fillId="7" borderId="0" xfId="0" applyNumberFormat="1" applyFont="1" applyFill="1" applyAlignment="1">
      <alignment horizontal="center"/>
    </xf>
    <xf numFmtId="169" fontId="2" fillId="7" borderId="0" xfId="0" applyNumberFormat="1" applyFont="1" applyFill="1" applyAlignment="1">
      <alignment horizontal="center"/>
    </xf>
    <xf numFmtId="167" fontId="2" fillId="7" borderId="0" xfId="0" applyNumberFormat="1" applyFont="1" applyFill="1" applyAlignment="1">
      <alignment horizontal="center"/>
    </xf>
    <xf numFmtId="0" fontId="2" fillId="7" borderId="0" xfId="0" applyFont="1" applyFill="1" applyAlignment="1">
      <alignment horizontal="center"/>
    </xf>
    <xf numFmtId="165" fontId="2" fillId="7" borderId="0" xfId="0" applyNumberFormat="1" applyFont="1" applyFill="1" applyAlignment="1">
      <alignment horizontal="center"/>
    </xf>
    <xf numFmtId="9" fontId="2" fillId="7" borderId="0" xfId="2" applyFont="1" applyFill="1" applyBorder="1" applyAlignment="1">
      <alignment horizontal="center"/>
    </xf>
    <xf numFmtId="0" fontId="2" fillId="9" borderId="1" xfId="0" applyFont="1" applyFill="1" applyBorder="1"/>
    <xf numFmtId="0" fontId="2" fillId="9" borderId="2" xfId="0" applyFont="1" applyFill="1" applyBorder="1" applyAlignment="1">
      <alignment horizontal="center"/>
    </xf>
    <xf numFmtId="0" fontId="2" fillId="9" borderId="3" xfId="0" applyFont="1" applyFill="1" applyBorder="1" applyAlignment="1">
      <alignment horizontal="center"/>
    </xf>
    <xf numFmtId="0" fontId="2" fillId="9" borderId="4" xfId="0" applyFont="1" applyFill="1" applyBorder="1"/>
    <xf numFmtId="0" fontId="2" fillId="9" borderId="4" xfId="0" applyFont="1" applyFill="1" applyBorder="1" applyAlignment="1">
      <alignment vertical="center"/>
    </xf>
    <xf numFmtId="164" fontId="11" fillId="4" borderId="6" xfId="4" applyNumberFormat="1" applyFont="1" applyFill="1" applyBorder="1" applyAlignment="1">
      <alignment horizontal="left" vertical="center" wrapText="1"/>
    </xf>
    <xf numFmtId="164" fontId="11" fillId="4" borderId="7" xfId="4" applyNumberFormat="1" applyFont="1" applyFill="1" applyBorder="1" applyAlignment="1">
      <alignment horizontal="left" vertical="center" wrapText="1"/>
    </xf>
    <xf numFmtId="164" fontId="11" fillId="4" borderId="8" xfId="4" applyNumberFormat="1" applyFont="1" applyFill="1" applyBorder="1" applyAlignment="1">
      <alignment horizontal="left" vertical="center" wrapText="1"/>
    </xf>
    <xf numFmtId="0" fontId="3" fillId="4" borderId="4" xfId="4" applyFill="1" applyBorder="1" applyAlignment="1">
      <alignment vertical="center" wrapText="1"/>
    </xf>
    <xf numFmtId="0" fontId="3" fillId="4" borderId="0" xfId="4" applyFill="1" applyAlignment="1">
      <alignment vertical="center" wrapText="1"/>
    </xf>
    <xf numFmtId="0" fontId="3" fillId="4" borderId="5" xfId="4" applyFill="1" applyBorder="1" applyAlignment="1">
      <alignment vertical="center" wrapText="1"/>
    </xf>
    <xf numFmtId="0" fontId="3" fillId="4" borderId="4" xfId="4" applyFill="1" applyBorder="1" applyAlignment="1">
      <alignment horizontal="left" vertical="center" wrapText="1"/>
    </xf>
    <xf numFmtId="0" fontId="3" fillId="4" borderId="0" xfId="4" applyFill="1" applyAlignment="1">
      <alignment horizontal="left" vertical="center" wrapText="1"/>
    </xf>
    <xf numFmtId="0" fontId="3" fillId="4" borderId="5" xfId="4" applyFill="1" applyBorder="1" applyAlignment="1">
      <alignment horizontal="left" vertical="center" wrapText="1"/>
    </xf>
    <xf numFmtId="0" fontId="4" fillId="8" borderId="1" xfId="4" applyFont="1" applyFill="1" applyBorder="1" applyAlignment="1">
      <alignment horizontal="center" vertical="center"/>
    </xf>
    <xf numFmtId="0" fontId="4" fillId="8" borderId="2" xfId="4" applyFont="1" applyFill="1" applyBorder="1" applyAlignment="1">
      <alignment horizontal="center" vertical="center"/>
    </xf>
    <xf numFmtId="0" fontId="4" fillId="8" borderId="3" xfId="4" applyFont="1" applyFill="1" applyBorder="1" applyAlignment="1">
      <alignment horizontal="center" vertical="center"/>
    </xf>
    <xf numFmtId="0" fontId="4" fillId="8" borderId="4" xfId="4" applyFont="1" applyFill="1" applyBorder="1" applyAlignment="1">
      <alignment horizontal="center" vertical="center"/>
    </xf>
    <xf numFmtId="0" fontId="4" fillId="8" borderId="0" xfId="4" applyFont="1" applyFill="1" applyAlignment="1">
      <alignment horizontal="center" vertical="center"/>
    </xf>
    <xf numFmtId="0" fontId="4" fillId="8" borderId="5" xfId="4" applyFont="1" applyFill="1" applyBorder="1" applyAlignment="1">
      <alignment horizontal="center" vertical="center"/>
    </xf>
    <xf numFmtId="0" fontId="5" fillId="8" borderId="4" xfId="4" applyFont="1" applyFill="1" applyBorder="1" applyAlignment="1">
      <alignment horizontal="center" vertical="center"/>
    </xf>
    <xf numFmtId="0" fontId="5" fillId="8" borderId="0" xfId="4" applyFont="1" applyFill="1" applyAlignment="1">
      <alignment horizontal="center" vertical="center"/>
    </xf>
    <xf numFmtId="0" fontId="5" fillId="8" borderId="5" xfId="4" applyFont="1" applyFill="1" applyBorder="1" applyAlignment="1">
      <alignment horizontal="center" vertical="center"/>
    </xf>
    <xf numFmtId="164" fontId="11" fillId="4" borderId="4" xfId="4" applyNumberFormat="1" applyFont="1" applyFill="1" applyBorder="1" applyAlignment="1">
      <alignment horizontal="left" vertical="center" wrapText="1"/>
    </xf>
    <xf numFmtId="164" fontId="11" fillId="4" borderId="0" xfId="4" applyNumberFormat="1" applyFont="1" applyFill="1" applyAlignment="1">
      <alignment horizontal="left" vertical="center" wrapText="1"/>
    </xf>
    <xf numFmtId="164" fontId="11" fillId="4" borderId="5" xfId="4" applyNumberFormat="1" applyFont="1" applyFill="1" applyBorder="1" applyAlignment="1">
      <alignment horizontal="left" vertical="center" wrapText="1"/>
    </xf>
    <xf numFmtId="4" fontId="6" fillId="7" borderId="4" xfId="4" quotePrefix="1" applyNumberFormat="1" applyFont="1" applyFill="1" applyBorder="1" applyAlignment="1">
      <alignment horizontal="left" vertical="center" wrapText="1"/>
    </xf>
    <xf numFmtId="4" fontId="6" fillId="7" borderId="0" xfId="4" quotePrefix="1" applyNumberFormat="1" applyFont="1" applyFill="1" applyAlignment="1">
      <alignment horizontal="left" vertical="center" wrapText="1"/>
    </xf>
    <xf numFmtId="4" fontId="6" fillId="7" borderId="5" xfId="4" quotePrefix="1" applyNumberFormat="1" applyFont="1" applyFill="1" applyBorder="1" applyAlignment="1">
      <alignment horizontal="left" vertical="center" wrapText="1"/>
    </xf>
    <xf numFmtId="15" fontId="3" fillId="7" borderId="4" xfId="4" quotePrefix="1" applyNumberFormat="1" applyFill="1" applyBorder="1" applyAlignment="1">
      <alignment horizontal="left" vertical="center" wrapText="1" indent="2"/>
    </xf>
    <xf numFmtId="15" fontId="3" fillId="7" borderId="0" xfId="4" quotePrefix="1" applyNumberFormat="1" applyFill="1" applyAlignment="1">
      <alignment horizontal="left" vertical="center" wrapText="1" indent="2"/>
    </xf>
    <xf numFmtId="15" fontId="3" fillId="7" borderId="5" xfId="4" quotePrefix="1" applyNumberFormat="1" applyFill="1" applyBorder="1" applyAlignment="1">
      <alignment horizontal="left" vertical="center" wrapText="1" indent="2"/>
    </xf>
    <xf numFmtId="0" fontId="7" fillId="2" borderId="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5" xfId="0" applyFont="1" applyFill="1" applyBorder="1" applyAlignment="1">
      <alignment horizontal="left" vertical="center" wrapText="1"/>
    </xf>
    <xf numFmtId="15" fontId="6" fillId="7" borderId="4" xfId="4" quotePrefix="1" applyNumberFormat="1" applyFont="1" applyFill="1" applyBorder="1" applyAlignment="1">
      <alignment horizontal="left" vertical="top" wrapText="1"/>
    </xf>
    <xf numFmtId="15" fontId="6" fillId="7" borderId="0" xfId="4" quotePrefix="1" applyNumberFormat="1" applyFont="1" applyFill="1" applyAlignment="1">
      <alignment horizontal="left" vertical="top" wrapText="1"/>
    </xf>
    <xf numFmtId="0" fontId="17" fillId="8" borderId="4" xfId="4" applyFont="1" applyFill="1" applyBorder="1" applyAlignment="1">
      <alignment horizontal="center" vertical="center"/>
    </xf>
    <xf numFmtId="0" fontId="17" fillId="8" borderId="0" xfId="4" applyFont="1" applyFill="1" applyAlignment="1">
      <alignment horizontal="center" vertical="center"/>
    </xf>
    <xf numFmtId="0" fontId="17" fillId="8" borderId="5" xfId="4" applyFont="1" applyFill="1" applyBorder="1" applyAlignment="1">
      <alignment horizontal="center" vertical="center"/>
    </xf>
    <xf numFmtId="0" fontId="17" fillId="8" borderId="6" xfId="4" applyFont="1" applyFill="1" applyBorder="1" applyAlignment="1">
      <alignment horizontal="center" vertical="center"/>
    </xf>
    <xf numFmtId="0" fontId="17" fillId="8" borderId="7" xfId="4" applyFont="1" applyFill="1" applyBorder="1" applyAlignment="1">
      <alignment horizontal="center" vertical="center"/>
    </xf>
    <xf numFmtId="0" fontId="17" fillId="8" borderId="8" xfId="4" applyFont="1" applyFill="1" applyBorder="1" applyAlignment="1">
      <alignment horizontal="center" vertical="center"/>
    </xf>
    <xf numFmtId="0" fontId="3" fillId="0" borderId="12" xfId="0" applyFont="1" applyBorder="1"/>
    <xf numFmtId="0" fontId="3" fillId="0" borderId="13" xfId="0" applyFont="1" applyBorder="1"/>
    <xf numFmtId="0" fontId="3" fillId="0" borderId="14" xfId="0" applyFont="1" applyBorder="1"/>
    <xf numFmtId="0" fontId="12" fillId="0" borderId="12" xfId="0" applyFont="1" applyBorder="1"/>
    <xf numFmtId="0" fontId="12" fillId="0" borderId="13" xfId="0" applyFont="1" applyBorder="1"/>
    <xf numFmtId="0" fontId="12" fillId="0" borderId="14" xfId="0" applyFont="1" applyBorder="1"/>
    <xf numFmtId="0" fontId="3" fillId="0" borderId="12" xfId="0" applyFont="1" applyBorder="1" applyAlignment="1">
      <alignment wrapText="1"/>
    </xf>
    <xf numFmtId="0" fontId="3" fillId="0" borderId="13" xfId="0" applyFont="1" applyBorder="1" applyAlignment="1">
      <alignment wrapText="1"/>
    </xf>
    <xf numFmtId="0" fontId="3" fillId="0" borderId="14" xfId="0" applyFont="1" applyBorder="1" applyAlignment="1">
      <alignment wrapText="1"/>
    </xf>
    <xf numFmtId="0" fontId="3" fillId="0" borderId="15" xfId="0" applyFont="1" applyBorder="1" applyAlignment="1">
      <alignment wrapText="1"/>
    </xf>
    <xf numFmtId="0" fontId="3" fillId="0" borderId="16" xfId="0" applyFont="1" applyBorder="1" applyAlignment="1">
      <alignment wrapText="1"/>
    </xf>
    <xf numFmtId="0" fontId="3" fillId="0" borderId="17" xfId="0" applyFont="1" applyBorder="1" applyAlignment="1">
      <alignment wrapText="1"/>
    </xf>
    <xf numFmtId="0" fontId="2" fillId="0" borderId="9" xfId="0" applyFont="1" applyBorder="1"/>
    <xf numFmtId="0" fontId="2" fillId="0" borderId="10" xfId="0" applyFont="1" applyBorder="1"/>
    <xf numFmtId="0" fontId="2" fillId="0" borderId="11" xfId="0" applyFont="1" applyBorder="1"/>
    <xf numFmtId="0" fontId="6" fillId="5" borderId="36" xfId="0" applyFont="1" applyFill="1" applyBorder="1" applyAlignment="1">
      <alignment horizontal="left" vertical="center"/>
    </xf>
    <xf numFmtId="0" fontId="6" fillId="5" borderId="37" xfId="0" applyFont="1" applyFill="1" applyBorder="1" applyAlignment="1">
      <alignment horizontal="left" vertical="center"/>
    </xf>
    <xf numFmtId="0" fontId="6" fillId="5" borderId="38" xfId="0" applyFont="1" applyFill="1" applyBorder="1" applyAlignment="1">
      <alignment horizontal="left" vertical="center"/>
    </xf>
    <xf numFmtId="0" fontId="5" fillId="8" borderId="6" xfId="4" applyFont="1" applyFill="1" applyBorder="1" applyAlignment="1">
      <alignment horizontal="center" vertical="center"/>
    </xf>
    <xf numFmtId="0" fontId="5" fillId="8" borderId="7" xfId="4" applyFont="1" applyFill="1" applyBorder="1" applyAlignment="1">
      <alignment horizontal="center" vertical="center"/>
    </xf>
    <xf numFmtId="0" fontId="5" fillId="8" borderId="8" xfId="4" applyFont="1" applyFill="1" applyBorder="1" applyAlignment="1">
      <alignment horizontal="center" vertical="center"/>
    </xf>
    <xf numFmtId="0" fontId="13" fillId="0" borderId="1"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6" fillId="7" borderId="4" xfId="0" applyFont="1" applyFill="1" applyBorder="1" applyAlignment="1">
      <alignment horizontal="left" vertical="center"/>
    </xf>
    <xf numFmtId="0" fontId="6" fillId="7" borderId="0" xfId="0" applyFont="1" applyFill="1" applyAlignment="1">
      <alignment horizontal="left" vertical="center"/>
    </xf>
    <xf numFmtId="0" fontId="6" fillId="7" borderId="5" xfId="0" applyFont="1" applyFill="1" applyBorder="1" applyAlignment="1">
      <alignment horizontal="left" vertical="center"/>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6" fillId="5" borderId="33" xfId="0" applyFont="1" applyFill="1" applyBorder="1" applyAlignment="1">
      <alignment horizontal="left" vertical="center"/>
    </xf>
    <xf numFmtId="0" fontId="6" fillId="5" borderId="34" xfId="0" applyFont="1" applyFill="1" applyBorder="1" applyAlignment="1">
      <alignment horizontal="left" vertical="center"/>
    </xf>
    <xf numFmtId="0" fontId="6" fillId="5" borderId="35" xfId="0" applyFont="1" applyFill="1" applyBorder="1" applyAlignment="1">
      <alignment horizontal="left" vertical="center"/>
    </xf>
    <xf numFmtId="0" fontId="6" fillId="5" borderId="18" xfId="0" applyFont="1" applyFill="1" applyBorder="1" applyAlignment="1">
      <alignment horizontal="left"/>
    </xf>
    <xf numFmtId="0" fontId="6" fillId="5" borderId="19" xfId="0" applyFont="1" applyFill="1" applyBorder="1" applyAlignment="1">
      <alignment horizontal="left"/>
    </xf>
    <xf numFmtId="0" fontId="6" fillId="5" borderId="20" xfId="0" applyFont="1" applyFill="1" applyBorder="1" applyAlignment="1">
      <alignment horizontal="left"/>
    </xf>
  </cellXfs>
  <cellStyles count="5">
    <cellStyle name="Comma" xfId="1" builtinId="3"/>
    <cellStyle name="Normal" xfId="0" builtinId="0"/>
    <cellStyle name="Normal 2" xfId="3" xr:uid="{86DF64F9-07F8-48AB-BDB8-7E96FC0702CC}"/>
    <cellStyle name="Normal 2 3" xfId="4" xr:uid="{D8D7B31A-675D-4A29-85DC-415A332D43C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314665</xdr:colOff>
      <xdr:row>4</xdr:row>
      <xdr:rowOff>99442</xdr:rowOff>
    </xdr:from>
    <xdr:to>
      <xdr:col>5</xdr:col>
      <xdr:colOff>1715528</xdr:colOff>
      <xdr:row>8</xdr:row>
      <xdr:rowOff>57150</xdr:rowOff>
    </xdr:to>
    <xdr:pic>
      <xdr:nvPicPr>
        <xdr:cNvPr id="2" name="Picture 1" descr="AHCA: AHCA Docs">
          <a:extLst>
            <a:ext uri="{FF2B5EF4-FFF2-40B4-BE49-F238E27FC236}">
              <a16:creationId xmlns:a16="http://schemas.microsoft.com/office/drawing/2014/main" id="{2A27D7E8-2324-4990-8B77-F2703DDCE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86990" y="1128142"/>
          <a:ext cx="3001063" cy="6244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ediana\Downloads\SFY_2023-2024%20DRG%20Payment%20Calculator%20Eff%202023-07-01%20-%202023-06-05%20(4).xlsb" TargetMode="External"/><Relationship Id="rId1" Type="http://schemas.openxmlformats.org/officeDocument/2006/relationships/externalLinkPath" Target="file:///C:\Users\jediana\Downloads\SFY_2023-2024%20DRG%20Payment%20Calculator%20Eff%202023-07-01%20-%202023-06-05%20(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Table of Contents"/>
      <sheetName val="Calculator Instructions"/>
      <sheetName val="Interactive DRG Calculator"/>
      <sheetName val="DRG Table"/>
      <sheetName val="Provider Table"/>
    </sheetNames>
    <sheetDataSet>
      <sheetData sheetId="0"/>
      <sheetData sheetId="1"/>
      <sheetData sheetId="2"/>
      <sheetData sheetId="3">
        <row r="1">
          <cell r="C1" t="str">
            <v>C</v>
          </cell>
        </row>
        <row r="2">
          <cell r="C2" t="str">
            <v>Florida Medicaid DRG Payment Calculator</v>
          </cell>
        </row>
        <row r="3">
          <cell r="C3" t="str">
            <v xml:space="preserve"> SFY 2023 - 2024; Updated June 5, 2023</v>
          </cell>
        </row>
        <row r="4">
          <cell r="C4" t="str">
            <v>Interactive DRG Calculator</v>
          </cell>
        </row>
        <row r="5">
          <cell r="C5" t="str">
            <v>Indicates a value to be input by the user</v>
          </cell>
        </row>
        <row r="6">
          <cell r="C6" t="str">
            <v>Information</v>
          </cell>
        </row>
        <row r="7">
          <cell r="C7" t="str">
            <v>INFORMATION ABOUT THE HOSPITAL STAY (ENTERED BY THE USER)</v>
          </cell>
        </row>
        <row r="8">
          <cell r="C8" t="str">
            <v>Is this inpatient stay covered and paid via DRG?</v>
          </cell>
        </row>
        <row r="9">
          <cell r="C9" t="str">
            <v>Submitted charges</v>
          </cell>
        </row>
        <row r="10">
          <cell r="C10" t="str">
            <v>Length of stay</v>
          </cell>
        </row>
        <row r="11">
          <cell r="C11" t="str">
            <v>Medicaid payment eligible days</v>
          </cell>
        </row>
        <row r="12">
          <cell r="C12" t="str">
            <v>Is the patient discharge status code 02, 05, 65, 66, 82, 85, 93, or 94?</v>
          </cell>
        </row>
        <row r="13">
          <cell r="C13" t="str">
            <v>Patient age (in years)</v>
          </cell>
        </row>
        <row r="14">
          <cell r="C14" t="str">
            <v>Prior payments (other payer amounts)</v>
          </cell>
        </row>
        <row r="15">
          <cell r="C15" t="str">
            <v>Medicaid copayment</v>
          </cell>
        </row>
        <row r="16">
          <cell r="C16" t="str">
            <v>Provider Medicaid ID</v>
          </cell>
        </row>
        <row r="17">
          <cell r="C17" t="str">
            <v>APR DRG code (version 40)</v>
          </cell>
        </row>
        <row r="18">
          <cell r="C18" t="str">
            <v>GENERAL PAYMENT SYSTEM PARAMETERS</v>
          </cell>
        </row>
        <row r="19">
          <cell r="C19" t="str">
            <v>Cost outlier threshold</v>
          </cell>
        </row>
        <row r="20">
          <cell r="C20" t="str">
            <v>Age cut-off for age policy adjustor and outlier marginal cost percentage</v>
          </cell>
        </row>
        <row r="21">
          <cell r="C21" t="str">
            <v>DRG INFORMATION AND PAYMENT SYSTEM PARAMETERS</v>
          </cell>
        </row>
        <row r="22">
          <cell r="C22" t="str">
            <v>Base DRG description</v>
          </cell>
        </row>
        <row r="23">
          <cell r="C23" t="str">
            <v>3M™ national traditional relative weight re-centered to Florida Medicaid</v>
          </cell>
        </row>
        <row r="24">
          <cell r="C24" t="str">
            <v xml:space="preserve">Service adjustor </v>
          </cell>
        </row>
        <row r="25">
          <cell r="C25" t="str">
            <v>Age adjustor</v>
          </cell>
        </row>
        <row r="26">
          <cell r="C26" t="str">
            <v>3M™ national untrimmed arithmetic average length of stay</v>
          </cell>
        </row>
        <row r="27">
          <cell r="C27" t="str">
            <v>DRG service line</v>
          </cell>
        </row>
        <row r="28">
          <cell r="C28" t="str">
            <v>Outlier marginal cost percentage</v>
          </cell>
        </row>
        <row r="29">
          <cell r="C29" t="str">
            <v>PROVIDER INFORMATION AND PAYMENT SYSTEM PARAMETERS</v>
          </cell>
        </row>
        <row r="30">
          <cell r="C30" t="str">
            <v>Provider name</v>
          </cell>
        </row>
        <row r="31">
          <cell r="C31" t="str">
            <v>DRG base rate</v>
          </cell>
        </row>
        <row r="32">
          <cell r="C32" t="str">
            <v>Provider-specific cost-to-charge ratio</v>
          </cell>
        </row>
        <row r="33">
          <cell r="C33" t="str">
            <v>Hospital-specific DRG case-mix</v>
          </cell>
        </row>
        <row r="34">
          <cell r="C34" t="str">
            <v>Provider category</v>
          </cell>
        </row>
        <row r="35">
          <cell r="C35" t="str">
            <v>Provider average per discharge children's hospital add-on payment</v>
          </cell>
        </row>
        <row r="36">
          <cell r="C36" t="str">
            <v>Provider adjustor</v>
          </cell>
        </row>
        <row r="37">
          <cell r="C37" t="str">
            <v>Trauma rate enhancement percentage</v>
          </cell>
        </row>
        <row r="38">
          <cell r="C38" t="str">
            <v>DRG BASE PAYMENT</v>
          </cell>
        </row>
        <row r="39">
          <cell r="C39" t="str">
            <v>Maximum policy adjustor</v>
          </cell>
        </row>
        <row r="40">
          <cell r="C40" t="str">
            <v>Pre-transfer DRG base payment</v>
          </cell>
        </row>
        <row r="41">
          <cell r="C41" t="str">
            <v>TRANSFER PAYMENT ADJUSTMENT</v>
          </cell>
        </row>
        <row r="42">
          <cell r="C42" t="str">
            <v>Is a transfer adjustment applicable based on discharge status and DRG?</v>
          </cell>
        </row>
        <row r="43">
          <cell r="C43" t="str">
            <v>Is a transfer adjustment applicable based on length of stay?</v>
          </cell>
        </row>
        <row r="44">
          <cell r="C44" t="str">
            <v>DRG base payment</v>
          </cell>
        </row>
        <row r="45">
          <cell r="C45" t="str">
            <v>DRG OUTLIER PAYMENT</v>
          </cell>
        </row>
        <row r="46">
          <cell r="C46" t="str">
            <v>Estimated cost of the stay</v>
          </cell>
        </row>
        <row r="47">
          <cell r="C47" t="str">
            <v>Estimated hospital loss</v>
          </cell>
        </row>
        <row r="48">
          <cell r="C48" t="str">
            <v>Is the estimated hospital loss greater than the outlier loss threshold?</v>
          </cell>
        </row>
        <row r="49">
          <cell r="C49" t="str">
            <v>DRG outlier payment</v>
          </cell>
        </row>
        <row r="50">
          <cell r="C50" t="str">
            <v>NON-COVERED DAYS PAYMENT ADJUSTMENT</v>
          </cell>
        </row>
        <row r="51">
          <cell r="C51" t="str">
            <v>Are covered days less than length of stay?</v>
          </cell>
        </row>
        <row r="52">
          <cell r="C52" t="str">
            <v>Non-covered day reduction factor</v>
          </cell>
        </row>
        <row r="53">
          <cell r="C53" t="str">
            <v>Non-covered day adjusted DRG base payment</v>
          </cell>
        </row>
        <row r="54">
          <cell r="C54" t="str">
            <v>Non-covered day adjusted DRG outlier payment</v>
          </cell>
        </row>
        <row r="55">
          <cell r="C55" t="str">
            <v>Pre-charge cap total DRG payment</v>
          </cell>
        </row>
        <row r="56">
          <cell r="C56" t="str">
            <v>CHARGE CAP PAYMENT ADJUSTMENT</v>
          </cell>
        </row>
        <row r="57">
          <cell r="C57" t="str">
            <v>Does the charge cap apply?</v>
          </cell>
        </row>
        <row r="58">
          <cell r="C58" t="str">
            <v>Charge cap reduction factor</v>
          </cell>
        </row>
        <row r="59">
          <cell r="C59" t="str">
            <v>Final DRG base payment</v>
          </cell>
        </row>
        <row r="60">
          <cell r="C60" t="str">
            <v>Final DRG outlier payment</v>
          </cell>
        </row>
        <row r="61">
          <cell r="C61" t="str">
            <v>Final total DRG payment</v>
          </cell>
        </row>
        <row r="62">
          <cell r="C62" t="str">
            <v>CHILDREN'S HOSPITAL ADD-ON PAYMENT</v>
          </cell>
        </row>
        <row r="63">
          <cell r="C63" t="str">
            <v>Children's hospital add-on casemix adjustor</v>
          </cell>
        </row>
        <row r="64">
          <cell r="C64" t="str">
            <v>Children's hospital add-on payment</v>
          </cell>
        </row>
        <row r="65">
          <cell r="C65" t="str">
            <v>TRAUMA RATE ENHANCEMENT PAYMENT</v>
          </cell>
        </row>
        <row r="66">
          <cell r="C66" t="str">
            <v>Trauma rate enhancement payment</v>
          </cell>
        </row>
        <row r="67">
          <cell r="C67" t="str">
            <v>CALCULATION OF FINAL ALLOWED AND PAYMENT AMOUNTS</v>
          </cell>
        </row>
        <row r="68">
          <cell r="C68" t="str">
            <v>Is this inpatient stay covered and paid via DRG?</v>
          </cell>
        </row>
        <row r="69">
          <cell r="C69" t="str">
            <v>Final allowed amount</v>
          </cell>
        </row>
        <row r="70">
          <cell r="C70" t="str">
            <v>Prior payments (other payer amounts)</v>
          </cell>
        </row>
        <row r="71">
          <cell r="C71" t="str">
            <v>Medicaid copayment</v>
          </cell>
        </row>
        <row r="72">
          <cell r="C72" t="str">
            <v>Final payment amount</v>
          </cell>
        </row>
      </sheetData>
      <sheetData sheetId="4">
        <row r="10">
          <cell r="B10" t="str">
            <v>0011</v>
          </cell>
        </row>
      </sheetData>
      <sheetData sheetId="5">
        <row r="6">
          <cell r="B6" t="str">
            <v>000949600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30A5D-EEB8-49E1-ABE3-22B3303562EB}">
  <dimension ref="A1:G27"/>
  <sheetViews>
    <sheetView zoomScaleNormal="100" workbookViewId="0"/>
  </sheetViews>
  <sheetFormatPr defaultColWidth="9.140625" defaultRowHeight="12.75" x14ac:dyDescent="0.2"/>
  <cols>
    <col min="1" max="1" width="2.85546875" style="1" customWidth="1"/>
    <col min="2" max="2" width="33.5703125" style="2" customWidth="1"/>
    <col min="3" max="3" width="31.85546875" style="2" customWidth="1"/>
    <col min="4" max="4" width="39.28515625" style="2" customWidth="1"/>
    <col min="5" max="5" width="24" style="2" customWidth="1"/>
    <col min="6" max="6" width="29.5703125" style="2" customWidth="1"/>
    <col min="7" max="7" width="2.85546875" style="1" customWidth="1"/>
    <col min="8" max="16384" width="9.140625" style="2"/>
  </cols>
  <sheetData>
    <row r="1" spans="1:6" s="1" customFormat="1" x14ac:dyDescent="0.2"/>
    <row r="2" spans="1:6" ht="26.25" x14ac:dyDescent="0.2">
      <c r="B2" s="198" t="s">
        <v>0</v>
      </c>
      <c r="C2" s="199"/>
      <c r="D2" s="199"/>
      <c r="E2" s="199"/>
      <c r="F2" s="200"/>
    </row>
    <row r="3" spans="1:6" ht="26.25" customHeight="1" x14ac:dyDescent="0.2">
      <c r="B3" s="201" t="s">
        <v>1967</v>
      </c>
      <c r="C3" s="202"/>
      <c r="D3" s="202"/>
      <c r="E3" s="202"/>
      <c r="F3" s="203"/>
    </row>
    <row r="4" spans="1:6" ht="15.75" x14ac:dyDescent="0.2">
      <c r="B4" s="204" t="s">
        <v>1</v>
      </c>
      <c r="C4" s="205"/>
      <c r="D4" s="205"/>
      <c r="E4" s="205"/>
      <c r="F4" s="206"/>
    </row>
    <row r="5" spans="1:6" x14ac:dyDescent="0.2">
      <c r="B5" s="3"/>
      <c r="C5" s="4"/>
      <c r="D5" s="4"/>
      <c r="E5" s="4"/>
      <c r="F5" s="5"/>
    </row>
    <row r="6" spans="1:6" ht="14.25" customHeight="1" x14ac:dyDescent="0.2">
      <c r="B6" s="219" t="s">
        <v>1988</v>
      </c>
      <c r="C6" s="220"/>
      <c r="D6" s="155"/>
      <c r="E6" s="155"/>
      <c r="F6" s="156"/>
    </row>
    <row r="7" spans="1:6" x14ac:dyDescent="0.2">
      <c r="B7" s="157" t="s">
        <v>1989</v>
      </c>
      <c r="C7" s="158"/>
      <c r="D7" s="158"/>
      <c r="E7" s="158"/>
      <c r="F7" s="159"/>
    </row>
    <row r="8" spans="1:6" x14ac:dyDescent="0.2">
      <c r="B8" s="160"/>
      <c r="C8" s="158"/>
      <c r="D8" s="158"/>
      <c r="E8" s="158"/>
      <c r="F8" s="159"/>
    </row>
    <row r="9" spans="1:6" x14ac:dyDescent="0.2">
      <c r="B9" s="6"/>
      <c r="C9" s="7"/>
      <c r="D9" s="7"/>
      <c r="E9" s="7"/>
      <c r="F9" s="8"/>
    </row>
    <row r="10" spans="1:6" x14ac:dyDescent="0.2">
      <c r="B10" s="210" t="s">
        <v>2</v>
      </c>
      <c r="C10" s="211"/>
      <c r="D10" s="211"/>
      <c r="E10" s="211"/>
      <c r="F10" s="212"/>
    </row>
    <row r="11" spans="1:6" x14ac:dyDescent="0.2">
      <c r="B11" s="157" t="s">
        <v>3</v>
      </c>
      <c r="C11" s="161"/>
      <c r="D11" s="161"/>
      <c r="E11" s="161"/>
      <c r="F11" s="162"/>
    </row>
    <row r="12" spans="1:6" ht="215.25" customHeight="1" x14ac:dyDescent="0.2">
      <c r="B12" s="213" t="s">
        <v>4</v>
      </c>
      <c r="C12" s="214"/>
      <c r="D12" s="214"/>
      <c r="E12" s="214"/>
      <c r="F12" s="215"/>
    </row>
    <row r="13" spans="1:6" x14ac:dyDescent="0.2">
      <c r="B13" s="163"/>
      <c r="C13" s="164"/>
      <c r="D13" s="164"/>
      <c r="E13" s="164"/>
      <c r="F13" s="165"/>
    </row>
    <row r="14" spans="1:6" x14ac:dyDescent="0.2">
      <c r="B14" s="192"/>
      <c r="C14" s="193"/>
      <c r="D14" s="193"/>
      <c r="E14" s="193"/>
      <c r="F14" s="194"/>
    </row>
    <row r="15" spans="1:6" s="12" customFormat="1" ht="33" customHeight="1" x14ac:dyDescent="0.25">
      <c r="A15" s="2"/>
      <c r="B15" s="216" t="s">
        <v>5</v>
      </c>
      <c r="C15" s="217"/>
      <c r="D15" s="217"/>
      <c r="E15" s="217"/>
      <c r="F15" s="218"/>
    </row>
    <row r="16" spans="1:6" x14ac:dyDescent="0.2">
      <c r="B16" s="192"/>
      <c r="C16" s="193"/>
      <c r="D16" s="193"/>
      <c r="E16" s="193"/>
      <c r="F16" s="194"/>
    </row>
    <row r="17" spans="2:6" ht="50.25" customHeight="1" x14ac:dyDescent="0.2">
      <c r="B17" s="192" t="s">
        <v>6</v>
      </c>
      <c r="C17" s="193"/>
      <c r="D17" s="193"/>
      <c r="E17" s="193"/>
      <c r="F17" s="194"/>
    </row>
    <row r="18" spans="2:6" x14ac:dyDescent="0.2">
      <c r="B18" s="192"/>
      <c r="C18" s="193"/>
      <c r="D18" s="193"/>
      <c r="E18" s="193"/>
      <c r="F18" s="194"/>
    </row>
    <row r="19" spans="2:6" ht="49.5" customHeight="1" x14ac:dyDescent="0.2">
      <c r="B19" s="192" t="s">
        <v>7</v>
      </c>
      <c r="C19" s="193"/>
      <c r="D19" s="193"/>
      <c r="E19" s="193"/>
      <c r="F19" s="194"/>
    </row>
    <row r="20" spans="2:6" x14ac:dyDescent="0.2">
      <c r="B20" s="192"/>
      <c r="C20" s="193"/>
      <c r="D20" s="193"/>
      <c r="E20" s="193"/>
      <c r="F20" s="194"/>
    </row>
    <row r="21" spans="2:6" ht="57.75" customHeight="1" x14ac:dyDescent="0.2">
      <c r="B21" s="192" t="s">
        <v>8</v>
      </c>
      <c r="C21" s="193"/>
      <c r="D21" s="193"/>
      <c r="E21" s="193"/>
      <c r="F21" s="194"/>
    </row>
    <row r="22" spans="2:6" x14ac:dyDescent="0.2">
      <c r="B22" s="9"/>
      <c r="C22" s="10"/>
      <c r="D22" s="10"/>
      <c r="E22" s="10"/>
      <c r="F22" s="11"/>
    </row>
    <row r="23" spans="2:6" ht="72.75" customHeight="1" x14ac:dyDescent="0.2">
      <c r="B23" s="195" t="s">
        <v>9</v>
      </c>
      <c r="C23" s="196"/>
      <c r="D23" s="196"/>
      <c r="E23" s="196"/>
      <c r="F23" s="197"/>
    </row>
    <row r="24" spans="2:6" x14ac:dyDescent="0.2">
      <c r="B24" s="195"/>
      <c r="C24" s="196"/>
      <c r="D24" s="196"/>
      <c r="E24" s="196"/>
      <c r="F24" s="197"/>
    </row>
    <row r="25" spans="2:6" ht="33" customHeight="1" x14ac:dyDescent="0.2">
      <c r="B25" s="207" t="s">
        <v>10</v>
      </c>
      <c r="C25" s="208"/>
      <c r="D25" s="208"/>
      <c r="E25" s="208"/>
      <c r="F25" s="209"/>
    </row>
    <row r="26" spans="2:6" x14ac:dyDescent="0.2">
      <c r="B26" s="13"/>
      <c r="C26" s="14"/>
      <c r="D26" s="14"/>
      <c r="E26" s="14"/>
      <c r="F26" s="15"/>
    </row>
    <row r="27" spans="2:6" ht="20.25" customHeight="1" x14ac:dyDescent="0.2">
      <c r="B27" s="189" t="s">
        <v>11</v>
      </c>
      <c r="C27" s="190"/>
      <c r="D27" s="190"/>
      <c r="E27" s="190"/>
      <c r="F27" s="191"/>
    </row>
  </sheetData>
  <sheetProtection algorithmName="SHA-512" hashValue="kMy8muyCBDkmcMbEaHM8UoWYaZLE08voZAdwvoH+H47g8mGWbLZMFo5N3NcuF3qmB5UDdAwPkD7iGgpKK4gOpw==" saltValue="e4X8Pr4ziesv/lI9bbwJ9w==" spinCount="100000" sheet="1" objects="1" scenarios="1"/>
  <mergeCells count="18">
    <mergeCell ref="B17:F17"/>
    <mergeCell ref="B2:F2"/>
    <mergeCell ref="B3:F3"/>
    <mergeCell ref="B4:F4"/>
    <mergeCell ref="B25:F25"/>
    <mergeCell ref="B10:F10"/>
    <mergeCell ref="B12:F12"/>
    <mergeCell ref="B14:F14"/>
    <mergeCell ref="B15:F15"/>
    <mergeCell ref="B16:F16"/>
    <mergeCell ref="B6:C6"/>
    <mergeCell ref="B27:F27"/>
    <mergeCell ref="B18:F18"/>
    <mergeCell ref="B19:F19"/>
    <mergeCell ref="B20:F20"/>
    <mergeCell ref="B21:F21"/>
    <mergeCell ref="B23:F23"/>
    <mergeCell ref="B24:F24"/>
  </mergeCells>
  <pageMargins left="0.7" right="0.7" top="0.75" bottom="0.75" header="0.3" footer="0.3"/>
  <pageSetup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6ACC2-1CF8-458C-9FA1-AFB4DC6CBBB6}">
  <dimension ref="A1:F16"/>
  <sheetViews>
    <sheetView zoomScaleNormal="100" workbookViewId="0"/>
  </sheetViews>
  <sheetFormatPr defaultColWidth="9.140625" defaultRowHeight="12.75" x14ac:dyDescent="0.2"/>
  <cols>
    <col min="1" max="1" width="2.85546875" style="1" customWidth="1"/>
    <col min="2" max="2" width="25.5703125" style="2" customWidth="1"/>
    <col min="3" max="3" width="21.42578125" style="2" customWidth="1"/>
    <col min="4" max="4" width="23.5703125" style="2" customWidth="1"/>
    <col min="5" max="5" width="25.28515625" style="2" customWidth="1"/>
    <col min="6" max="6" width="2.85546875" style="1" customWidth="1"/>
    <col min="7" max="16384" width="9.140625" style="2"/>
  </cols>
  <sheetData>
    <row r="1" spans="2:5" s="1" customFormat="1" x14ac:dyDescent="0.2"/>
    <row r="2" spans="2:5" ht="26.25" x14ac:dyDescent="0.2">
      <c r="B2" s="198" t="s">
        <v>0</v>
      </c>
      <c r="C2" s="199"/>
      <c r="D2" s="199"/>
      <c r="E2" s="200"/>
    </row>
    <row r="3" spans="2:5" ht="18" x14ac:dyDescent="0.2">
      <c r="B3" s="221" t="s">
        <v>1967</v>
      </c>
      <c r="C3" s="222"/>
      <c r="D3" s="222"/>
      <c r="E3" s="223"/>
    </row>
    <row r="4" spans="2:5" ht="18" x14ac:dyDescent="0.2">
      <c r="B4" s="224" t="s">
        <v>12</v>
      </c>
      <c r="C4" s="225"/>
      <c r="D4" s="225"/>
      <c r="E4" s="226"/>
    </row>
    <row r="5" spans="2:5" x14ac:dyDescent="0.2">
      <c r="B5" s="239"/>
      <c r="C5" s="240"/>
      <c r="D5" s="240"/>
      <c r="E5" s="241"/>
    </row>
    <row r="6" spans="2:5" x14ac:dyDescent="0.2">
      <c r="B6" s="230" t="s">
        <v>13</v>
      </c>
      <c r="C6" s="231"/>
      <c r="D6" s="231"/>
      <c r="E6" s="232"/>
    </row>
    <row r="7" spans="2:5" ht="66.75" customHeight="1" x14ac:dyDescent="0.2">
      <c r="B7" s="233" t="s">
        <v>14</v>
      </c>
      <c r="C7" s="234"/>
      <c r="D7" s="234"/>
      <c r="E7" s="235"/>
    </row>
    <row r="8" spans="2:5" x14ac:dyDescent="0.2">
      <c r="B8" s="227"/>
      <c r="C8" s="228"/>
      <c r="D8" s="228"/>
      <c r="E8" s="229"/>
    </row>
    <row r="9" spans="2:5" x14ac:dyDescent="0.2">
      <c r="B9" s="230" t="s">
        <v>15</v>
      </c>
      <c r="C9" s="231"/>
      <c r="D9" s="231"/>
      <c r="E9" s="232"/>
    </row>
    <row r="10" spans="2:5" ht="69.75" customHeight="1" x14ac:dyDescent="0.2">
      <c r="B10" s="233" t="s">
        <v>16</v>
      </c>
      <c r="C10" s="234"/>
      <c r="D10" s="234"/>
      <c r="E10" s="235"/>
    </row>
    <row r="11" spans="2:5" x14ac:dyDescent="0.2">
      <c r="B11" s="227"/>
      <c r="C11" s="228"/>
      <c r="D11" s="228"/>
      <c r="E11" s="229"/>
    </row>
    <row r="12" spans="2:5" x14ac:dyDescent="0.2">
      <c r="B12" s="230" t="s">
        <v>17</v>
      </c>
      <c r="C12" s="231"/>
      <c r="D12" s="231"/>
      <c r="E12" s="232"/>
    </row>
    <row r="13" spans="2:5" ht="33.75" customHeight="1" x14ac:dyDescent="0.2">
      <c r="B13" s="233" t="s">
        <v>18</v>
      </c>
      <c r="C13" s="234"/>
      <c r="D13" s="234"/>
      <c r="E13" s="235"/>
    </row>
    <row r="14" spans="2:5" x14ac:dyDescent="0.2">
      <c r="B14" s="227"/>
      <c r="C14" s="228"/>
      <c r="D14" s="228"/>
      <c r="E14" s="229"/>
    </row>
    <row r="15" spans="2:5" x14ac:dyDescent="0.2">
      <c r="B15" s="230" t="s">
        <v>19</v>
      </c>
      <c r="C15" s="231"/>
      <c r="D15" s="231"/>
      <c r="E15" s="232"/>
    </row>
    <row r="16" spans="2:5" ht="61.5" customHeight="1" x14ac:dyDescent="0.2">
      <c r="B16" s="236" t="s">
        <v>20</v>
      </c>
      <c r="C16" s="237"/>
      <c r="D16" s="237"/>
      <c r="E16" s="238"/>
    </row>
  </sheetData>
  <sheetProtection algorithmName="SHA-512" hashValue="7/2RnDE+Wob72X6y0F6lJePAuiKaI3yTKdbNvPxB365cJp3DjDM96OPNX/jiDZyKmlcJK7uad3tJczAezp1ZEA==" saltValue="MNDHrRJLmmG26S0a9lVaSQ==" spinCount="100000" sheet="1" objects="1" scenarios="1"/>
  <mergeCells count="15">
    <mergeCell ref="B13:E13"/>
    <mergeCell ref="B14:E14"/>
    <mergeCell ref="B15:E15"/>
    <mergeCell ref="B16:E16"/>
    <mergeCell ref="B5:E5"/>
    <mergeCell ref="B6:E6"/>
    <mergeCell ref="B7:E7"/>
    <mergeCell ref="B8:E8"/>
    <mergeCell ref="B9:E9"/>
    <mergeCell ref="B10:E10"/>
    <mergeCell ref="B2:E2"/>
    <mergeCell ref="B3:E3"/>
    <mergeCell ref="B4:E4"/>
    <mergeCell ref="B11:E11"/>
    <mergeCell ref="B12:E12"/>
  </mergeCells>
  <pageMargins left="0.7" right="0.7" top="0.75" bottom="0.75" header="0.3" footer="0.3"/>
  <pageSetup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79D9F-9BAE-4F88-A476-7B0731298CC2}">
  <dimension ref="A1:E50"/>
  <sheetViews>
    <sheetView zoomScaleNormal="100" workbookViewId="0"/>
  </sheetViews>
  <sheetFormatPr defaultColWidth="9.140625" defaultRowHeight="12.75" x14ac:dyDescent="0.2"/>
  <cols>
    <col min="1" max="1" width="2.85546875" style="1" customWidth="1"/>
    <col min="2" max="2" width="16.85546875" style="2" customWidth="1"/>
    <col min="3" max="3" width="36.7109375" style="2" customWidth="1"/>
    <col min="4" max="4" width="92.140625" style="2" customWidth="1"/>
    <col min="5" max="5" width="2.85546875" style="1" customWidth="1"/>
    <col min="6" max="16384" width="9.140625" style="2"/>
  </cols>
  <sheetData>
    <row r="1" spans="2:4" s="1" customFormat="1" x14ac:dyDescent="0.2"/>
    <row r="2" spans="2:4" ht="26.25" x14ac:dyDescent="0.2">
      <c r="B2" s="198" t="s">
        <v>0</v>
      </c>
      <c r="C2" s="199"/>
      <c r="D2" s="200"/>
    </row>
    <row r="3" spans="2:4" ht="26.25" x14ac:dyDescent="0.2">
      <c r="B3" s="201" t="s">
        <v>1967</v>
      </c>
      <c r="C3" s="202"/>
      <c r="D3" s="203"/>
    </row>
    <row r="4" spans="2:4" ht="15.75" x14ac:dyDescent="0.2">
      <c r="B4" s="245" t="s">
        <v>13</v>
      </c>
      <c r="C4" s="246"/>
      <c r="D4" s="247"/>
    </row>
    <row r="5" spans="2:4" x14ac:dyDescent="0.2">
      <c r="B5" s="248"/>
      <c r="C5" s="249"/>
      <c r="D5" s="250"/>
    </row>
    <row r="6" spans="2:4" x14ac:dyDescent="0.2">
      <c r="B6" s="251" t="s">
        <v>21</v>
      </c>
      <c r="C6" s="252"/>
      <c r="D6" s="253"/>
    </row>
    <row r="7" spans="2:4" ht="27.75" customHeight="1" x14ac:dyDescent="0.2">
      <c r="B7" s="254" t="s">
        <v>22</v>
      </c>
      <c r="C7" s="255"/>
      <c r="D7" s="256"/>
    </row>
    <row r="8" spans="2:4" x14ac:dyDescent="0.2">
      <c r="B8" s="166" t="s">
        <v>23</v>
      </c>
      <c r="C8" s="167" t="s">
        <v>24</v>
      </c>
      <c r="D8" s="168" t="s">
        <v>25</v>
      </c>
    </row>
    <row r="9" spans="2:4" x14ac:dyDescent="0.2">
      <c r="B9" s="169" t="s">
        <v>26</v>
      </c>
      <c r="C9" s="170"/>
      <c r="D9" s="171"/>
    </row>
    <row r="10" spans="2:4" ht="25.5" x14ac:dyDescent="0.2">
      <c r="B10" s="16" t="str">
        <f>"E"&amp;MATCH(C10,'[1]Interactive DRG Calculator'!$C:$C,FALSE)</f>
        <v>E8</v>
      </c>
      <c r="C10" s="17" t="s">
        <v>27</v>
      </c>
      <c r="D10" s="18" t="s">
        <v>28</v>
      </c>
    </row>
    <row r="11" spans="2:4" x14ac:dyDescent="0.2">
      <c r="B11" s="19" t="str">
        <f>"E"&amp;MATCH(C11,'[1]Interactive DRG Calculator'!$C:$C,FALSE)</f>
        <v>E9</v>
      </c>
      <c r="C11" s="20" t="s">
        <v>29</v>
      </c>
      <c r="D11" s="21" t="s">
        <v>30</v>
      </c>
    </row>
    <row r="12" spans="2:4" ht="25.5" x14ac:dyDescent="0.2">
      <c r="B12" s="19" t="str">
        <f>"E"&amp;MATCH(C12,'[1]Interactive DRG Calculator'!$C:$C,FALSE)</f>
        <v>E10</v>
      </c>
      <c r="C12" s="20" t="s">
        <v>31</v>
      </c>
      <c r="D12" s="22" t="s">
        <v>32</v>
      </c>
    </row>
    <row r="13" spans="2:4" ht="127.5" x14ac:dyDescent="0.2">
      <c r="B13" s="19" t="str">
        <f>"E"&amp;MATCH(C13,'[1]Interactive DRG Calculator'!$C:$C,FALSE)</f>
        <v>E11</v>
      </c>
      <c r="C13" s="23" t="s">
        <v>33</v>
      </c>
      <c r="D13" s="24" t="s">
        <v>34</v>
      </c>
    </row>
    <row r="14" spans="2:4" ht="25.5" x14ac:dyDescent="0.2">
      <c r="B14" s="19" t="str">
        <f>"E"&amp;MATCH(C14,'[1]Interactive DRG Calculator'!$C:$C,FALSE)</f>
        <v>E12</v>
      </c>
      <c r="C14" s="20" t="s">
        <v>35</v>
      </c>
      <c r="D14" s="24" t="s">
        <v>36</v>
      </c>
    </row>
    <row r="15" spans="2:4" ht="51" x14ac:dyDescent="0.2">
      <c r="B15" s="19" t="str">
        <f>"E"&amp;MATCH(C15,'[1]Interactive DRG Calculator'!$C:$C,FALSE)</f>
        <v>E13</v>
      </c>
      <c r="C15" s="20" t="s">
        <v>37</v>
      </c>
      <c r="D15" s="24" t="s">
        <v>38</v>
      </c>
    </row>
    <row r="16" spans="2:4" ht="51" x14ac:dyDescent="0.2">
      <c r="B16" s="19" t="str">
        <f>"E"&amp;MATCH(C16,'[1]Interactive DRG Calculator'!$C:$C,FALSE)</f>
        <v>E14</v>
      </c>
      <c r="C16" s="20" t="s">
        <v>39</v>
      </c>
      <c r="D16" s="24" t="s">
        <v>40</v>
      </c>
    </row>
    <row r="17" spans="2:4" x14ac:dyDescent="0.2">
      <c r="B17" s="19" t="str">
        <f>"E"&amp;MATCH(C17,'[1]Interactive DRG Calculator'!$C:$C,FALSE)</f>
        <v>E15</v>
      </c>
      <c r="C17" s="20" t="s">
        <v>41</v>
      </c>
      <c r="D17" s="24" t="s">
        <v>42</v>
      </c>
    </row>
    <row r="18" spans="2:4" ht="25.5" x14ac:dyDescent="0.2">
      <c r="B18" s="19" t="str">
        <f>"E"&amp;MATCH(C18,'[1]Interactive DRG Calculator'!$C:$C,FALSE)</f>
        <v>E16</v>
      </c>
      <c r="C18" s="20" t="s">
        <v>43</v>
      </c>
      <c r="D18" s="24" t="s">
        <v>44</v>
      </c>
    </row>
    <row r="19" spans="2:4" ht="51" x14ac:dyDescent="0.2">
      <c r="B19" s="25" t="str">
        <f>"E"&amp;MATCH(C19,'[1]Interactive DRG Calculator'!$C:$C,FALSE)</f>
        <v>E17</v>
      </c>
      <c r="C19" s="26" t="s">
        <v>45</v>
      </c>
      <c r="D19" s="27" t="s">
        <v>46</v>
      </c>
    </row>
    <row r="20" spans="2:4" x14ac:dyDescent="0.2">
      <c r="B20" s="257" t="s">
        <v>47</v>
      </c>
      <c r="C20" s="258"/>
      <c r="D20" s="259"/>
    </row>
    <row r="21" spans="2:4" x14ac:dyDescent="0.2">
      <c r="B21" s="28" t="str">
        <f>"E"&amp;MATCH(C21,'[1]Interactive DRG Calculator'!$C:$C,FALSE)</f>
        <v>E19</v>
      </c>
      <c r="C21" s="29" t="s">
        <v>48</v>
      </c>
      <c r="D21" s="21" t="s">
        <v>49</v>
      </c>
    </row>
    <row r="22" spans="2:4" ht="25.5" x14ac:dyDescent="0.2">
      <c r="B22" s="28" t="str">
        <f>"E"&amp;MATCH(C22,'[1]Interactive DRG Calculator'!$C:$C,FALSE)</f>
        <v>E20</v>
      </c>
      <c r="C22" s="29" t="s">
        <v>50</v>
      </c>
      <c r="D22" s="21" t="s">
        <v>51</v>
      </c>
    </row>
    <row r="23" spans="2:4" x14ac:dyDescent="0.2">
      <c r="B23" s="260" t="s">
        <v>52</v>
      </c>
      <c r="C23" s="261"/>
      <c r="D23" s="262"/>
    </row>
    <row r="24" spans="2:4" ht="25.5" x14ac:dyDescent="0.2">
      <c r="B24" s="30" t="str">
        <f>"E"&amp;MATCH(C24,'[1]Interactive DRG Calculator'!$C:$C,FALSE)</f>
        <v>E22</v>
      </c>
      <c r="C24" s="31" t="s">
        <v>53</v>
      </c>
      <c r="D24" s="18" t="s">
        <v>54</v>
      </c>
    </row>
    <row r="25" spans="2:4" ht="25.5" x14ac:dyDescent="0.2">
      <c r="B25" s="28" t="str">
        <f>"E"&amp;MATCH(C25,'[1]Interactive DRG Calculator'!$C:$C,FALSE)</f>
        <v>E23</v>
      </c>
      <c r="C25" s="29" t="s">
        <v>55</v>
      </c>
      <c r="D25" s="21" t="s">
        <v>56</v>
      </c>
    </row>
    <row r="26" spans="2:4" ht="25.5" x14ac:dyDescent="0.2">
      <c r="B26" s="28" t="str">
        <f>"E"&amp;MATCH(C26,'[1]Interactive DRG Calculator'!$C:$C,FALSE)</f>
        <v>E24</v>
      </c>
      <c r="C26" s="29" t="s">
        <v>57</v>
      </c>
      <c r="D26" s="21" t="s">
        <v>58</v>
      </c>
    </row>
    <row r="27" spans="2:4" ht="38.25" x14ac:dyDescent="0.2">
      <c r="B27" s="28" t="str">
        <f>"E"&amp;MATCH(C27,'[1]Interactive DRG Calculator'!$C:$C,FALSE)</f>
        <v>E25</v>
      </c>
      <c r="C27" s="29" t="s">
        <v>59</v>
      </c>
      <c r="D27" s="24" t="s">
        <v>60</v>
      </c>
    </row>
    <row r="28" spans="2:4" ht="25.5" x14ac:dyDescent="0.2">
      <c r="B28" s="28" t="str">
        <f>"E"&amp;MATCH(C28,'[1]Interactive DRG Calculator'!$C:$C,FALSE)</f>
        <v>E26</v>
      </c>
      <c r="C28" s="29" t="s">
        <v>61</v>
      </c>
      <c r="D28" s="24" t="s">
        <v>62</v>
      </c>
    </row>
    <row r="29" spans="2:4" ht="38.25" x14ac:dyDescent="0.2">
      <c r="B29" s="28" t="str">
        <f>"E"&amp;MATCH(C29,'[1]Interactive DRG Calculator'!$C:$C,FALSE)</f>
        <v>E27</v>
      </c>
      <c r="C29" s="29" t="s">
        <v>63</v>
      </c>
      <c r="D29" s="21" t="s">
        <v>64</v>
      </c>
    </row>
    <row r="30" spans="2:4" ht="38.25" x14ac:dyDescent="0.2">
      <c r="B30" s="28" t="str">
        <f>"E"&amp;MATCH(C30,'[1]Interactive DRG Calculator'!$C:$C,FALSE)</f>
        <v>E28</v>
      </c>
      <c r="C30" s="29" t="s">
        <v>65</v>
      </c>
      <c r="D30" s="21" t="s">
        <v>66</v>
      </c>
    </row>
    <row r="31" spans="2:4" x14ac:dyDescent="0.2">
      <c r="B31" s="242" t="s">
        <v>67</v>
      </c>
      <c r="C31" s="243"/>
      <c r="D31" s="244"/>
    </row>
    <row r="32" spans="2:4" ht="25.5" x14ac:dyDescent="0.2">
      <c r="B32" s="28" t="str">
        <f>"E"&amp;MATCH(C32,'[1]Interactive DRG Calculator'!$C:$C,FALSE)</f>
        <v>E30</v>
      </c>
      <c r="C32" s="29" t="s">
        <v>68</v>
      </c>
      <c r="D32" s="21" t="s">
        <v>69</v>
      </c>
    </row>
    <row r="33" spans="2:4" x14ac:dyDescent="0.2">
      <c r="B33" s="32" t="str">
        <f>"E"&amp;MATCH(C33,'[1]Interactive DRG Calculator'!$C:$C,FALSE)</f>
        <v>E31</v>
      </c>
      <c r="C33" s="17" t="s">
        <v>70</v>
      </c>
      <c r="D33" s="33" t="s">
        <v>71</v>
      </c>
    </row>
    <row r="34" spans="2:4" ht="38.25" x14ac:dyDescent="0.2">
      <c r="B34" s="34" t="str">
        <f>"E"&amp;MATCH(C34,'[1]Interactive DRG Calculator'!$C:$C,FALSE)</f>
        <v>E32</v>
      </c>
      <c r="C34" s="20" t="s">
        <v>72</v>
      </c>
      <c r="D34" s="24" t="s">
        <v>73</v>
      </c>
    </row>
    <row r="35" spans="2:4" x14ac:dyDescent="0.2">
      <c r="B35" s="34" t="str">
        <f>"E"&amp;MATCH(C35,'[1]Interactive DRG Calculator'!$C:$C,FALSE)</f>
        <v>E33</v>
      </c>
      <c r="C35" s="20" t="s">
        <v>74</v>
      </c>
      <c r="D35" s="24" t="s">
        <v>75</v>
      </c>
    </row>
    <row r="36" spans="2:4" ht="51" x14ac:dyDescent="0.2">
      <c r="B36" s="34" t="str">
        <f>"E"&amp;MATCH(C36,'[1]Interactive DRG Calculator'!$C:$C,FALSE)</f>
        <v>E34</v>
      </c>
      <c r="C36" s="20" t="s">
        <v>76</v>
      </c>
      <c r="D36" s="24" t="s">
        <v>77</v>
      </c>
    </row>
    <row r="37" spans="2:4" ht="25.5" x14ac:dyDescent="0.2">
      <c r="B37" s="34" t="str">
        <f>"E"&amp;MATCH(C37,'[1]Interactive DRG Calculator'!$C:$C,FALSE)</f>
        <v>E35</v>
      </c>
      <c r="C37" s="20" t="s">
        <v>78</v>
      </c>
      <c r="D37" s="24" t="s">
        <v>79</v>
      </c>
    </row>
    <row r="38" spans="2:4" ht="25.5" x14ac:dyDescent="0.2">
      <c r="B38" s="34" t="str">
        <f>"E"&amp;MATCH(C38,'[1]Interactive DRG Calculator'!$C:$C,FALSE)</f>
        <v>E36</v>
      </c>
      <c r="C38" s="20" t="s">
        <v>80</v>
      </c>
      <c r="D38" s="24" t="s">
        <v>81</v>
      </c>
    </row>
    <row r="39" spans="2:4" ht="38.25" x14ac:dyDescent="0.2">
      <c r="B39" s="28" t="str">
        <f>"E"&amp;MATCH(C39,'[1]Interactive DRG Calculator'!$C:$C,FALSE)</f>
        <v>E37</v>
      </c>
      <c r="C39" s="29" t="s">
        <v>82</v>
      </c>
      <c r="D39" s="21" t="s">
        <v>83</v>
      </c>
    </row>
    <row r="40" spans="2:4" x14ac:dyDescent="0.2">
      <c r="B40" s="242" t="s">
        <v>84</v>
      </c>
      <c r="C40" s="243"/>
      <c r="D40" s="244"/>
    </row>
    <row r="41" spans="2:4" x14ac:dyDescent="0.2">
      <c r="B41" s="34" t="str">
        <f>"E"&amp;MATCH(C41,'[1]Interactive DRG Calculator'!$C:$C,FALSE)</f>
        <v>E39</v>
      </c>
      <c r="C41" s="20" t="s">
        <v>85</v>
      </c>
      <c r="D41" s="24" t="s">
        <v>86</v>
      </c>
    </row>
    <row r="42" spans="2:4" x14ac:dyDescent="0.2">
      <c r="B42" s="34" t="str">
        <f>"E"&amp;MATCH(C42,'[1]Interactive DRG Calculator'!$C:$C,FALSE)</f>
        <v>E40</v>
      </c>
      <c r="C42" s="20" t="s">
        <v>87</v>
      </c>
      <c r="D42" s="24" t="s">
        <v>88</v>
      </c>
    </row>
    <row r="43" spans="2:4" ht="51" x14ac:dyDescent="0.2">
      <c r="B43" s="34" t="str">
        <f>"E"&amp;MATCH(C43,'[1]Interactive DRG Calculator'!$C:$C,FALSE)</f>
        <v>E41</v>
      </c>
      <c r="C43" s="20" t="s">
        <v>89</v>
      </c>
      <c r="D43" s="24" t="s">
        <v>90</v>
      </c>
    </row>
    <row r="44" spans="2:4" ht="38.25" x14ac:dyDescent="0.2">
      <c r="B44" s="34" t="str">
        <f>"E"&amp;MATCH(C44,'[1]Interactive DRG Calculator'!$C:$C,FALSE)</f>
        <v>E45</v>
      </c>
      <c r="C44" s="20" t="s">
        <v>91</v>
      </c>
      <c r="D44" s="24" t="s">
        <v>92</v>
      </c>
    </row>
    <row r="45" spans="2:4" ht="25.5" x14ac:dyDescent="0.2">
      <c r="B45" s="34" t="str">
        <f>"E"&amp;MATCH(C45,'[1]Interactive DRG Calculator'!$C:$C,FALSE)</f>
        <v>E50</v>
      </c>
      <c r="C45" s="20" t="s">
        <v>93</v>
      </c>
      <c r="D45" s="24" t="s">
        <v>94</v>
      </c>
    </row>
    <row r="46" spans="2:4" ht="25.5" x14ac:dyDescent="0.2">
      <c r="B46" s="34" t="str">
        <f>"E"&amp;MATCH(C46,'[1]Interactive DRG Calculator'!$C:$C,FALSE)</f>
        <v>E56</v>
      </c>
      <c r="C46" s="20" t="s">
        <v>95</v>
      </c>
      <c r="D46" s="24" t="s">
        <v>96</v>
      </c>
    </row>
    <row r="47" spans="2:4" ht="38.25" x14ac:dyDescent="0.2">
      <c r="B47" s="34" t="str">
        <f>"E"&amp;MATCH(C47,'[1]Interactive DRG Calculator'!$C:$C,FALSE)</f>
        <v>E62</v>
      </c>
      <c r="C47" s="20" t="s">
        <v>97</v>
      </c>
      <c r="D47" s="24" t="s">
        <v>98</v>
      </c>
    </row>
    <row r="48" spans="2:4" ht="38.25" x14ac:dyDescent="0.2">
      <c r="B48" s="34" t="str">
        <f>"E"&amp;MATCH(C48,'[1]Interactive DRG Calculator'!$C:$C,FALSE)</f>
        <v>E65</v>
      </c>
      <c r="C48" s="20" t="s">
        <v>99</v>
      </c>
      <c r="D48" s="24" t="s">
        <v>100</v>
      </c>
    </row>
    <row r="49" spans="2:4" ht="51" x14ac:dyDescent="0.2">
      <c r="B49" s="34" t="str">
        <f>"E"&amp;MATCH(C49,'[1]Interactive DRG Calculator'!$C:$C,FALSE)</f>
        <v>E69</v>
      </c>
      <c r="C49" s="20" t="s">
        <v>101</v>
      </c>
      <c r="D49" s="24" t="s">
        <v>102</v>
      </c>
    </row>
    <row r="50" spans="2:4" ht="25.5" x14ac:dyDescent="0.2">
      <c r="B50" s="35" t="str">
        <f>"E"&amp;MATCH(C50,'[1]Interactive DRG Calculator'!$C:$C,FALSE)</f>
        <v>E72</v>
      </c>
      <c r="C50" s="36" t="s">
        <v>103</v>
      </c>
      <c r="D50" s="37" t="s">
        <v>104</v>
      </c>
    </row>
  </sheetData>
  <sheetProtection algorithmName="SHA-512" hashValue="dkCAmz+OVhixcEf0bIkfi933ylW5fW8Z+PMGHxdBRoN8OzXvub5YJfWnuJSFzgBr+pZtLhbn6Ff3Sk9awp3rYQ==" saltValue="tLxDNWjWfjrfSmKm6oxCVA==" spinCount="100000" sheet="1" objects="1" scenarios="1"/>
  <mergeCells count="10">
    <mergeCell ref="B40:D40"/>
    <mergeCell ref="B2:D2"/>
    <mergeCell ref="B3:D3"/>
    <mergeCell ref="B4:D4"/>
    <mergeCell ref="B5:D5"/>
    <mergeCell ref="B6:D6"/>
    <mergeCell ref="B7:D7"/>
    <mergeCell ref="B20:D20"/>
    <mergeCell ref="B23:D23"/>
    <mergeCell ref="B31:D31"/>
  </mergeCells>
  <pageMargins left="0.7" right="0.7" top="0.75" bottom="0.75" header="0.3" footer="0.3"/>
  <pageSetup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17397-186A-4D8D-B157-54B83A057868}">
  <sheetPr>
    <tabColor rgb="FF92D050"/>
  </sheetPr>
  <dimension ref="B1:G73"/>
  <sheetViews>
    <sheetView tabSelected="1" zoomScaleNormal="100" workbookViewId="0"/>
  </sheetViews>
  <sheetFormatPr defaultColWidth="9.140625" defaultRowHeight="12.75" x14ac:dyDescent="0.2"/>
  <cols>
    <col min="1" max="1" width="2.85546875" style="2" customWidth="1"/>
    <col min="2" max="2" width="3.42578125" style="2" customWidth="1"/>
    <col min="3" max="3" width="60.140625" style="2" customWidth="1"/>
    <col min="4" max="4" width="2.42578125" style="2" bestFit="1" customWidth="1"/>
    <col min="5" max="5" width="34.140625" style="2" customWidth="1"/>
    <col min="6" max="6" width="2.5703125" style="2" customWidth="1"/>
    <col min="7" max="7" width="75.140625" style="2" customWidth="1"/>
    <col min="8" max="8" width="2.85546875" style="2" customWidth="1"/>
    <col min="9" max="16384" width="9.140625" style="2"/>
  </cols>
  <sheetData>
    <row r="1" spans="2:7" x14ac:dyDescent="0.2">
      <c r="B1" s="184">
        <v>1</v>
      </c>
      <c r="C1" s="185" t="s">
        <v>105</v>
      </c>
      <c r="D1" s="185" t="s">
        <v>106</v>
      </c>
      <c r="E1" s="185" t="s">
        <v>107</v>
      </c>
      <c r="F1" s="185" t="s">
        <v>108</v>
      </c>
      <c r="G1" s="186" t="s">
        <v>109</v>
      </c>
    </row>
    <row r="2" spans="2:7" ht="26.25" x14ac:dyDescent="0.2">
      <c r="B2" s="187">
        <f>B1+1</f>
        <v>2</v>
      </c>
      <c r="C2" s="198" t="s">
        <v>0</v>
      </c>
      <c r="D2" s="199"/>
      <c r="E2" s="199"/>
      <c r="F2" s="199"/>
      <c r="G2" s="199"/>
    </row>
    <row r="3" spans="2:7" ht="26.25" x14ac:dyDescent="0.2">
      <c r="B3" s="187">
        <f t="shared" ref="B3:B66" si="0">B2+1</f>
        <v>3</v>
      </c>
      <c r="C3" s="201" t="s">
        <v>1968</v>
      </c>
      <c r="D3" s="202"/>
      <c r="E3" s="202"/>
      <c r="F3" s="202"/>
      <c r="G3" s="202"/>
    </row>
    <row r="4" spans="2:7" ht="15.75" x14ac:dyDescent="0.2">
      <c r="B4" s="187">
        <f t="shared" si="0"/>
        <v>4</v>
      </c>
      <c r="C4" s="245" t="s">
        <v>15</v>
      </c>
      <c r="D4" s="246"/>
      <c r="E4" s="246"/>
      <c r="F4" s="246"/>
      <c r="G4" s="246"/>
    </row>
    <row r="5" spans="2:7" x14ac:dyDescent="0.2">
      <c r="B5" s="187">
        <f t="shared" si="0"/>
        <v>5</v>
      </c>
      <c r="C5" s="38" t="s">
        <v>110</v>
      </c>
      <c r="D5" s="39"/>
      <c r="E5" s="39"/>
      <c r="F5" s="40"/>
      <c r="G5" s="172" t="s">
        <v>111</v>
      </c>
    </row>
    <row r="6" spans="2:7" x14ac:dyDescent="0.2">
      <c r="B6" s="187">
        <f t="shared" si="0"/>
        <v>6</v>
      </c>
      <c r="C6" s="41" t="s">
        <v>112</v>
      </c>
      <c r="D6" s="41"/>
      <c r="E6" s="41" t="s">
        <v>113</v>
      </c>
      <c r="F6" s="41"/>
      <c r="G6" s="42" t="s">
        <v>114</v>
      </c>
    </row>
    <row r="7" spans="2:7" x14ac:dyDescent="0.2">
      <c r="B7" s="187">
        <f t="shared" si="0"/>
        <v>7</v>
      </c>
      <c r="C7" s="43" t="s">
        <v>115</v>
      </c>
      <c r="D7" s="44"/>
      <c r="E7" s="44"/>
      <c r="F7" s="44"/>
      <c r="G7" s="45"/>
    </row>
    <row r="8" spans="2:7" x14ac:dyDescent="0.2">
      <c r="B8" s="187">
        <f t="shared" si="0"/>
        <v>8</v>
      </c>
      <c r="C8" s="46" t="s">
        <v>27</v>
      </c>
      <c r="D8" s="47"/>
      <c r="E8" s="48" t="s">
        <v>116</v>
      </c>
      <c r="F8" s="47"/>
      <c r="G8" s="49" t="s">
        <v>117</v>
      </c>
    </row>
    <row r="9" spans="2:7" x14ac:dyDescent="0.2">
      <c r="B9" s="187">
        <f t="shared" si="0"/>
        <v>9</v>
      </c>
      <c r="C9" s="2" t="s">
        <v>29</v>
      </c>
      <c r="E9" s="50">
        <v>500000</v>
      </c>
      <c r="G9" s="51" t="s">
        <v>118</v>
      </c>
    </row>
    <row r="10" spans="2:7" x14ac:dyDescent="0.2">
      <c r="B10" s="187">
        <f t="shared" si="0"/>
        <v>10</v>
      </c>
      <c r="C10" s="2" t="s">
        <v>31</v>
      </c>
      <c r="E10" s="48">
        <v>10</v>
      </c>
      <c r="G10" s="51" t="s">
        <v>119</v>
      </c>
    </row>
    <row r="11" spans="2:7" x14ac:dyDescent="0.2">
      <c r="B11" s="187">
        <f t="shared" si="0"/>
        <v>11</v>
      </c>
      <c r="C11" s="2" t="s">
        <v>33</v>
      </c>
      <c r="E11" s="48">
        <v>10</v>
      </c>
      <c r="G11" s="51" t="s">
        <v>120</v>
      </c>
    </row>
    <row r="12" spans="2:7" x14ac:dyDescent="0.2">
      <c r="B12" s="188">
        <f t="shared" si="0"/>
        <v>12</v>
      </c>
      <c r="C12" s="52" t="s">
        <v>35</v>
      </c>
      <c r="E12" s="53" t="s">
        <v>121</v>
      </c>
      <c r="G12" s="51" t="s">
        <v>122</v>
      </c>
    </row>
    <row r="13" spans="2:7" x14ac:dyDescent="0.2">
      <c r="B13" s="187">
        <f t="shared" si="0"/>
        <v>13</v>
      </c>
      <c r="C13" s="2" t="s">
        <v>37</v>
      </c>
      <c r="E13" s="48">
        <v>35</v>
      </c>
      <c r="G13" s="51" t="s">
        <v>123</v>
      </c>
    </row>
    <row r="14" spans="2:7" x14ac:dyDescent="0.2">
      <c r="B14" s="187">
        <f t="shared" si="0"/>
        <v>14</v>
      </c>
      <c r="C14" s="2" t="s">
        <v>39</v>
      </c>
      <c r="E14" s="50">
        <v>0</v>
      </c>
      <c r="G14" s="51" t="s">
        <v>124</v>
      </c>
    </row>
    <row r="15" spans="2:7" x14ac:dyDescent="0.2">
      <c r="B15" s="187">
        <f t="shared" si="0"/>
        <v>15</v>
      </c>
      <c r="C15" s="2" t="s">
        <v>41</v>
      </c>
      <c r="E15" s="50">
        <v>0</v>
      </c>
      <c r="G15" s="51" t="s">
        <v>125</v>
      </c>
    </row>
    <row r="16" spans="2:7" x14ac:dyDescent="0.2">
      <c r="B16" s="187">
        <f t="shared" si="0"/>
        <v>16</v>
      </c>
      <c r="C16" s="2" t="s">
        <v>43</v>
      </c>
      <c r="E16" s="54" t="s">
        <v>1986</v>
      </c>
      <c r="G16" s="51" t="s">
        <v>127</v>
      </c>
    </row>
    <row r="17" spans="2:7" x14ac:dyDescent="0.2">
      <c r="B17" s="187">
        <f t="shared" si="0"/>
        <v>17</v>
      </c>
      <c r="C17" s="2" t="s">
        <v>45</v>
      </c>
      <c r="E17" s="55" t="s">
        <v>128</v>
      </c>
      <c r="G17" s="51" t="s">
        <v>129</v>
      </c>
    </row>
    <row r="18" spans="2:7" x14ac:dyDescent="0.2">
      <c r="B18" s="187">
        <f t="shared" si="0"/>
        <v>18</v>
      </c>
      <c r="C18" s="43" t="s">
        <v>130</v>
      </c>
      <c r="D18" s="44"/>
      <c r="E18" s="44"/>
      <c r="F18" s="44"/>
      <c r="G18" s="45"/>
    </row>
    <row r="19" spans="2:7" x14ac:dyDescent="0.2">
      <c r="B19" s="187">
        <f t="shared" si="0"/>
        <v>19</v>
      </c>
      <c r="C19" s="2" t="s">
        <v>48</v>
      </c>
      <c r="E19" s="173">
        <v>60000</v>
      </c>
      <c r="G19" s="51" t="s">
        <v>131</v>
      </c>
    </row>
    <row r="20" spans="2:7" x14ac:dyDescent="0.2">
      <c r="B20" s="187">
        <f t="shared" si="0"/>
        <v>20</v>
      </c>
      <c r="C20" s="2" t="s">
        <v>50</v>
      </c>
      <c r="E20" s="174">
        <v>21</v>
      </c>
      <c r="G20" s="51" t="s">
        <v>132</v>
      </c>
    </row>
    <row r="21" spans="2:7" x14ac:dyDescent="0.2">
      <c r="B21" s="187">
        <f t="shared" si="0"/>
        <v>21</v>
      </c>
      <c r="C21" s="43" t="s">
        <v>133</v>
      </c>
      <c r="D21" s="44"/>
      <c r="E21" s="44"/>
      <c r="F21" s="44"/>
      <c r="G21" s="45"/>
    </row>
    <row r="22" spans="2:7" ht="38.25" customHeight="1" x14ac:dyDescent="0.2">
      <c r="B22" s="187">
        <f t="shared" si="0"/>
        <v>22</v>
      </c>
      <c r="C22" s="56" t="s">
        <v>53</v>
      </c>
      <c r="E22" s="57" t="str">
        <f>INDEX('DRG Table'!$C$10:$C$1048576, MATCH($E$17, 'DRG Table'!$B$10:$B$1048576, 0))</f>
        <v>LIVER TRANSPLANT AND/OR INTESTINAL TRANSPLANT</v>
      </c>
      <c r="G22" s="58" t="s">
        <v>135</v>
      </c>
    </row>
    <row r="23" spans="2:7" x14ac:dyDescent="0.2">
      <c r="B23" s="187">
        <f t="shared" si="0"/>
        <v>23</v>
      </c>
      <c r="C23" s="2" t="s">
        <v>55</v>
      </c>
      <c r="E23" s="59">
        <f>INDEX('DRG Table'!$F$10:$F$1048576, MATCH($E$17, 'DRG Table'!$B$10:$B$1048576, 0))</f>
        <v>6.0439999999999996</v>
      </c>
      <c r="G23" s="51" t="s">
        <v>136</v>
      </c>
    </row>
    <row r="24" spans="2:7" x14ac:dyDescent="0.2">
      <c r="B24" s="187">
        <f t="shared" si="0"/>
        <v>24</v>
      </c>
      <c r="C24" s="2" t="s">
        <v>57</v>
      </c>
      <c r="E24" s="175">
        <f>INDEX('DRG Table'!$G$10:$G$1048576, MATCH($E$17, 'DRG Table'!$B$10:$B$1048576, 0))</f>
        <v>1</v>
      </c>
      <c r="G24" s="51" t="s">
        <v>136</v>
      </c>
    </row>
    <row r="25" spans="2:7" x14ac:dyDescent="0.2">
      <c r="B25" s="187">
        <f t="shared" si="0"/>
        <v>25</v>
      </c>
      <c r="C25" s="2" t="s">
        <v>59</v>
      </c>
      <c r="E25" s="176">
        <f>IF($E$13&lt;$E$20, INDEX('DRG Table'!$H$10:$H$1048576, MATCH($E$17, 'DRG Table'!$B$10:$B$1048576, 0)), 1)</f>
        <v>1</v>
      </c>
      <c r="G25" s="51" t="s">
        <v>137</v>
      </c>
    </row>
    <row r="26" spans="2:7" x14ac:dyDescent="0.2">
      <c r="B26" s="187">
        <f t="shared" si="0"/>
        <v>26</v>
      </c>
      <c r="C26" s="2" t="s">
        <v>61</v>
      </c>
      <c r="E26" s="60">
        <f>INDEX('DRG Table'!$D$10:$D$1048576, MATCH($E$17, 'DRG Table'!$B$10:$B$1048576, 0))</f>
        <v>6.28</v>
      </c>
      <c r="G26" s="51" t="s">
        <v>138</v>
      </c>
    </row>
    <row r="27" spans="2:7" x14ac:dyDescent="0.2">
      <c r="B27" s="187">
        <f t="shared" si="0"/>
        <v>27</v>
      </c>
      <c r="C27" s="2" t="s">
        <v>63</v>
      </c>
      <c r="E27" s="61" t="str">
        <f>IF($E$13&lt;$E$20, INDEX('DRG Table'!$I$10:$I$1048576, MATCH($E$17, 'DRG Table'!$B$10:$B$1048576, 0)),
                                 INDEX('DRG Table'!$J$10:$J$1048576, MATCH($E$17, 'DRG Table'!$B$10:$B$1048576, 0)))</f>
        <v>Transplant Adult</v>
      </c>
      <c r="G27" s="51" t="s">
        <v>140</v>
      </c>
    </row>
    <row r="28" spans="2:7" ht="25.5" x14ac:dyDescent="0.2">
      <c r="B28" s="187">
        <f t="shared" si="0"/>
        <v>28</v>
      </c>
      <c r="C28" s="56" t="s">
        <v>65</v>
      </c>
      <c r="D28" s="56"/>
      <c r="E28" s="177" cm="1">
        <f t="array" ref="E28">IF(AND(OR($E$27={"Neonate","Pediatric","Transplant Pediatric"}), OR(RIGHT($E$17, 1)={"3","4"})), 0.8, 0.6)</f>
        <v>0.6</v>
      </c>
      <c r="G28" s="51" t="s">
        <v>141</v>
      </c>
    </row>
    <row r="29" spans="2:7" x14ac:dyDescent="0.2">
      <c r="B29" s="187">
        <f t="shared" si="0"/>
        <v>29</v>
      </c>
      <c r="C29" s="43" t="s">
        <v>142</v>
      </c>
      <c r="D29" s="44"/>
      <c r="E29" s="44"/>
      <c r="F29" s="44"/>
      <c r="G29" s="45"/>
    </row>
    <row r="30" spans="2:7" ht="38.25" customHeight="1" x14ac:dyDescent="0.2">
      <c r="B30" s="187">
        <f t="shared" si="0"/>
        <v>30</v>
      </c>
      <c r="C30" s="56" t="s">
        <v>68</v>
      </c>
      <c r="D30" s="56"/>
      <c r="E30" s="57" t="str">
        <f>INDEX('Provider Table'!$D$6:$D$1048576, MATCH(TEXT($E$16, "000000000"), 'Provider Table'!$B$6:$B$1048576, 0))</f>
        <v>Reunion Rehabilitation Hospital Jacksonville</v>
      </c>
      <c r="F30" s="56"/>
      <c r="G30" s="58" t="s">
        <v>144</v>
      </c>
    </row>
    <row r="31" spans="2:7" x14ac:dyDescent="0.2">
      <c r="B31" s="187">
        <f t="shared" si="0"/>
        <v>31</v>
      </c>
      <c r="C31" s="62" t="s">
        <v>70</v>
      </c>
      <c r="E31" s="178">
        <f>INDEX('Provider Table'!$F$6:$F$1048576, MATCH($E16, 'Provider Table'!$B$6:$B$1048576,0))</f>
        <v>3839.89</v>
      </c>
      <c r="G31" s="51" t="s">
        <v>144</v>
      </c>
    </row>
    <row r="32" spans="2:7" x14ac:dyDescent="0.2">
      <c r="B32" s="187">
        <f t="shared" si="0"/>
        <v>32</v>
      </c>
      <c r="C32" s="2" t="s">
        <v>72</v>
      </c>
      <c r="E32" s="179">
        <f>INDEX('Provider Table'!$E$6:$E$1048576, MATCH(TEXT($E$16, "000000000"), 'Provider Table'!$B$6:$B$1048576, 0))</f>
        <v>0.23941999999999999</v>
      </c>
      <c r="G32" s="51" t="s">
        <v>145</v>
      </c>
    </row>
    <row r="33" spans="2:7" x14ac:dyDescent="0.2">
      <c r="B33" s="187">
        <f t="shared" si="0"/>
        <v>33</v>
      </c>
      <c r="C33" s="2" t="s">
        <v>74</v>
      </c>
      <c r="E33" s="180">
        <f>INDEX('Provider Table'!$J$6:$J$1048576, MATCH(TEXT($E$16, "000000000"), 'Provider Table'!$B$6:$B$1048576, 0))</f>
        <v>1</v>
      </c>
      <c r="G33" s="51" t="s">
        <v>144</v>
      </c>
    </row>
    <row r="34" spans="2:7" x14ac:dyDescent="0.2">
      <c r="B34" s="187">
        <f t="shared" si="0"/>
        <v>34</v>
      </c>
      <c r="C34" s="2" t="s">
        <v>76</v>
      </c>
      <c r="E34" s="181" t="str">
        <f>INDEX('Provider Table'!$H$6:$H$1048576, MATCH(TEXT($E$16, "000000000"), 'Provider Table'!$B$6:$B$1048576, 0))</f>
        <v>Rehabilitation</v>
      </c>
      <c r="G34" s="51" t="s">
        <v>144</v>
      </c>
    </row>
    <row r="35" spans="2:7" x14ac:dyDescent="0.2">
      <c r="B35" s="187">
        <f t="shared" si="0"/>
        <v>35</v>
      </c>
      <c r="C35" s="2" t="s">
        <v>78</v>
      </c>
      <c r="E35" s="182">
        <f>INDEX('Provider Table'!$I$6:$I$1048576, MATCH(TEXT($E$16, "000000000"), 'Provider Table'!$B$6:$B$1048576, 0))</f>
        <v>0</v>
      </c>
      <c r="G35" s="51" t="s">
        <v>144</v>
      </c>
    </row>
    <row r="36" spans="2:7" x14ac:dyDescent="0.2">
      <c r="B36" s="187">
        <f t="shared" si="0"/>
        <v>36</v>
      </c>
      <c r="C36" s="2" t="s">
        <v>80</v>
      </c>
      <c r="E36" s="176">
        <f>INDEX('Provider Table'!$G$6:$G$1048576, MATCH(TEXT($E$16, "000000000"), 'Provider Table'!$B$6:$B$1048576, 0))</f>
        <v>2.7490000000000001</v>
      </c>
      <c r="G36" s="51" t="s">
        <v>147</v>
      </c>
    </row>
    <row r="37" spans="2:7" x14ac:dyDescent="0.2">
      <c r="B37" s="187">
        <f t="shared" si="0"/>
        <v>37</v>
      </c>
      <c r="C37" s="2" t="s">
        <v>82</v>
      </c>
      <c r="E37" s="183">
        <f>INDEX('Provider Table'!$L$6:$L$1048576, MATCH(TEXT($E$16, "000000000"), 'Provider Table'!$B$6:$B$1048576, 0))</f>
        <v>0</v>
      </c>
      <c r="G37" s="51" t="s">
        <v>148</v>
      </c>
    </row>
    <row r="38" spans="2:7" x14ac:dyDescent="0.2">
      <c r="B38" s="187">
        <f t="shared" si="0"/>
        <v>38</v>
      </c>
      <c r="C38" s="43" t="s">
        <v>149</v>
      </c>
      <c r="D38" s="44"/>
      <c r="E38" s="44"/>
      <c r="F38" s="44"/>
      <c r="G38" s="45"/>
    </row>
    <row r="39" spans="2:7" x14ac:dyDescent="0.2">
      <c r="B39" s="187">
        <f t="shared" si="0"/>
        <v>39</v>
      </c>
      <c r="C39" s="2" t="s">
        <v>85</v>
      </c>
      <c r="E39" s="63">
        <f>MAX($E$24, $E$25, $E$36)</f>
        <v>2.7490000000000001</v>
      </c>
      <c r="G39" s="51" t="s">
        <v>150</v>
      </c>
    </row>
    <row r="40" spans="2:7" x14ac:dyDescent="0.2">
      <c r="B40" s="187">
        <f t="shared" si="0"/>
        <v>40</v>
      </c>
      <c r="C40" s="2" t="s">
        <v>87</v>
      </c>
      <c r="E40" s="64">
        <f>ROUND($E$31*$E$23*$E$39,2)</f>
        <v>63799.6</v>
      </c>
      <c r="G40" s="51" t="s">
        <v>151</v>
      </c>
    </row>
    <row r="41" spans="2:7" x14ac:dyDescent="0.2">
      <c r="B41" s="187">
        <f t="shared" si="0"/>
        <v>41</v>
      </c>
      <c r="C41" s="43" t="s">
        <v>152</v>
      </c>
      <c r="D41" s="44"/>
      <c r="E41" s="44"/>
      <c r="F41" s="44"/>
      <c r="G41" s="45"/>
    </row>
    <row r="42" spans="2:7" x14ac:dyDescent="0.2">
      <c r="B42" s="187">
        <f t="shared" si="0"/>
        <v>42</v>
      </c>
      <c r="C42" s="2" t="s">
        <v>153</v>
      </c>
      <c r="E42" s="61" t="str" cm="1">
        <f t="array" ref="E42">IF(OR($E$12="No", LEFT($E$17,3)={"580","581"}), "No", "Yes")</f>
        <v>No</v>
      </c>
      <c r="G42" s="51" t="s">
        <v>154</v>
      </c>
    </row>
    <row r="43" spans="2:7" x14ac:dyDescent="0.2">
      <c r="B43" s="187">
        <f t="shared" si="0"/>
        <v>43</v>
      </c>
      <c r="C43" s="2" t="s">
        <v>155</v>
      </c>
      <c r="E43" s="65" t="str">
        <f>IF(($E$10+1)&lt;$E$26,"Yes","No")</f>
        <v>No</v>
      </c>
      <c r="G43" s="51" t="s">
        <v>156</v>
      </c>
    </row>
    <row r="44" spans="2:7" x14ac:dyDescent="0.2">
      <c r="B44" s="187">
        <f t="shared" si="0"/>
        <v>44</v>
      </c>
      <c r="C44" s="2" t="s">
        <v>157</v>
      </c>
      <c r="E44" s="65">
        <f>IF(AND($E$42="Yes",$E$43="Yes"),ROUND((($E$10+1)/$E$26)*$E$40,2), $E$40)</f>
        <v>63799.6</v>
      </c>
      <c r="G44" s="51" t="s">
        <v>158</v>
      </c>
    </row>
    <row r="45" spans="2:7" x14ac:dyDescent="0.2">
      <c r="B45" s="187">
        <f t="shared" si="0"/>
        <v>45</v>
      </c>
      <c r="C45" s="43" t="s">
        <v>159</v>
      </c>
      <c r="D45" s="44"/>
      <c r="E45" s="44"/>
      <c r="F45" s="44"/>
      <c r="G45" s="45"/>
    </row>
    <row r="46" spans="2:7" x14ac:dyDescent="0.2">
      <c r="B46" s="187">
        <f t="shared" si="0"/>
        <v>46</v>
      </c>
      <c r="C46" s="2" t="s">
        <v>160</v>
      </c>
      <c r="E46" s="65">
        <f>ROUND($E$9*$E$32,2)</f>
        <v>119710</v>
      </c>
      <c r="G46" s="51" t="s">
        <v>161</v>
      </c>
    </row>
    <row r="47" spans="2:7" x14ac:dyDescent="0.2">
      <c r="B47" s="187">
        <f t="shared" si="0"/>
        <v>47</v>
      </c>
      <c r="C47" s="2" t="s">
        <v>162</v>
      </c>
      <c r="E47" s="65">
        <f>ROUND(MAX($E$46-$E$44,0),2)</f>
        <v>55910.400000000001</v>
      </c>
      <c r="G47" s="51" t="s">
        <v>163</v>
      </c>
    </row>
    <row r="48" spans="2:7" x14ac:dyDescent="0.2">
      <c r="B48" s="187">
        <f t="shared" si="0"/>
        <v>48</v>
      </c>
      <c r="C48" s="2" t="s">
        <v>164</v>
      </c>
      <c r="E48" s="61" t="str">
        <f>IF($E$47&gt;$E$19,"Yes","No")</f>
        <v>No</v>
      </c>
      <c r="G48" s="51" t="s">
        <v>165</v>
      </c>
    </row>
    <row r="49" spans="2:7" x14ac:dyDescent="0.2">
      <c r="B49" s="187">
        <f t="shared" si="0"/>
        <v>49</v>
      </c>
      <c r="C49" s="2" t="s">
        <v>91</v>
      </c>
      <c r="E49" s="65">
        <f>ROUND(MAX((($E$47-$E$19)*$E$28),0),2)</f>
        <v>0</v>
      </c>
      <c r="G49" s="51" t="s">
        <v>166</v>
      </c>
    </row>
    <row r="50" spans="2:7" x14ac:dyDescent="0.2">
      <c r="B50" s="187">
        <f t="shared" si="0"/>
        <v>50</v>
      </c>
      <c r="C50" s="43" t="s">
        <v>167</v>
      </c>
      <c r="D50" s="44"/>
      <c r="E50" s="44"/>
      <c r="F50" s="44"/>
      <c r="G50" s="45"/>
    </row>
    <row r="51" spans="2:7" x14ac:dyDescent="0.2">
      <c r="B51" s="187">
        <f t="shared" si="0"/>
        <v>51</v>
      </c>
      <c r="C51" s="2" t="s">
        <v>168</v>
      </c>
      <c r="E51" s="61" t="str">
        <f>IF($E$11&lt;$E$10,"Yes", "No")</f>
        <v>No</v>
      </c>
      <c r="G51" s="51" t="s">
        <v>169</v>
      </c>
    </row>
    <row r="52" spans="2:7" x14ac:dyDescent="0.2">
      <c r="B52" s="187">
        <f t="shared" si="0"/>
        <v>52</v>
      </c>
      <c r="C52" s="2" t="s">
        <v>170</v>
      </c>
      <c r="E52" s="59">
        <f>IF($E$51="Yes", ($E$11/$E$10), 1)</f>
        <v>1</v>
      </c>
      <c r="G52" s="51" t="s">
        <v>171</v>
      </c>
    </row>
    <row r="53" spans="2:7" x14ac:dyDescent="0.2">
      <c r="B53" s="187">
        <f t="shared" si="0"/>
        <v>53</v>
      </c>
      <c r="C53" s="2" t="s">
        <v>172</v>
      </c>
      <c r="E53" s="65">
        <f>ROUND($E$44*$E$52,2)</f>
        <v>63799.6</v>
      </c>
      <c r="G53" s="51" t="s">
        <v>173</v>
      </c>
    </row>
    <row r="54" spans="2:7" x14ac:dyDescent="0.2">
      <c r="B54" s="187">
        <f t="shared" si="0"/>
        <v>54</v>
      </c>
      <c r="C54" s="2" t="s">
        <v>174</v>
      </c>
      <c r="E54" s="65">
        <f>ROUND($E$49*$E$52,2)</f>
        <v>0</v>
      </c>
      <c r="G54" s="51" t="s">
        <v>175</v>
      </c>
    </row>
    <row r="55" spans="2:7" x14ac:dyDescent="0.2">
      <c r="B55" s="187">
        <f t="shared" si="0"/>
        <v>55</v>
      </c>
      <c r="C55" s="2" t="s">
        <v>176</v>
      </c>
      <c r="E55" s="65">
        <f>$E$53+$E$54</f>
        <v>63799.6</v>
      </c>
      <c r="G55" s="51" t="s">
        <v>177</v>
      </c>
    </row>
    <row r="56" spans="2:7" x14ac:dyDescent="0.2">
      <c r="B56" s="187">
        <f t="shared" si="0"/>
        <v>56</v>
      </c>
      <c r="C56" s="43" t="s">
        <v>178</v>
      </c>
      <c r="D56" s="44"/>
      <c r="E56" s="44"/>
      <c r="F56" s="44"/>
      <c r="G56" s="45"/>
    </row>
    <row r="57" spans="2:7" x14ac:dyDescent="0.2">
      <c r="B57" s="187">
        <f t="shared" si="0"/>
        <v>57</v>
      </c>
      <c r="C57" s="2" t="s">
        <v>179</v>
      </c>
      <c r="E57" s="61" t="str">
        <f>IF($E$55&gt;$E$9, "Yes", "No")</f>
        <v>No</v>
      </c>
      <c r="G57" s="51" t="s">
        <v>180</v>
      </c>
    </row>
    <row r="58" spans="2:7" x14ac:dyDescent="0.2">
      <c r="B58" s="187">
        <f t="shared" si="0"/>
        <v>58</v>
      </c>
      <c r="C58" s="2" t="s">
        <v>181</v>
      </c>
      <c r="E58" s="59">
        <f>IF($E$57="Yes",$E$9/$E$55, 1)</f>
        <v>1</v>
      </c>
      <c r="G58" s="51" t="s">
        <v>182</v>
      </c>
    </row>
    <row r="59" spans="2:7" x14ac:dyDescent="0.2">
      <c r="B59" s="187">
        <f t="shared" si="0"/>
        <v>59</v>
      </c>
      <c r="C59" s="2" t="s">
        <v>183</v>
      </c>
      <c r="E59" s="65">
        <f>ROUND(E53*E58,2)</f>
        <v>63799.6</v>
      </c>
      <c r="G59" s="51" t="s">
        <v>184</v>
      </c>
    </row>
    <row r="60" spans="2:7" x14ac:dyDescent="0.2">
      <c r="B60" s="187">
        <f t="shared" si="0"/>
        <v>60</v>
      </c>
      <c r="C60" s="2" t="s">
        <v>185</v>
      </c>
      <c r="E60" s="65">
        <f>ROUND(E54*E58,2)</f>
        <v>0</v>
      </c>
      <c r="G60" s="51" t="s">
        <v>186</v>
      </c>
    </row>
    <row r="61" spans="2:7" x14ac:dyDescent="0.2">
      <c r="B61" s="187">
        <f t="shared" si="0"/>
        <v>61</v>
      </c>
      <c r="C61" s="2" t="s">
        <v>187</v>
      </c>
      <c r="E61" s="65">
        <f>E59+E60</f>
        <v>63799.6</v>
      </c>
      <c r="G61" s="51" t="s">
        <v>188</v>
      </c>
    </row>
    <row r="62" spans="2:7" x14ac:dyDescent="0.2">
      <c r="B62" s="187">
        <f t="shared" si="0"/>
        <v>62</v>
      </c>
      <c r="C62" s="43" t="s">
        <v>189</v>
      </c>
      <c r="D62" s="44"/>
      <c r="E62" s="44"/>
      <c r="F62" s="44"/>
      <c r="G62" s="45"/>
    </row>
    <row r="63" spans="2:7" x14ac:dyDescent="0.2">
      <c r="B63" s="187">
        <f t="shared" si="0"/>
        <v>63</v>
      </c>
      <c r="C63" s="2" t="s">
        <v>190</v>
      </c>
      <c r="E63" s="66">
        <f>E23/E33</f>
        <v>6.0439999999999996</v>
      </c>
      <c r="G63" s="51" t="s">
        <v>191</v>
      </c>
    </row>
    <row r="64" spans="2:7" x14ac:dyDescent="0.2">
      <c r="B64" s="187">
        <f t="shared" si="0"/>
        <v>64</v>
      </c>
      <c r="C64" s="2" t="s">
        <v>97</v>
      </c>
      <c r="E64" s="65">
        <f>ROUND(E35*E63,2)</f>
        <v>0</v>
      </c>
      <c r="G64" s="51" t="s">
        <v>192</v>
      </c>
    </row>
    <row r="65" spans="2:7" x14ac:dyDescent="0.2">
      <c r="B65" s="187">
        <f t="shared" si="0"/>
        <v>65</v>
      </c>
      <c r="C65" s="43" t="s">
        <v>193</v>
      </c>
      <c r="D65" s="44"/>
      <c r="E65" s="44"/>
      <c r="F65" s="44"/>
      <c r="G65" s="45"/>
    </row>
    <row r="66" spans="2:7" x14ac:dyDescent="0.2">
      <c r="B66" s="187">
        <f t="shared" si="0"/>
        <v>66</v>
      </c>
      <c r="C66" s="2" t="s">
        <v>99</v>
      </c>
      <c r="E66" s="65">
        <f>ROUND($E$59*$E$37,2)</f>
        <v>0</v>
      </c>
      <c r="G66" s="51" t="s">
        <v>194</v>
      </c>
    </row>
    <row r="67" spans="2:7" x14ac:dyDescent="0.2">
      <c r="B67" s="187">
        <f t="shared" ref="B67:B71" si="1">B66+1</f>
        <v>67</v>
      </c>
      <c r="C67" s="43" t="s">
        <v>195</v>
      </c>
      <c r="D67" s="44"/>
      <c r="E67" s="44"/>
      <c r="F67" s="44"/>
      <c r="G67" s="45"/>
    </row>
    <row r="68" spans="2:7" x14ac:dyDescent="0.2">
      <c r="B68" s="187">
        <f t="shared" si="1"/>
        <v>68</v>
      </c>
      <c r="C68" s="46" t="s">
        <v>27</v>
      </c>
      <c r="D68" s="46"/>
      <c r="E68" s="67" t="str">
        <f>$E$8</f>
        <v>Yes</v>
      </c>
      <c r="F68" s="46"/>
      <c r="G68" s="49" t="s">
        <v>196</v>
      </c>
    </row>
    <row r="69" spans="2:7" x14ac:dyDescent="0.2">
      <c r="B69" s="187">
        <f t="shared" si="1"/>
        <v>69</v>
      </c>
      <c r="C69" s="2" t="s">
        <v>101</v>
      </c>
      <c r="E69" s="65">
        <f>IF($E$68="Yes",($E$61+$E$64+$E$66),0)</f>
        <v>63799.6</v>
      </c>
      <c r="G69" s="51" t="s">
        <v>197</v>
      </c>
    </row>
    <row r="70" spans="2:7" x14ac:dyDescent="0.2">
      <c r="B70" s="187">
        <f t="shared" si="1"/>
        <v>70</v>
      </c>
      <c r="C70" s="2" t="s">
        <v>39</v>
      </c>
      <c r="E70" s="65">
        <f>$E$14</f>
        <v>0</v>
      </c>
      <c r="G70" s="51" t="s">
        <v>198</v>
      </c>
    </row>
    <row r="71" spans="2:7" x14ac:dyDescent="0.2">
      <c r="B71" s="187">
        <f t="shared" si="1"/>
        <v>71</v>
      </c>
      <c r="C71" s="2" t="s">
        <v>41</v>
      </c>
      <c r="E71" s="65">
        <f>$E$15</f>
        <v>0</v>
      </c>
      <c r="G71" s="51" t="s">
        <v>199</v>
      </c>
    </row>
    <row r="72" spans="2:7" x14ac:dyDescent="0.2">
      <c r="B72" s="187">
        <f>B71+1</f>
        <v>72</v>
      </c>
      <c r="C72" s="2" t="s">
        <v>103</v>
      </c>
      <c r="E72" s="65">
        <f>MAX($E$69-$E$70-$E$71,0)</f>
        <v>63799.6</v>
      </c>
      <c r="G72" s="51" t="s">
        <v>200</v>
      </c>
    </row>
    <row r="73" spans="2:7" x14ac:dyDescent="0.2">
      <c r="B73" s="68"/>
      <c r="C73" s="69"/>
      <c r="D73" s="69"/>
      <c r="E73" s="69"/>
      <c r="F73" s="69"/>
      <c r="G73" s="70"/>
    </row>
  </sheetData>
  <sheetProtection algorithmName="SHA-512" hashValue="DiKeeJawQCG/azgHjaexdl91M590Jh/Qvkcr2pmADOuqveYb4GiHibW4UimVf13Yadx7VkRlGB1tQufdBCNE9Q==" saltValue="hT/vmAT/oOKHmnNbLrUfJw==" spinCount="100000" sheet="1" objects="1" scenarios="1"/>
  <mergeCells count="3">
    <mergeCell ref="C2:G2"/>
    <mergeCell ref="C3:G3"/>
    <mergeCell ref="C4:G4"/>
  </mergeCells>
  <dataValidations count="6">
    <dataValidation type="decimal" allowBlank="1" showInputMessage="1" showErrorMessage="1" sqref="E14:E15" xr:uid="{86249A3A-8F35-4F9E-AE33-594AF84178E9}">
      <formula1>0</formula1>
      <formula2>5000000</formula2>
    </dataValidation>
    <dataValidation type="whole" allowBlank="1" showInputMessage="1" showErrorMessage="1" sqref="E13" xr:uid="{83986C2B-98B9-4D4F-B72B-7C128373C645}">
      <formula1>0</formula1>
      <formula2>140</formula2>
    </dataValidation>
    <dataValidation type="whole" allowBlank="1" showInputMessage="1" showErrorMessage="1" sqref="E11" xr:uid="{028834FF-494E-446F-BE5A-F28C1949AADA}">
      <formula1>0</formula1>
      <formula2>E10</formula2>
    </dataValidation>
    <dataValidation type="whole" allowBlank="1" showInputMessage="1" showErrorMessage="1" sqref="E10" xr:uid="{29F9F749-C10D-4A1E-8732-BCC6DC719E94}">
      <formula1>0</formula1>
      <formula2>1000</formula2>
    </dataValidation>
    <dataValidation type="decimal" allowBlank="1" showInputMessage="1" showErrorMessage="1" sqref="E9" xr:uid="{131E399C-1060-4968-972C-2856E8B1F460}">
      <formula1>0</formula1>
      <formula2>20000000</formula2>
    </dataValidation>
    <dataValidation type="list" allowBlank="1" showInputMessage="1" showErrorMessage="1" sqref="E8 E12" xr:uid="{1C5BC18D-7551-4BED-936F-41BF5AF414C0}">
      <formula1>"Yes, No"</formula1>
    </dataValidation>
  </dataValidations>
  <pageMargins left="0.7" right="0.7" top="0.75" bottom="0.75" header="0.3" footer="0.3"/>
  <pageSetup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50A38-7CD8-4CD5-AD1E-9BF4326FC0A4}">
  <sheetPr>
    <tabColor rgb="FF002060"/>
  </sheetPr>
  <dimension ref="A1:M1343"/>
  <sheetViews>
    <sheetView zoomScaleNormal="100" workbookViewId="0"/>
  </sheetViews>
  <sheetFormatPr defaultColWidth="9.140625" defaultRowHeight="12.75" x14ac:dyDescent="0.2"/>
  <cols>
    <col min="1" max="1" width="2.85546875" style="2" customWidth="1"/>
    <col min="2" max="2" width="10.85546875" style="1" customWidth="1"/>
    <col min="3" max="3" width="110.42578125" style="1" customWidth="1"/>
    <col min="4" max="6" width="24.42578125" style="1" customWidth="1"/>
    <col min="7" max="8" width="12.5703125" style="1" customWidth="1"/>
    <col min="9" max="10" width="24.42578125" style="1" customWidth="1"/>
    <col min="11" max="11" width="17.5703125" style="1" customWidth="1"/>
    <col min="12" max="12" width="80.7109375" style="1" customWidth="1"/>
    <col min="13" max="13" width="2.85546875" style="2" customWidth="1"/>
    <col min="14" max="16384" width="9.140625" style="1"/>
  </cols>
  <sheetData>
    <row r="1" spans="1:13" x14ac:dyDescent="0.2">
      <c r="F1" s="71"/>
    </row>
    <row r="2" spans="1:13" s="75" customFormat="1" ht="12.75" customHeight="1" x14ac:dyDescent="0.2">
      <c r="A2" s="2"/>
      <c r="B2" s="72" t="s">
        <v>201</v>
      </c>
      <c r="C2" s="73"/>
      <c r="D2" s="73"/>
      <c r="E2" s="73"/>
      <c r="F2" s="73"/>
      <c r="G2" s="73"/>
      <c r="H2" s="73"/>
      <c r="I2" s="73"/>
      <c r="J2" s="73"/>
      <c r="K2" s="73"/>
      <c r="L2" s="74"/>
      <c r="M2" s="2"/>
    </row>
    <row r="3" spans="1:13" s="75" customFormat="1" ht="12.75" customHeight="1" x14ac:dyDescent="0.2">
      <c r="A3" s="2"/>
      <c r="B3" s="76" t="s">
        <v>202</v>
      </c>
      <c r="L3" s="77"/>
      <c r="M3" s="2"/>
    </row>
    <row r="4" spans="1:13" s="75" customFormat="1" ht="12.75" customHeight="1" x14ac:dyDescent="0.2">
      <c r="A4" s="2"/>
      <c r="B4" s="78" t="s">
        <v>203</v>
      </c>
      <c r="L4" s="77"/>
      <c r="M4" s="2"/>
    </row>
    <row r="5" spans="1:13" s="75" customFormat="1" ht="12.75" customHeight="1" x14ac:dyDescent="0.2">
      <c r="A5" s="2"/>
      <c r="B5" s="76" t="s">
        <v>204</v>
      </c>
      <c r="L5" s="77"/>
      <c r="M5" s="2"/>
    </row>
    <row r="6" spans="1:13" ht="26.25" x14ac:dyDescent="0.2">
      <c r="B6" s="198" t="s">
        <v>0</v>
      </c>
      <c r="C6" s="199"/>
      <c r="D6" s="199"/>
      <c r="E6" s="199"/>
      <c r="F6" s="199"/>
      <c r="G6" s="199"/>
      <c r="H6" s="199"/>
      <c r="I6" s="199"/>
      <c r="J6" s="199"/>
      <c r="K6" s="199"/>
      <c r="L6" s="199"/>
    </row>
    <row r="7" spans="1:13" ht="26.25" x14ac:dyDescent="0.2">
      <c r="B7" s="201" t="s">
        <v>1968</v>
      </c>
      <c r="C7" s="202"/>
      <c r="D7" s="202"/>
      <c r="E7" s="202"/>
      <c r="F7" s="202"/>
      <c r="G7" s="202"/>
      <c r="H7" s="202"/>
      <c r="I7" s="202"/>
      <c r="J7" s="202"/>
      <c r="K7" s="202"/>
      <c r="L7" s="202"/>
    </row>
    <row r="8" spans="1:13" ht="15.75" x14ac:dyDescent="0.2">
      <c r="B8" s="245" t="s">
        <v>17</v>
      </c>
      <c r="C8" s="246"/>
      <c r="D8" s="246"/>
      <c r="E8" s="246"/>
      <c r="F8" s="246"/>
      <c r="G8" s="246"/>
      <c r="H8" s="246"/>
      <c r="I8" s="246"/>
      <c r="J8" s="246"/>
      <c r="K8" s="246"/>
      <c r="L8" s="246"/>
    </row>
    <row r="9" spans="1:13" ht="51" x14ac:dyDescent="0.2">
      <c r="B9" s="79" t="s">
        <v>205</v>
      </c>
      <c r="C9" s="80" t="s">
        <v>206</v>
      </c>
      <c r="D9" s="81" t="s">
        <v>207</v>
      </c>
      <c r="E9" s="81" t="s">
        <v>208</v>
      </c>
      <c r="F9" s="81" t="s">
        <v>209</v>
      </c>
      <c r="G9" s="81" t="s">
        <v>210</v>
      </c>
      <c r="H9" s="81" t="s">
        <v>211</v>
      </c>
      <c r="I9" s="80" t="s">
        <v>212</v>
      </c>
      <c r="J9" s="80" t="s">
        <v>213</v>
      </c>
      <c r="K9" s="81" t="s">
        <v>214</v>
      </c>
      <c r="L9" s="82" t="s">
        <v>215</v>
      </c>
    </row>
    <row r="10" spans="1:13" x14ac:dyDescent="0.2">
      <c r="B10" s="83" t="s">
        <v>128</v>
      </c>
      <c r="C10" s="84" t="s">
        <v>134</v>
      </c>
      <c r="D10" s="85">
        <v>6.28</v>
      </c>
      <c r="E10" s="85">
        <v>5.2327000000000004</v>
      </c>
      <c r="F10" s="85">
        <v>6.0439999999999996</v>
      </c>
      <c r="G10" s="86">
        <v>1</v>
      </c>
      <c r="H10" s="87">
        <v>1</v>
      </c>
      <c r="I10" s="84" t="s">
        <v>216</v>
      </c>
      <c r="J10" s="84" t="s">
        <v>139</v>
      </c>
      <c r="K10" s="84" t="s">
        <v>217</v>
      </c>
      <c r="L10" s="88" t="s">
        <v>218</v>
      </c>
    </row>
    <row r="11" spans="1:13" x14ac:dyDescent="0.2">
      <c r="B11" s="89" t="s">
        <v>219</v>
      </c>
      <c r="C11" s="84" t="s">
        <v>134</v>
      </c>
      <c r="D11" s="86">
        <v>7.54</v>
      </c>
      <c r="E11" s="90">
        <v>5.9805000000000001</v>
      </c>
      <c r="F11" s="90">
        <v>6.9077999999999999</v>
      </c>
      <c r="G11" s="86">
        <v>1</v>
      </c>
      <c r="H11" s="87">
        <v>1.52</v>
      </c>
      <c r="I11" s="84" t="s">
        <v>216</v>
      </c>
      <c r="J11" s="84" t="s">
        <v>139</v>
      </c>
      <c r="K11" s="85" t="s">
        <v>217</v>
      </c>
      <c r="L11" s="91" t="s">
        <v>218</v>
      </c>
    </row>
    <row r="12" spans="1:13" x14ac:dyDescent="0.2">
      <c r="B12" s="89" t="s">
        <v>220</v>
      </c>
      <c r="C12" s="84" t="s">
        <v>134</v>
      </c>
      <c r="D12" s="86">
        <v>11.02</v>
      </c>
      <c r="E12" s="90">
        <v>7.4339000000000004</v>
      </c>
      <c r="F12" s="90">
        <v>8.5864999999999991</v>
      </c>
      <c r="G12" s="86">
        <v>1</v>
      </c>
      <c r="H12" s="87">
        <v>2.31</v>
      </c>
      <c r="I12" s="84" t="s">
        <v>216</v>
      </c>
      <c r="J12" s="84" t="s">
        <v>139</v>
      </c>
      <c r="K12" s="85" t="s">
        <v>217</v>
      </c>
      <c r="L12" s="91" t="s">
        <v>218</v>
      </c>
    </row>
    <row r="13" spans="1:13" x14ac:dyDescent="0.2">
      <c r="B13" s="92" t="s">
        <v>221</v>
      </c>
      <c r="C13" s="93" t="s">
        <v>134</v>
      </c>
      <c r="D13" s="94">
        <v>30.66</v>
      </c>
      <c r="E13" s="95">
        <v>15.9612</v>
      </c>
      <c r="F13" s="95">
        <v>18.436</v>
      </c>
      <c r="G13" s="94">
        <v>1</v>
      </c>
      <c r="H13" s="96">
        <v>2.31</v>
      </c>
      <c r="I13" s="93" t="s">
        <v>216</v>
      </c>
      <c r="J13" s="93" t="s">
        <v>139</v>
      </c>
      <c r="K13" s="97" t="s">
        <v>217</v>
      </c>
      <c r="L13" s="98" t="s">
        <v>218</v>
      </c>
    </row>
    <row r="14" spans="1:13" x14ac:dyDescent="0.2">
      <c r="B14" s="99" t="s">
        <v>222</v>
      </c>
      <c r="C14" s="84" t="s">
        <v>223</v>
      </c>
      <c r="D14" s="86">
        <v>12.97</v>
      </c>
      <c r="E14" s="90">
        <v>9.7399000000000004</v>
      </c>
      <c r="F14" s="90">
        <v>11.2501</v>
      </c>
      <c r="G14" s="86">
        <v>1</v>
      </c>
      <c r="H14" s="87">
        <v>1</v>
      </c>
      <c r="I14" s="84" t="s">
        <v>216</v>
      </c>
      <c r="J14" s="84" t="s">
        <v>139</v>
      </c>
      <c r="K14" s="85" t="s">
        <v>217</v>
      </c>
      <c r="L14" s="91" t="s">
        <v>218</v>
      </c>
    </row>
    <row r="15" spans="1:13" x14ac:dyDescent="0.2">
      <c r="B15" s="89" t="s">
        <v>224</v>
      </c>
      <c r="C15" s="84" t="s">
        <v>223</v>
      </c>
      <c r="D15" s="86">
        <v>13.93</v>
      </c>
      <c r="E15" s="90">
        <v>11.182399999999999</v>
      </c>
      <c r="F15" s="90">
        <v>12.9162</v>
      </c>
      <c r="G15" s="86">
        <v>1</v>
      </c>
      <c r="H15" s="87">
        <v>1.52</v>
      </c>
      <c r="I15" s="84" t="s">
        <v>216</v>
      </c>
      <c r="J15" s="84" t="s">
        <v>139</v>
      </c>
      <c r="K15" s="85" t="s">
        <v>217</v>
      </c>
      <c r="L15" s="91" t="s">
        <v>218</v>
      </c>
    </row>
    <row r="16" spans="1:13" x14ac:dyDescent="0.2">
      <c r="B16" s="89" t="s">
        <v>225</v>
      </c>
      <c r="C16" s="84" t="s">
        <v>223</v>
      </c>
      <c r="D16" s="86">
        <v>26.22</v>
      </c>
      <c r="E16" s="90">
        <v>14.076599999999999</v>
      </c>
      <c r="F16" s="90">
        <v>16.2592</v>
      </c>
      <c r="G16" s="86">
        <v>1</v>
      </c>
      <c r="H16" s="87">
        <v>2.31</v>
      </c>
      <c r="I16" s="84" t="s">
        <v>216</v>
      </c>
      <c r="J16" s="84" t="s">
        <v>139</v>
      </c>
      <c r="K16" s="85" t="s">
        <v>217</v>
      </c>
      <c r="L16" s="91" t="s">
        <v>218</v>
      </c>
    </row>
    <row r="17" spans="2:12" x14ac:dyDescent="0.2">
      <c r="B17" s="92" t="s">
        <v>226</v>
      </c>
      <c r="C17" s="93" t="s">
        <v>223</v>
      </c>
      <c r="D17" s="94">
        <v>49.55</v>
      </c>
      <c r="E17" s="95">
        <v>25.933900000000001</v>
      </c>
      <c r="F17" s="95">
        <v>29.954899999999999</v>
      </c>
      <c r="G17" s="94">
        <v>1</v>
      </c>
      <c r="H17" s="96">
        <v>2.31</v>
      </c>
      <c r="I17" s="93" t="s">
        <v>216</v>
      </c>
      <c r="J17" s="93" t="s">
        <v>139</v>
      </c>
      <c r="K17" s="97" t="s">
        <v>217</v>
      </c>
      <c r="L17" s="98" t="s">
        <v>218</v>
      </c>
    </row>
    <row r="18" spans="2:12" x14ac:dyDescent="0.2">
      <c r="B18" s="99" t="s">
        <v>227</v>
      </c>
      <c r="C18" s="84" t="s">
        <v>228</v>
      </c>
      <c r="D18" s="86">
        <v>11.79</v>
      </c>
      <c r="E18" s="90">
        <v>5.3528000000000002</v>
      </c>
      <c r="F18" s="90">
        <v>6.1826999999999996</v>
      </c>
      <c r="G18" s="86">
        <v>1</v>
      </c>
      <c r="H18" s="87">
        <v>1</v>
      </c>
      <c r="I18" s="84" t="s">
        <v>229</v>
      </c>
      <c r="J18" s="84" t="s">
        <v>230</v>
      </c>
      <c r="K18" s="85" t="s">
        <v>217</v>
      </c>
      <c r="L18" s="91" t="s">
        <v>218</v>
      </c>
    </row>
    <row r="19" spans="2:12" x14ac:dyDescent="0.2">
      <c r="B19" s="89" t="s">
        <v>231</v>
      </c>
      <c r="C19" s="84" t="s">
        <v>228</v>
      </c>
      <c r="D19" s="86">
        <v>19.28</v>
      </c>
      <c r="E19" s="90">
        <v>6.9180000000000001</v>
      </c>
      <c r="F19" s="90">
        <v>7.9905999999999997</v>
      </c>
      <c r="G19" s="86">
        <v>1</v>
      </c>
      <c r="H19" s="87">
        <v>1.52</v>
      </c>
      <c r="I19" s="84" t="s">
        <v>229</v>
      </c>
      <c r="J19" s="84" t="s">
        <v>230</v>
      </c>
      <c r="K19" s="85" t="s">
        <v>217</v>
      </c>
      <c r="L19" s="91" t="s">
        <v>218</v>
      </c>
    </row>
    <row r="20" spans="2:12" x14ac:dyDescent="0.2">
      <c r="B20" s="89" t="s">
        <v>232</v>
      </c>
      <c r="C20" s="84" t="s">
        <v>228</v>
      </c>
      <c r="D20" s="86">
        <v>29.85</v>
      </c>
      <c r="E20" s="90">
        <v>9.9792000000000005</v>
      </c>
      <c r="F20" s="90">
        <v>11.5265</v>
      </c>
      <c r="G20" s="86">
        <v>1</v>
      </c>
      <c r="H20" s="87">
        <v>2.31</v>
      </c>
      <c r="I20" s="84" t="s">
        <v>229</v>
      </c>
      <c r="J20" s="84" t="s">
        <v>230</v>
      </c>
      <c r="K20" s="85" t="s">
        <v>217</v>
      </c>
      <c r="L20" s="91" t="s">
        <v>218</v>
      </c>
    </row>
    <row r="21" spans="2:12" x14ac:dyDescent="0.2">
      <c r="B21" s="92" t="s">
        <v>233</v>
      </c>
      <c r="C21" s="93" t="s">
        <v>228</v>
      </c>
      <c r="D21" s="94">
        <v>42.38</v>
      </c>
      <c r="E21" s="95">
        <v>15.101699999999999</v>
      </c>
      <c r="F21" s="95">
        <v>17.443200000000001</v>
      </c>
      <c r="G21" s="94">
        <v>1</v>
      </c>
      <c r="H21" s="96">
        <v>2.31</v>
      </c>
      <c r="I21" s="93" t="s">
        <v>229</v>
      </c>
      <c r="J21" s="93" t="s">
        <v>230</v>
      </c>
      <c r="K21" s="97" t="s">
        <v>217</v>
      </c>
      <c r="L21" s="98" t="s">
        <v>218</v>
      </c>
    </row>
    <row r="22" spans="2:12" x14ac:dyDescent="0.2">
      <c r="B22" s="99" t="s">
        <v>234</v>
      </c>
      <c r="C22" s="84" t="s">
        <v>235</v>
      </c>
      <c r="D22" s="86">
        <v>15.79</v>
      </c>
      <c r="E22" s="90">
        <v>3.5987</v>
      </c>
      <c r="F22" s="90">
        <v>4.1566999999999998</v>
      </c>
      <c r="G22" s="86">
        <v>1</v>
      </c>
      <c r="H22" s="87">
        <v>1</v>
      </c>
      <c r="I22" s="84" t="s">
        <v>229</v>
      </c>
      <c r="J22" s="84" t="s">
        <v>230</v>
      </c>
      <c r="K22" s="85" t="s">
        <v>217</v>
      </c>
      <c r="L22" s="91" t="s">
        <v>218</v>
      </c>
    </row>
    <row r="23" spans="2:12" x14ac:dyDescent="0.2">
      <c r="B23" s="89" t="s">
        <v>236</v>
      </c>
      <c r="C23" s="84" t="s">
        <v>235</v>
      </c>
      <c r="D23" s="86">
        <v>19.670000000000002</v>
      </c>
      <c r="E23" s="90">
        <v>5.2931999999999997</v>
      </c>
      <c r="F23" s="90">
        <v>6.1139000000000001</v>
      </c>
      <c r="G23" s="86">
        <v>1</v>
      </c>
      <c r="H23" s="87">
        <v>1.52</v>
      </c>
      <c r="I23" s="84" t="s">
        <v>229</v>
      </c>
      <c r="J23" s="84" t="s">
        <v>230</v>
      </c>
      <c r="K23" s="85" t="s">
        <v>217</v>
      </c>
      <c r="L23" s="91" t="s">
        <v>218</v>
      </c>
    </row>
    <row r="24" spans="2:12" x14ac:dyDescent="0.2">
      <c r="B24" s="89" t="s">
        <v>237</v>
      </c>
      <c r="C24" s="84" t="s">
        <v>235</v>
      </c>
      <c r="D24" s="86">
        <v>26.06</v>
      </c>
      <c r="E24" s="90">
        <v>7.0575999999999999</v>
      </c>
      <c r="F24" s="90">
        <v>8.1518999999999995</v>
      </c>
      <c r="G24" s="86">
        <v>1</v>
      </c>
      <c r="H24" s="87">
        <v>2.31</v>
      </c>
      <c r="I24" s="84" t="s">
        <v>229</v>
      </c>
      <c r="J24" s="84" t="s">
        <v>230</v>
      </c>
      <c r="K24" s="85" t="s">
        <v>217</v>
      </c>
      <c r="L24" s="91" t="s">
        <v>218</v>
      </c>
    </row>
    <row r="25" spans="2:12" x14ac:dyDescent="0.2">
      <c r="B25" s="92" t="s">
        <v>238</v>
      </c>
      <c r="C25" s="93" t="s">
        <v>235</v>
      </c>
      <c r="D25" s="94">
        <v>33.75</v>
      </c>
      <c r="E25" s="95">
        <v>9.7555999999999994</v>
      </c>
      <c r="F25" s="95">
        <v>11.2682</v>
      </c>
      <c r="G25" s="94">
        <v>1</v>
      </c>
      <c r="H25" s="96">
        <v>2.31</v>
      </c>
      <c r="I25" s="93" t="s">
        <v>229</v>
      </c>
      <c r="J25" s="93" t="s">
        <v>230</v>
      </c>
      <c r="K25" s="97" t="s">
        <v>217</v>
      </c>
      <c r="L25" s="98" t="s">
        <v>218</v>
      </c>
    </row>
    <row r="26" spans="2:12" x14ac:dyDescent="0.2">
      <c r="B26" s="99" t="s">
        <v>239</v>
      </c>
      <c r="C26" s="84" t="s">
        <v>240</v>
      </c>
      <c r="D26" s="86">
        <v>7.34</v>
      </c>
      <c r="E26" s="90">
        <v>4.7516999999999996</v>
      </c>
      <c r="F26" s="90">
        <v>5.4884000000000004</v>
      </c>
      <c r="G26" s="86">
        <v>1</v>
      </c>
      <c r="H26" s="87">
        <v>1</v>
      </c>
      <c r="I26" s="84" t="s">
        <v>216</v>
      </c>
      <c r="J26" s="84" t="s">
        <v>139</v>
      </c>
      <c r="K26" s="85" t="s">
        <v>217</v>
      </c>
      <c r="L26" s="91" t="s">
        <v>218</v>
      </c>
    </row>
    <row r="27" spans="2:12" x14ac:dyDescent="0.2">
      <c r="B27" s="89" t="s">
        <v>241</v>
      </c>
      <c r="C27" s="84" t="s">
        <v>240</v>
      </c>
      <c r="D27" s="86">
        <v>7.34</v>
      </c>
      <c r="E27" s="90">
        <v>6.8712999999999997</v>
      </c>
      <c r="F27" s="90">
        <v>7.9367000000000001</v>
      </c>
      <c r="G27" s="86">
        <v>1</v>
      </c>
      <c r="H27" s="87">
        <v>1.52</v>
      </c>
      <c r="I27" s="84" t="s">
        <v>216</v>
      </c>
      <c r="J27" s="84" t="s">
        <v>139</v>
      </c>
      <c r="K27" s="85" t="s">
        <v>217</v>
      </c>
      <c r="L27" s="91" t="s">
        <v>218</v>
      </c>
    </row>
    <row r="28" spans="2:12" x14ac:dyDescent="0.2">
      <c r="B28" s="89" t="s">
        <v>242</v>
      </c>
      <c r="C28" s="84" t="s">
        <v>240</v>
      </c>
      <c r="D28" s="86">
        <v>9.19</v>
      </c>
      <c r="E28" s="90">
        <v>7.8613999999999997</v>
      </c>
      <c r="F28" s="90">
        <v>9.0802999999999994</v>
      </c>
      <c r="G28" s="86">
        <v>1</v>
      </c>
      <c r="H28" s="87">
        <v>2.31</v>
      </c>
      <c r="I28" s="84" t="s">
        <v>216</v>
      </c>
      <c r="J28" s="84" t="s">
        <v>139</v>
      </c>
      <c r="K28" s="85" t="s">
        <v>217</v>
      </c>
      <c r="L28" s="91" t="s">
        <v>218</v>
      </c>
    </row>
    <row r="29" spans="2:12" x14ac:dyDescent="0.2">
      <c r="B29" s="92" t="s">
        <v>243</v>
      </c>
      <c r="C29" s="93" t="s">
        <v>240</v>
      </c>
      <c r="D29" s="94">
        <v>22.24</v>
      </c>
      <c r="E29" s="95">
        <v>12.25</v>
      </c>
      <c r="F29" s="95">
        <v>14.1493</v>
      </c>
      <c r="G29" s="94">
        <v>1</v>
      </c>
      <c r="H29" s="96">
        <v>2.31</v>
      </c>
      <c r="I29" s="93" t="s">
        <v>216</v>
      </c>
      <c r="J29" s="93" t="s">
        <v>139</v>
      </c>
      <c r="K29" s="97" t="s">
        <v>217</v>
      </c>
      <c r="L29" s="98" t="s">
        <v>218</v>
      </c>
    </row>
    <row r="30" spans="2:12" x14ac:dyDescent="0.2">
      <c r="B30" s="99" t="s">
        <v>244</v>
      </c>
      <c r="C30" s="84" t="s">
        <v>245</v>
      </c>
      <c r="D30" s="86">
        <v>22.99</v>
      </c>
      <c r="E30" s="90">
        <v>5.5182000000000002</v>
      </c>
      <c r="F30" s="90">
        <v>6.3738000000000001</v>
      </c>
      <c r="G30" s="86">
        <v>1</v>
      </c>
      <c r="H30" s="87">
        <v>1</v>
      </c>
      <c r="I30" s="84" t="s">
        <v>216</v>
      </c>
      <c r="J30" s="84" t="s">
        <v>139</v>
      </c>
      <c r="K30" s="85" t="s">
        <v>217</v>
      </c>
      <c r="L30" s="91" t="s">
        <v>218</v>
      </c>
    </row>
    <row r="31" spans="2:12" x14ac:dyDescent="0.2">
      <c r="B31" s="89" t="s">
        <v>246</v>
      </c>
      <c r="C31" s="84" t="s">
        <v>245</v>
      </c>
      <c r="D31" s="86">
        <v>23.59</v>
      </c>
      <c r="E31" s="90">
        <v>7.1886000000000001</v>
      </c>
      <c r="F31" s="90">
        <v>8.3032000000000004</v>
      </c>
      <c r="G31" s="86">
        <v>1</v>
      </c>
      <c r="H31" s="87">
        <v>1.52</v>
      </c>
      <c r="I31" s="84" t="s">
        <v>216</v>
      </c>
      <c r="J31" s="84" t="s">
        <v>139</v>
      </c>
      <c r="K31" s="85" t="s">
        <v>217</v>
      </c>
      <c r="L31" s="91" t="s">
        <v>218</v>
      </c>
    </row>
    <row r="32" spans="2:12" x14ac:dyDescent="0.2">
      <c r="B32" s="89" t="s">
        <v>247</v>
      </c>
      <c r="C32" s="84" t="s">
        <v>245</v>
      </c>
      <c r="D32" s="86">
        <v>27.85</v>
      </c>
      <c r="E32" s="90">
        <v>9.0648</v>
      </c>
      <c r="F32" s="90">
        <v>10.4703</v>
      </c>
      <c r="G32" s="86">
        <v>1</v>
      </c>
      <c r="H32" s="87">
        <v>2.31</v>
      </c>
      <c r="I32" s="84" t="s">
        <v>216</v>
      </c>
      <c r="J32" s="84" t="s">
        <v>139</v>
      </c>
      <c r="K32" s="85" t="s">
        <v>217</v>
      </c>
      <c r="L32" s="91" t="s">
        <v>218</v>
      </c>
    </row>
    <row r="33" spans="2:12" x14ac:dyDescent="0.2">
      <c r="B33" s="92" t="s">
        <v>248</v>
      </c>
      <c r="C33" s="93" t="s">
        <v>245</v>
      </c>
      <c r="D33" s="94">
        <v>46.77</v>
      </c>
      <c r="E33" s="95">
        <v>17.936299999999999</v>
      </c>
      <c r="F33" s="95">
        <v>20.717300000000002</v>
      </c>
      <c r="G33" s="94">
        <v>1</v>
      </c>
      <c r="H33" s="96">
        <v>2.31</v>
      </c>
      <c r="I33" s="93" t="s">
        <v>216</v>
      </c>
      <c r="J33" s="93" t="s">
        <v>139</v>
      </c>
      <c r="K33" s="97" t="s">
        <v>217</v>
      </c>
      <c r="L33" s="98" t="s">
        <v>218</v>
      </c>
    </row>
    <row r="34" spans="2:12" x14ac:dyDescent="0.2">
      <c r="B34" s="99" t="s">
        <v>249</v>
      </c>
      <c r="C34" s="84" t="s">
        <v>250</v>
      </c>
      <c r="D34" s="86">
        <v>9.59</v>
      </c>
      <c r="E34" s="90">
        <v>3.3347000000000002</v>
      </c>
      <c r="F34" s="90">
        <v>3.8517000000000001</v>
      </c>
      <c r="G34" s="86">
        <v>1</v>
      </c>
      <c r="H34" s="87">
        <v>1</v>
      </c>
      <c r="I34" s="84" t="s">
        <v>216</v>
      </c>
      <c r="J34" s="84" t="s">
        <v>139</v>
      </c>
      <c r="K34" s="85" t="s">
        <v>217</v>
      </c>
      <c r="L34" s="91" t="s">
        <v>218</v>
      </c>
    </row>
    <row r="35" spans="2:12" x14ac:dyDescent="0.2">
      <c r="B35" s="89" t="s">
        <v>251</v>
      </c>
      <c r="C35" s="84" t="s">
        <v>250</v>
      </c>
      <c r="D35" s="86">
        <v>16.149999999999999</v>
      </c>
      <c r="E35" s="90">
        <v>4.0841000000000003</v>
      </c>
      <c r="F35" s="90">
        <v>4.7172999999999998</v>
      </c>
      <c r="G35" s="86">
        <v>1</v>
      </c>
      <c r="H35" s="87">
        <v>1.52</v>
      </c>
      <c r="I35" s="84" t="s">
        <v>216</v>
      </c>
      <c r="J35" s="84" t="s">
        <v>139</v>
      </c>
      <c r="K35" s="85" t="s">
        <v>217</v>
      </c>
      <c r="L35" s="91" t="s">
        <v>218</v>
      </c>
    </row>
    <row r="36" spans="2:12" x14ac:dyDescent="0.2">
      <c r="B36" s="89" t="s">
        <v>252</v>
      </c>
      <c r="C36" s="84" t="s">
        <v>250</v>
      </c>
      <c r="D36" s="86">
        <v>18.64</v>
      </c>
      <c r="E36" s="90">
        <v>4.8345000000000002</v>
      </c>
      <c r="F36" s="90">
        <v>5.5841000000000003</v>
      </c>
      <c r="G36" s="86">
        <v>1</v>
      </c>
      <c r="H36" s="87">
        <v>2.31</v>
      </c>
      <c r="I36" s="84" t="s">
        <v>216</v>
      </c>
      <c r="J36" s="84" t="s">
        <v>139</v>
      </c>
      <c r="K36" s="85" t="s">
        <v>217</v>
      </c>
      <c r="L36" s="91" t="s">
        <v>218</v>
      </c>
    </row>
    <row r="37" spans="2:12" x14ac:dyDescent="0.2">
      <c r="B37" s="92" t="s">
        <v>253</v>
      </c>
      <c r="C37" s="93" t="s">
        <v>250</v>
      </c>
      <c r="D37" s="94">
        <v>28.45</v>
      </c>
      <c r="E37" s="95">
        <v>8.9885999999999999</v>
      </c>
      <c r="F37" s="95">
        <v>10.382300000000001</v>
      </c>
      <c r="G37" s="94">
        <v>1</v>
      </c>
      <c r="H37" s="96">
        <v>2.31</v>
      </c>
      <c r="I37" s="93" t="s">
        <v>216</v>
      </c>
      <c r="J37" s="93" t="s">
        <v>139</v>
      </c>
      <c r="K37" s="97" t="s">
        <v>217</v>
      </c>
      <c r="L37" s="98" t="s">
        <v>218</v>
      </c>
    </row>
    <row r="38" spans="2:12" x14ac:dyDescent="0.2">
      <c r="B38" s="99" t="s">
        <v>254</v>
      </c>
      <c r="C38" s="84" t="s">
        <v>255</v>
      </c>
      <c r="D38" s="86">
        <v>7.21</v>
      </c>
      <c r="E38" s="90">
        <v>4.6981999999999999</v>
      </c>
      <c r="F38" s="90">
        <v>5.4267000000000003</v>
      </c>
      <c r="G38" s="86">
        <v>1</v>
      </c>
      <c r="H38" s="87">
        <v>1</v>
      </c>
      <c r="I38" s="84" t="s">
        <v>229</v>
      </c>
      <c r="J38" s="84" t="s">
        <v>230</v>
      </c>
      <c r="K38" s="85" t="s">
        <v>217</v>
      </c>
      <c r="L38" s="91" t="s">
        <v>218</v>
      </c>
    </row>
    <row r="39" spans="2:12" x14ac:dyDescent="0.2">
      <c r="B39" s="89" t="s">
        <v>256</v>
      </c>
      <c r="C39" s="84" t="s">
        <v>255</v>
      </c>
      <c r="D39" s="86">
        <v>7.21</v>
      </c>
      <c r="E39" s="90">
        <v>4.6981999999999999</v>
      </c>
      <c r="F39" s="90">
        <v>5.4267000000000003</v>
      </c>
      <c r="G39" s="86">
        <v>1</v>
      </c>
      <c r="H39" s="87">
        <v>1.52</v>
      </c>
      <c r="I39" s="84" t="s">
        <v>229</v>
      </c>
      <c r="J39" s="84" t="s">
        <v>230</v>
      </c>
      <c r="K39" s="85" t="s">
        <v>217</v>
      </c>
      <c r="L39" s="91" t="s">
        <v>218</v>
      </c>
    </row>
    <row r="40" spans="2:12" x14ac:dyDescent="0.2">
      <c r="B40" s="89" t="s">
        <v>257</v>
      </c>
      <c r="C40" s="84" t="s">
        <v>255</v>
      </c>
      <c r="D40" s="86">
        <v>11.19</v>
      </c>
      <c r="E40" s="90">
        <v>7.5823</v>
      </c>
      <c r="F40" s="90">
        <v>8.7578999999999994</v>
      </c>
      <c r="G40" s="86">
        <v>1</v>
      </c>
      <c r="H40" s="87">
        <v>2.31</v>
      </c>
      <c r="I40" s="84" t="s">
        <v>229</v>
      </c>
      <c r="J40" s="84" t="s">
        <v>230</v>
      </c>
      <c r="K40" s="85" t="s">
        <v>217</v>
      </c>
      <c r="L40" s="91" t="s">
        <v>218</v>
      </c>
    </row>
    <row r="41" spans="2:12" x14ac:dyDescent="0.2">
      <c r="B41" s="92" t="s">
        <v>258</v>
      </c>
      <c r="C41" s="93" t="s">
        <v>255</v>
      </c>
      <c r="D41" s="94">
        <v>27.02</v>
      </c>
      <c r="E41" s="95">
        <v>16.904699999999998</v>
      </c>
      <c r="F41" s="95">
        <v>19.5258</v>
      </c>
      <c r="G41" s="94">
        <v>1</v>
      </c>
      <c r="H41" s="96">
        <v>2.31</v>
      </c>
      <c r="I41" s="93" t="s">
        <v>229</v>
      </c>
      <c r="J41" s="93" t="s">
        <v>230</v>
      </c>
      <c r="K41" s="97" t="s">
        <v>217</v>
      </c>
      <c r="L41" s="98" t="s">
        <v>218</v>
      </c>
    </row>
    <row r="42" spans="2:12" x14ac:dyDescent="0.2">
      <c r="B42" s="99" t="s">
        <v>259</v>
      </c>
      <c r="C42" s="84" t="s">
        <v>260</v>
      </c>
      <c r="D42" s="86">
        <v>9.67</v>
      </c>
      <c r="E42" s="90">
        <v>4.6801000000000004</v>
      </c>
      <c r="F42" s="90">
        <v>5.4057000000000004</v>
      </c>
      <c r="G42" s="86">
        <v>1</v>
      </c>
      <c r="H42" s="87">
        <v>1</v>
      </c>
      <c r="I42" s="84" t="s">
        <v>229</v>
      </c>
      <c r="J42" s="84" t="s">
        <v>230</v>
      </c>
      <c r="K42" s="85" t="s">
        <v>217</v>
      </c>
      <c r="L42" s="91" t="s">
        <v>218</v>
      </c>
    </row>
    <row r="43" spans="2:12" x14ac:dyDescent="0.2">
      <c r="B43" s="89" t="s">
        <v>261</v>
      </c>
      <c r="C43" s="84" t="s">
        <v>260</v>
      </c>
      <c r="D43" s="86">
        <v>11.47</v>
      </c>
      <c r="E43" s="90">
        <v>8.2295999999999996</v>
      </c>
      <c r="F43" s="90">
        <v>9.5055999999999994</v>
      </c>
      <c r="G43" s="86">
        <v>1</v>
      </c>
      <c r="H43" s="87">
        <v>1.52</v>
      </c>
      <c r="I43" s="84" t="s">
        <v>229</v>
      </c>
      <c r="J43" s="84" t="s">
        <v>230</v>
      </c>
      <c r="K43" s="85" t="s">
        <v>217</v>
      </c>
      <c r="L43" s="91" t="s">
        <v>218</v>
      </c>
    </row>
    <row r="44" spans="2:12" x14ac:dyDescent="0.2">
      <c r="B44" s="89" t="s">
        <v>262</v>
      </c>
      <c r="C44" s="84" t="s">
        <v>260</v>
      </c>
      <c r="D44" s="86">
        <v>16.13</v>
      </c>
      <c r="E44" s="90">
        <v>11.8422</v>
      </c>
      <c r="F44" s="90">
        <v>13.6783</v>
      </c>
      <c r="G44" s="86">
        <v>1</v>
      </c>
      <c r="H44" s="87">
        <v>2.31</v>
      </c>
      <c r="I44" s="84" t="s">
        <v>229</v>
      </c>
      <c r="J44" s="84" t="s">
        <v>230</v>
      </c>
      <c r="K44" s="85" t="s">
        <v>217</v>
      </c>
      <c r="L44" s="91" t="s">
        <v>218</v>
      </c>
    </row>
    <row r="45" spans="2:12" x14ac:dyDescent="0.2">
      <c r="B45" s="92" t="s">
        <v>263</v>
      </c>
      <c r="C45" s="93" t="s">
        <v>260</v>
      </c>
      <c r="D45" s="94">
        <v>31.01</v>
      </c>
      <c r="E45" s="95">
        <v>20.839700000000001</v>
      </c>
      <c r="F45" s="95">
        <v>24.070900000000002</v>
      </c>
      <c r="G45" s="94">
        <v>1</v>
      </c>
      <c r="H45" s="96">
        <v>2.31</v>
      </c>
      <c r="I45" s="93" t="s">
        <v>229</v>
      </c>
      <c r="J45" s="93" t="s">
        <v>230</v>
      </c>
      <c r="K45" s="97" t="s">
        <v>217</v>
      </c>
      <c r="L45" s="98" t="s">
        <v>218</v>
      </c>
    </row>
    <row r="46" spans="2:12" x14ac:dyDescent="0.2">
      <c r="B46" s="99" t="s">
        <v>264</v>
      </c>
      <c r="C46" s="84" t="s">
        <v>265</v>
      </c>
      <c r="D46" s="86">
        <v>5.83</v>
      </c>
      <c r="E46" s="90">
        <v>1.9240999999999999</v>
      </c>
      <c r="F46" s="90">
        <v>2.2223999999999999</v>
      </c>
      <c r="G46" s="86">
        <v>1</v>
      </c>
      <c r="H46" s="87">
        <v>1</v>
      </c>
      <c r="I46" s="84" t="s">
        <v>229</v>
      </c>
      <c r="J46" s="84" t="s">
        <v>230</v>
      </c>
      <c r="K46" s="85" t="s">
        <v>266</v>
      </c>
      <c r="L46" s="91" t="s">
        <v>267</v>
      </c>
    </row>
    <row r="47" spans="2:12" x14ac:dyDescent="0.2">
      <c r="B47" s="89" t="s">
        <v>268</v>
      </c>
      <c r="C47" s="84" t="s">
        <v>265</v>
      </c>
      <c r="D47" s="86">
        <v>7.18</v>
      </c>
      <c r="E47" s="90">
        <v>2.2696999999999998</v>
      </c>
      <c r="F47" s="90">
        <v>2.6215999999999999</v>
      </c>
      <c r="G47" s="86">
        <v>1</v>
      </c>
      <c r="H47" s="87">
        <v>1.52</v>
      </c>
      <c r="I47" s="84" t="s">
        <v>229</v>
      </c>
      <c r="J47" s="84" t="s">
        <v>230</v>
      </c>
      <c r="K47" s="85" t="s">
        <v>266</v>
      </c>
      <c r="L47" s="91" t="s">
        <v>267</v>
      </c>
    </row>
    <row r="48" spans="2:12" x14ac:dyDescent="0.2">
      <c r="B48" s="89" t="s">
        <v>269</v>
      </c>
      <c r="C48" s="84" t="s">
        <v>265</v>
      </c>
      <c r="D48" s="86">
        <v>10.39</v>
      </c>
      <c r="E48" s="90">
        <v>3.1890999999999998</v>
      </c>
      <c r="F48" s="90">
        <v>3.6836000000000002</v>
      </c>
      <c r="G48" s="86">
        <v>1</v>
      </c>
      <c r="H48" s="87">
        <v>2.31</v>
      </c>
      <c r="I48" s="84" t="s">
        <v>229</v>
      </c>
      <c r="J48" s="84" t="s">
        <v>230</v>
      </c>
      <c r="K48" s="85" t="s">
        <v>266</v>
      </c>
      <c r="L48" s="91" t="s">
        <v>267</v>
      </c>
    </row>
    <row r="49" spans="2:12" x14ac:dyDescent="0.2">
      <c r="B49" s="92" t="s">
        <v>270</v>
      </c>
      <c r="C49" s="93" t="s">
        <v>265</v>
      </c>
      <c r="D49" s="94">
        <v>14.96</v>
      </c>
      <c r="E49" s="95">
        <v>5.3426</v>
      </c>
      <c r="F49" s="95">
        <v>6.1710000000000003</v>
      </c>
      <c r="G49" s="94">
        <v>1</v>
      </c>
      <c r="H49" s="96">
        <v>2.31</v>
      </c>
      <c r="I49" s="93" t="s">
        <v>229</v>
      </c>
      <c r="J49" s="93" t="s">
        <v>230</v>
      </c>
      <c r="K49" s="97" t="s">
        <v>266</v>
      </c>
      <c r="L49" s="98" t="s">
        <v>267</v>
      </c>
    </row>
    <row r="50" spans="2:12" x14ac:dyDescent="0.2">
      <c r="B50" s="99" t="s">
        <v>271</v>
      </c>
      <c r="C50" s="84" t="s">
        <v>272</v>
      </c>
      <c r="D50" s="86">
        <v>3.6</v>
      </c>
      <c r="E50" s="90">
        <v>1.8308</v>
      </c>
      <c r="F50" s="90">
        <v>2.1147</v>
      </c>
      <c r="G50" s="86">
        <v>1</v>
      </c>
      <c r="H50" s="87">
        <v>1</v>
      </c>
      <c r="I50" s="84" t="s">
        <v>229</v>
      </c>
      <c r="J50" s="84" t="s">
        <v>230</v>
      </c>
      <c r="K50" s="85" t="s">
        <v>266</v>
      </c>
      <c r="L50" s="91" t="s">
        <v>267</v>
      </c>
    </row>
    <row r="51" spans="2:12" x14ac:dyDescent="0.2">
      <c r="B51" s="89" t="s">
        <v>273</v>
      </c>
      <c r="C51" s="84" t="s">
        <v>272</v>
      </c>
      <c r="D51" s="86">
        <v>4.9400000000000004</v>
      </c>
      <c r="E51" s="90">
        <v>2.3881999999999999</v>
      </c>
      <c r="F51" s="90">
        <v>2.7585000000000002</v>
      </c>
      <c r="G51" s="86">
        <v>1</v>
      </c>
      <c r="H51" s="87">
        <v>1.52</v>
      </c>
      <c r="I51" s="84" t="s">
        <v>229</v>
      </c>
      <c r="J51" s="84" t="s">
        <v>230</v>
      </c>
      <c r="K51" s="85" t="s">
        <v>266</v>
      </c>
      <c r="L51" s="91" t="s">
        <v>267</v>
      </c>
    </row>
    <row r="52" spans="2:12" x14ac:dyDescent="0.2">
      <c r="B52" s="89" t="s">
        <v>274</v>
      </c>
      <c r="C52" s="84" t="s">
        <v>272</v>
      </c>
      <c r="D52" s="86">
        <v>10.36</v>
      </c>
      <c r="E52" s="90">
        <v>3.6472000000000002</v>
      </c>
      <c r="F52" s="90">
        <v>4.2126999999999999</v>
      </c>
      <c r="G52" s="86">
        <v>1</v>
      </c>
      <c r="H52" s="87">
        <v>2.31</v>
      </c>
      <c r="I52" s="84" t="s">
        <v>229</v>
      </c>
      <c r="J52" s="84" t="s">
        <v>230</v>
      </c>
      <c r="K52" s="85" t="s">
        <v>266</v>
      </c>
      <c r="L52" s="91" t="s">
        <v>267</v>
      </c>
    </row>
    <row r="53" spans="2:12" x14ac:dyDescent="0.2">
      <c r="B53" s="92" t="s">
        <v>275</v>
      </c>
      <c r="C53" s="93" t="s">
        <v>272</v>
      </c>
      <c r="D53" s="94">
        <v>17.440000000000001</v>
      </c>
      <c r="E53" s="95">
        <v>6.2241999999999997</v>
      </c>
      <c r="F53" s="95">
        <v>7.1893000000000002</v>
      </c>
      <c r="G53" s="94">
        <v>1</v>
      </c>
      <c r="H53" s="96">
        <v>2.31</v>
      </c>
      <c r="I53" s="93" t="s">
        <v>229</v>
      </c>
      <c r="J53" s="93" t="s">
        <v>230</v>
      </c>
      <c r="K53" s="97" t="s">
        <v>266</v>
      </c>
      <c r="L53" s="98" t="s">
        <v>267</v>
      </c>
    </row>
    <row r="54" spans="2:12" x14ac:dyDescent="0.2">
      <c r="B54" s="99" t="s">
        <v>276</v>
      </c>
      <c r="C54" s="84" t="s">
        <v>277</v>
      </c>
      <c r="D54" s="86">
        <v>2.41</v>
      </c>
      <c r="E54" s="90">
        <v>1.1642999999999999</v>
      </c>
      <c r="F54" s="90">
        <v>1.3448</v>
      </c>
      <c r="G54" s="86">
        <v>1</v>
      </c>
      <c r="H54" s="87">
        <v>1</v>
      </c>
      <c r="I54" s="84" t="s">
        <v>229</v>
      </c>
      <c r="J54" s="84" t="s">
        <v>230</v>
      </c>
      <c r="K54" s="85" t="s">
        <v>266</v>
      </c>
      <c r="L54" s="91" t="s">
        <v>267</v>
      </c>
    </row>
    <row r="55" spans="2:12" x14ac:dyDescent="0.2">
      <c r="B55" s="89" t="s">
        <v>278</v>
      </c>
      <c r="C55" s="84" t="s">
        <v>277</v>
      </c>
      <c r="D55" s="86">
        <v>4.0999999999999996</v>
      </c>
      <c r="E55" s="90">
        <v>1.4770000000000001</v>
      </c>
      <c r="F55" s="90">
        <v>1.706</v>
      </c>
      <c r="G55" s="86">
        <v>1</v>
      </c>
      <c r="H55" s="87">
        <v>1.52</v>
      </c>
      <c r="I55" s="84" t="s">
        <v>229</v>
      </c>
      <c r="J55" s="84" t="s">
        <v>230</v>
      </c>
      <c r="K55" s="85" t="s">
        <v>266</v>
      </c>
      <c r="L55" s="91" t="s">
        <v>267</v>
      </c>
    </row>
    <row r="56" spans="2:12" x14ac:dyDescent="0.2">
      <c r="B56" s="89" t="s">
        <v>279</v>
      </c>
      <c r="C56" s="84" t="s">
        <v>277</v>
      </c>
      <c r="D56" s="86">
        <v>8.4499999999999993</v>
      </c>
      <c r="E56" s="90">
        <v>2.3395000000000001</v>
      </c>
      <c r="F56" s="90">
        <v>2.7021999999999999</v>
      </c>
      <c r="G56" s="86">
        <v>1</v>
      </c>
      <c r="H56" s="87">
        <v>2.31</v>
      </c>
      <c r="I56" s="84" t="s">
        <v>229</v>
      </c>
      <c r="J56" s="84" t="s">
        <v>230</v>
      </c>
      <c r="K56" s="85" t="s">
        <v>266</v>
      </c>
      <c r="L56" s="91" t="s">
        <v>267</v>
      </c>
    </row>
    <row r="57" spans="2:12" x14ac:dyDescent="0.2">
      <c r="B57" s="92" t="s">
        <v>280</v>
      </c>
      <c r="C57" s="93" t="s">
        <v>277</v>
      </c>
      <c r="D57" s="94">
        <v>18.420000000000002</v>
      </c>
      <c r="E57" s="95">
        <v>5.0983999999999998</v>
      </c>
      <c r="F57" s="95">
        <v>5.8888999999999996</v>
      </c>
      <c r="G57" s="94">
        <v>1</v>
      </c>
      <c r="H57" s="96">
        <v>2.31</v>
      </c>
      <c r="I57" s="93" t="s">
        <v>229</v>
      </c>
      <c r="J57" s="93" t="s">
        <v>230</v>
      </c>
      <c r="K57" s="97" t="s">
        <v>266</v>
      </c>
      <c r="L57" s="98" t="s">
        <v>267</v>
      </c>
    </row>
    <row r="58" spans="2:12" x14ac:dyDescent="0.2">
      <c r="B58" s="99" t="s">
        <v>281</v>
      </c>
      <c r="C58" s="84" t="s">
        <v>282</v>
      </c>
      <c r="D58" s="86">
        <v>3.07</v>
      </c>
      <c r="E58" s="90">
        <v>1.5287999999999999</v>
      </c>
      <c r="F58" s="90">
        <v>1.7658</v>
      </c>
      <c r="G58" s="86">
        <v>1</v>
      </c>
      <c r="H58" s="87">
        <v>1</v>
      </c>
      <c r="I58" s="84" t="s">
        <v>229</v>
      </c>
      <c r="J58" s="84" t="s">
        <v>230</v>
      </c>
      <c r="K58" s="85" t="s">
        <v>266</v>
      </c>
      <c r="L58" s="91" t="s">
        <v>267</v>
      </c>
    </row>
    <row r="59" spans="2:12" x14ac:dyDescent="0.2">
      <c r="B59" s="89" t="s">
        <v>283</v>
      </c>
      <c r="C59" s="84" t="s">
        <v>282</v>
      </c>
      <c r="D59" s="86">
        <v>5.97</v>
      </c>
      <c r="E59" s="90">
        <v>2.0280999999999998</v>
      </c>
      <c r="F59" s="90">
        <v>2.3426</v>
      </c>
      <c r="G59" s="86">
        <v>1</v>
      </c>
      <c r="H59" s="87">
        <v>1.52</v>
      </c>
      <c r="I59" s="84" t="s">
        <v>229</v>
      </c>
      <c r="J59" s="84" t="s">
        <v>230</v>
      </c>
      <c r="K59" s="85" t="s">
        <v>266</v>
      </c>
      <c r="L59" s="91" t="s">
        <v>267</v>
      </c>
    </row>
    <row r="60" spans="2:12" x14ac:dyDescent="0.2">
      <c r="B60" s="89" t="s">
        <v>284</v>
      </c>
      <c r="C60" s="84" t="s">
        <v>282</v>
      </c>
      <c r="D60" s="86">
        <v>10.84</v>
      </c>
      <c r="E60" s="90">
        <v>3.3824000000000001</v>
      </c>
      <c r="F60" s="90">
        <v>3.9068000000000001</v>
      </c>
      <c r="G60" s="86">
        <v>1</v>
      </c>
      <c r="H60" s="87">
        <v>2.31</v>
      </c>
      <c r="I60" s="84" t="s">
        <v>229</v>
      </c>
      <c r="J60" s="84" t="s">
        <v>230</v>
      </c>
      <c r="K60" s="85" t="s">
        <v>266</v>
      </c>
      <c r="L60" s="91" t="s">
        <v>267</v>
      </c>
    </row>
    <row r="61" spans="2:12" x14ac:dyDescent="0.2">
      <c r="B61" s="92" t="s">
        <v>285</v>
      </c>
      <c r="C61" s="93" t="s">
        <v>282</v>
      </c>
      <c r="D61" s="94">
        <v>18.87</v>
      </c>
      <c r="E61" s="95">
        <v>5.7004999999999999</v>
      </c>
      <c r="F61" s="95">
        <v>6.5843999999999996</v>
      </c>
      <c r="G61" s="94">
        <v>1</v>
      </c>
      <c r="H61" s="96">
        <v>2.31</v>
      </c>
      <c r="I61" s="93" t="s">
        <v>229</v>
      </c>
      <c r="J61" s="93" t="s">
        <v>230</v>
      </c>
      <c r="K61" s="97" t="s">
        <v>266</v>
      </c>
      <c r="L61" s="98" t="s">
        <v>267</v>
      </c>
    </row>
    <row r="62" spans="2:12" x14ac:dyDescent="0.2">
      <c r="B62" s="99" t="s">
        <v>286</v>
      </c>
      <c r="C62" s="84" t="s">
        <v>287</v>
      </c>
      <c r="D62" s="86">
        <v>1.42</v>
      </c>
      <c r="E62" s="90">
        <v>0.8337</v>
      </c>
      <c r="F62" s="90">
        <v>0.96299999999999997</v>
      </c>
      <c r="G62" s="86">
        <v>1</v>
      </c>
      <c r="H62" s="87">
        <v>1</v>
      </c>
      <c r="I62" s="84" t="s">
        <v>229</v>
      </c>
      <c r="J62" s="84" t="s">
        <v>230</v>
      </c>
      <c r="K62" s="85" t="s">
        <v>266</v>
      </c>
      <c r="L62" s="91" t="s">
        <v>267</v>
      </c>
    </row>
    <row r="63" spans="2:12" x14ac:dyDescent="0.2">
      <c r="B63" s="89" t="s">
        <v>288</v>
      </c>
      <c r="C63" s="84" t="s">
        <v>287</v>
      </c>
      <c r="D63" s="86">
        <v>2.4900000000000002</v>
      </c>
      <c r="E63" s="90">
        <v>1.125</v>
      </c>
      <c r="F63" s="90">
        <v>1.2994000000000001</v>
      </c>
      <c r="G63" s="86">
        <v>1</v>
      </c>
      <c r="H63" s="87">
        <v>1.52</v>
      </c>
      <c r="I63" s="84" t="s">
        <v>229</v>
      </c>
      <c r="J63" s="84" t="s">
        <v>230</v>
      </c>
      <c r="K63" s="85" t="s">
        <v>266</v>
      </c>
      <c r="L63" s="91" t="s">
        <v>267</v>
      </c>
    </row>
    <row r="64" spans="2:12" x14ac:dyDescent="0.2">
      <c r="B64" s="89" t="s">
        <v>289</v>
      </c>
      <c r="C64" s="84" t="s">
        <v>287</v>
      </c>
      <c r="D64" s="86">
        <v>6.72</v>
      </c>
      <c r="E64" s="90">
        <v>2.0581999999999998</v>
      </c>
      <c r="F64" s="90">
        <v>2.3773</v>
      </c>
      <c r="G64" s="86">
        <v>1</v>
      </c>
      <c r="H64" s="87">
        <v>2.31</v>
      </c>
      <c r="I64" s="84" t="s">
        <v>229</v>
      </c>
      <c r="J64" s="84" t="s">
        <v>230</v>
      </c>
      <c r="K64" s="85" t="s">
        <v>266</v>
      </c>
      <c r="L64" s="91" t="s">
        <v>267</v>
      </c>
    </row>
    <row r="65" spans="2:12" x14ac:dyDescent="0.2">
      <c r="B65" s="92" t="s">
        <v>290</v>
      </c>
      <c r="C65" s="93" t="s">
        <v>287</v>
      </c>
      <c r="D65" s="94">
        <v>12.07</v>
      </c>
      <c r="E65" s="95">
        <v>3.7198000000000002</v>
      </c>
      <c r="F65" s="95">
        <v>4.2965999999999998</v>
      </c>
      <c r="G65" s="94">
        <v>1</v>
      </c>
      <c r="H65" s="96">
        <v>2.31</v>
      </c>
      <c r="I65" s="93" t="s">
        <v>229</v>
      </c>
      <c r="J65" s="93" t="s">
        <v>230</v>
      </c>
      <c r="K65" s="97" t="s">
        <v>266</v>
      </c>
      <c r="L65" s="98" t="s">
        <v>267</v>
      </c>
    </row>
    <row r="66" spans="2:12" x14ac:dyDescent="0.2">
      <c r="B66" s="99" t="s">
        <v>291</v>
      </c>
      <c r="C66" s="84" t="s">
        <v>292</v>
      </c>
      <c r="D66" s="86">
        <v>2.46</v>
      </c>
      <c r="E66" s="90">
        <v>1.1888000000000001</v>
      </c>
      <c r="F66" s="90">
        <v>1.3731</v>
      </c>
      <c r="G66" s="86">
        <v>1</v>
      </c>
      <c r="H66" s="87">
        <v>1</v>
      </c>
      <c r="I66" s="84" t="s">
        <v>229</v>
      </c>
      <c r="J66" s="84" t="s">
        <v>230</v>
      </c>
      <c r="K66" s="85" t="s">
        <v>266</v>
      </c>
      <c r="L66" s="91" t="s">
        <v>267</v>
      </c>
    </row>
    <row r="67" spans="2:12" x14ac:dyDescent="0.2">
      <c r="B67" s="89" t="s">
        <v>293</v>
      </c>
      <c r="C67" s="84" t="s">
        <v>292</v>
      </c>
      <c r="D67" s="86">
        <v>4.6100000000000003</v>
      </c>
      <c r="E67" s="90">
        <v>1.5886</v>
      </c>
      <c r="F67" s="90">
        <v>1.8349</v>
      </c>
      <c r="G67" s="86">
        <v>1</v>
      </c>
      <c r="H67" s="87">
        <v>1.52</v>
      </c>
      <c r="I67" s="84" t="s">
        <v>229</v>
      </c>
      <c r="J67" s="84" t="s">
        <v>230</v>
      </c>
      <c r="K67" s="85" t="s">
        <v>266</v>
      </c>
      <c r="L67" s="91" t="s">
        <v>267</v>
      </c>
    </row>
    <row r="68" spans="2:12" x14ac:dyDescent="0.2">
      <c r="B68" s="89" t="s">
        <v>294</v>
      </c>
      <c r="C68" s="84" t="s">
        <v>292</v>
      </c>
      <c r="D68" s="86">
        <v>9.3000000000000007</v>
      </c>
      <c r="E68" s="90">
        <v>2.3378999999999999</v>
      </c>
      <c r="F68" s="90">
        <v>2.7004000000000001</v>
      </c>
      <c r="G68" s="86">
        <v>1</v>
      </c>
      <c r="H68" s="87">
        <v>2.31</v>
      </c>
      <c r="I68" s="84" t="s">
        <v>229</v>
      </c>
      <c r="J68" s="84" t="s">
        <v>230</v>
      </c>
      <c r="K68" s="85" t="s">
        <v>266</v>
      </c>
      <c r="L68" s="91" t="s">
        <v>267</v>
      </c>
    </row>
    <row r="69" spans="2:12" x14ac:dyDescent="0.2">
      <c r="B69" s="92" t="s">
        <v>295</v>
      </c>
      <c r="C69" s="93" t="s">
        <v>292</v>
      </c>
      <c r="D69" s="94">
        <v>20.8</v>
      </c>
      <c r="E69" s="95">
        <v>4.6948999999999996</v>
      </c>
      <c r="F69" s="95">
        <v>5.4227999999999996</v>
      </c>
      <c r="G69" s="94">
        <v>1</v>
      </c>
      <c r="H69" s="96">
        <v>2.31</v>
      </c>
      <c r="I69" s="93" t="s">
        <v>229</v>
      </c>
      <c r="J69" s="93" t="s">
        <v>230</v>
      </c>
      <c r="K69" s="97" t="s">
        <v>266</v>
      </c>
      <c r="L69" s="98" t="s">
        <v>267</v>
      </c>
    </row>
    <row r="70" spans="2:12" x14ac:dyDescent="0.2">
      <c r="B70" s="99" t="s">
        <v>296</v>
      </c>
      <c r="C70" s="84" t="s">
        <v>297</v>
      </c>
      <c r="D70" s="86">
        <v>2.65</v>
      </c>
      <c r="E70" s="90">
        <v>1.5474000000000001</v>
      </c>
      <c r="F70" s="90">
        <v>1.7873000000000001</v>
      </c>
      <c r="G70" s="86">
        <v>1</v>
      </c>
      <c r="H70" s="87">
        <v>1</v>
      </c>
      <c r="I70" s="84" t="s">
        <v>229</v>
      </c>
      <c r="J70" s="84" t="s">
        <v>230</v>
      </c>
      <c r="K70" s="85" t="s">
        <v>266</v>
      </c>
      <c r="L70" s="91" t="s">
        <v>267</v>
      </c>
    </row>
    <row r="71" spans="2:12" x14ac:dyDescent="0.2">
      <c r="B71" s="89" t="s">
        <v>298</v>
      </c>
      <c r="C71" s="84" t="s">
        <v>297</v>
      </c>
      <c r="D71" s="86">
        <v>4.3499999999999996</v>
      </c>
      <c r="E71" s="90">
        <v>1.8967000000000001</v>
      </c>
      <c r="F71" s="90">
        <v>2.1907999999999999</v>
      </c>
      <c r="G71" s="86">
        <v>1</v>
      </c>
      <c r="H71" s="87">
        <v>1.52</v>
      </c>
      <c r="I71" s="84" t="s">
        <v>229</v>
      </c>
      <c r="J71" s="84" t="s">
        <v>230</v>
      </c>
      <c r="K71" s="85" t="s">
        <v>266</v>
      </c>
      <c r="L71" s="91" t="s">
        <v>267</v>
      </c>
    </row>
    <row r="72" spans="2:12" x14ac:dyDescent="0.2">
      <c r="B72" s="89" t="s">
        <v>299</v>
      </c>
      <c r="C72" s="84" t="s">
        <v>297</v>
      </c>
      <c r="D72" s="86">
        <v>9.8000000000000007</v>
      </c>
      <c r="E72" s="90">
        <v>3.2946</v>
      </c>
      <c r="F72" s="90">
        <v>3.8054000000000001</v>
      </c>
      <c r="G72" s="86">
        <v>1</v>
      </c>
      <c r="H72" s="87">
        <v>2.31</v>
      </c>
      <c r="I72" s="84" t="s">
        <v>229</v>
      </c>
      <c r="J72" s="84" t="s">
        <v>230</v>
      </c>
      <c r="K72" s="85" t="s">
        <v>266</v>
      </c>
      <c r="L72" s="91" t="s">
        <v>267</v>
      </c>
    </row>
    <row r="73" spans="2:12" x14ac:dyDescent="0.2">
      <c r="B73" s="92" t="s">
        <v>300</v>
      </c>
      <c r="C73" s="93" t="s">
        <v>297</v>
      </c>
      <c r="D73" s="94">
        <v>21.03</v>
      </c>
      <c r="E73" s="95">
        <v>5.4927999999999999</v>
      </c>
      <c r="F73" s="95">
        <v>6.3445</v>
      </c>
      <c r="G73" s="94">
        <v>1</v>
      </c>
      <c r="H73" s="96">
        <v>2.31</v>
      </c>
      <c r="I73" s="93" t="s">
        <v>229</v>
      </c>
      <c r="J73" s="93" t="s">
        <v>230</v>
      </c>
      <c r="K73" s="97" t="s">
        <v>266</v>
      </c>
      <c r="L73" s="98" t="s">
        <v>267</v>
      </c>
    </row>
    <row r="74" spans="2:12" x14ac:dyDescent="0.2">
      <c r="B74" s="99" t="s">
        <v>301</v>
      </c>
      <c r="C74" s="84" t="s">
        <v>302</v>
      </c>
      <c r="D74" s="86">
        <v>2.77</v>
      </c>
      <c r="E74" s="90">
        <v>1.8746</v>
      </c>
      <c r="F74" s="90">
        <v>2.1652999999999998</v>
      </c>
      <c r="G74" s="86">
        <v>1</v>
      </c>
      <c r="H74" s="87">
        <v>1</v>
      </c>
      <c r="I74" s="84" t="s">
        <v>229</v>
      </c>
      <c r="J74" s="84" t="s">
        <v>230</v>
      </c>
      <c r="K74" s="85" t="s">
        <v>266</v>
      </c>
      <c r="L74" s="91" t="s">
        <v>267</v>
      </c>
    </row>
    <row r="75" spans="2:12" x14ac:dyDescent="0.2">
      <c r="B75" s="89" t="s">
        <v>303</v>
      </c>
      <c r="C75" s="84" t="s">
        <v>302</v>
      </c>
      <c r="D75" s="86">
        <v>5.39</v>
      </c>
      <c r="E75" s="90">
        <v>1.8746</v>
      </c>
      <c r="F75" s="90">
        <v>2.1652999999999998</v>
      </c>
      <c r="G75" s="86">
        <v>1</v>
      </c>
      <c r="H75" s="87">
        <v>1.52</v>
      </c>
      <c r="I75" s="84" t="s">
        <v>229</v>
      </c>
      <c r="J75" s="84" t="s">
        <v>230</v>
      </c>
      <c r="K75" s="85" t="s">
        <v>266</v>
      </c>
      <c r="L75" s="91" t="s">
        <v>267</v>
      </c>
    </row>
    <row r="76" spans="2:12" x14ac:dyDescent="0.2">
      <c r="B76" s="89" t="s">
        <v>304</v>
      </c>
      <c r="C76" s="84" t="s">
        <v>302</v>
      </c>
      <c r="D76" s="86">
        <v>8.3699999999999992</v>
      </c>
      <c r="E76" s="90">
        <v>2.4622000000000002</v>
      </c>
      <c r="F76" s="90">
        <v>2.8439999999999999</v>
      </c>
      <c r="G76" s="86">
        <v>1</v>
      </c>
      <c r="H76" s="87">
        <v>2.31</v>
      </c>
      <c r="I76" s="84" t="s">
        <v>229</v>
      </c>
      <c r="J76" s="84" t="s">
        <v>230</v>
      </c>
      <c r="K76" s="85" t="s">
        <v>266</v>
      </c>
      <c r="L76" s="91" t="s">
        <v>267</v>
      </c>
    </row>
    <row r="77" spans="2:12" x14ac:dyDescent="0.2">
      <c r="B77" s="92" t="s">
        <v>305</v>
      </c>
      <c r="C77" s="93" t="s">
        <v>302</v>
      </c>
      <c r="D77" s="94">
        <v>13.38</v>
      </c>
      <c r="E77" s="95">
        <v>4.2488000000000001</v>
      </c>
      <c r="F77" s="95">
        <v>4.9076000000000004</v>
      </c>
      <c r="G77" s="94">
        <v>1</v>
      </c>
      <c r="H77" s="96">
        <v>2.31</v>
      </c>
      <c r="I77" s="93" t="s">
        <v>229</v>
      </c>
      <c r="J77" s="93" t="s">
        <v>230</v>
      </c>
      <c r="K77" s="97" t="s">
        <v>266</v>
      </c>
      <c r="L77" s="98" t="s">
        <v>267</v>
      </c>
    </row>
    <row r="78" spans="2:12" x14ac:dyDescent="0.2">
      <c r="B78" s="99" t="s">
        <v>306</v>
      </c>
      <c r="C78" s="84" t="s">
        <v>307</v>
      </c>
      <c r="D78" s="86">
        <v>1.65</v>
      </c>
      <c r="E78" s="90">
        <v>1.7385999999999999</v>
      </c>
      <c r="F78" s="90">
        <v>2.0082</v>
      </c>
      <c r="G78" s="86">
        <v>1</v>
      </c>
      <c r="H78" s="87">
        <v>1</v>
      </c>
      <c r="I78" s="84" t="s">
        <v>229</v>
      </c>
      <c r="J78" s="84" t="s">
        <v>230</v>
      </c>
      <c r="K78" s="85" t="s">
        <v>266</v>
      </c>
      <c r="L78" s="91" t="s">
        <v>267</v>
      </c>
    </row>
    <row r="79" spans="2:12" x14ac:dyDescent="0.2">
      <c r="B79" s="89" t="s">
        <v>308</v>
      </c>
      <c r="C79" s="84" t="s">
        <v>307</v>
      </c>
      <c r="D79" s="86">
        <v>4.1900000000000004</v>
      </c>
      <c r="E79" s="90">
        <v>2.4073000000000002</v>
      </c>
      <c r="F79" s="90">
        <v>2.7805</v>
      </c>
      <c r="G79" s="86">
        <v>1</v>
      </c>
      <c r="H79" s="87">
        <v>1.52</v>
      </c>
      <c r="I79" s="84" t="s">
        <v>229</v>
      </c>
      <c r="J79" s="84" t="s">
        <v>230</v>
      </c>
      <c r="K79" s="85" t="s">
        <v>266</v>
      </c>
      <c r="L79" s="91" t="s">
        <v>267</v>
      </c>
    </row>
    <row r="80" spans="2:12" x14ac:dyDescent="0.2">
      <c r="B80" s="89" t="s">
        <v>309</v>
      </c>
      <c r="C80" s="84" t="s">
        <v>307</v>
      </c>
      <c r="D80" s="86">
        <v>7.39</v>
      </c>
      <c r="E80" s="90">
        <v>3.2416999999999998</v>
      </c>
      <c r="F80" s="90">
        <v>3.7443</v>
      </c>
      <c r="G80" s="86">
        <v>1</v>
      </c>
      <c r="H80" s="87">
        <v>2.31</v>
      </c>
      <c r="I80" s="84" t="s">
        <v>229</v>
      </c>
      <c r="J80" s="84" t="s">
        <v>230</v>
      </c>
      <c r="K80" s="85" t="s">
        <v>266</v>
      </c>
      <c r="L80" s="91" t="s">
        <v>267</v>
      </c>
    </row>
    <row r="81" spans="2:12" x14ac:dyDescent="0.2">
      <c r="B81" s="92" t="s">
        <v>310</v>
      </c>
      <c r="C81" s="93" t="s">
        <v>307</v>
      </c>
      <c r="D81" s="94">
        <v>10.92</v>
      </c>
      <c r="E81" s="95">
        <v>4.5067000000000004</v>
      </c>
      <c r="F81" s="95">
        <v>5.2054999999999998</v>
      </c>
      <c r="G81" s="94">
        <v>1</v>
      </c>
      <c r="H81" s="96">
        <v>2.31</v>
      </c>
      <c r="I81" s="93" t="s">
        <v>229</v>
      </c>
      <c r="J81" s="93" t="s">
        <v>230</v>
      </c>
      <c r="K81" s="97" t="s">
        <v>266</v>
      </c>
      <c r="L81" s="98" t="s">
        <v>267</v>
      </c>
    </row>
    <row r="82" spans="2:12" x14ac:dyDescent="0.2">
      <c r="B82" s="99" t="s">
        <v>311</v>
      </c>
      <c r="C82" s="84" t="s">
        <v>312</v>
      </c>
      <c r="D82" s="86">
        <v>5.76</v>
      </c>
      <c r="E82" s="90">
        <v>0.89749999999999996</v>
      </c>
      <c r="F82" s="90">
        <v>1.0367</v>
      </c>
      <c r="G82" s="86">
        <v>1</v>
      </c>
      <c r="H82" s="87">
        <v>1</v>
      </c>
      <c r="I82" s="84" t="s">
        <v>229</v>
      </c>
      <c r="J82" s="84" t="s">
        <v>230</v>
      </c>
      <c r="K82" s="85" t="s">
        <v>266</v>
      </c>
      <c r="L82" s="91" t="s">
        <v>267</v>
      </c>
    </row>
    <row r="83" spans="2:12" x14ac:dyDescent="0.2">
      <c r="B83" s="89" t="s">
        <v>313</v>
      </c>
      <c r="C83" s="84" t="s">
        <v>312</v>
      </c>
      <c r="D83" s="86">
        <v>9.31</v>
      </c>
      <c r="E83" s="90">
        <v>1.2264999999999999</v>
      </c>
      <c r="F83" s="90">
        <v>1.4167000000000001</v>
      </c>
      <c r="G83" s="86">
        <v>1</v>
      </c>
      <c r="H83" s="87">
        <v>1.52</v>
      </c>
      <c r="I83" s="84" t="s">
        <v>229</v>
      </c>
      <c r="J83" s="84" t="s">
        <v>230</v>
      </c>
      <c r="K83" s="85" t="s">
        <v>266</v>
      </c>
      <c r="L83" s="91" t="s">
        <v>267</v>
      </c>
    </row>
    <row r="84" spans="2:12" x14ac:dyDescent="0.2">
      <c r="B84" s="89" t="s">
        <v>314</v>
      </c>
      <c r="C84" s="84" t="s">
        <v>312</v>
      </c>
      <c r="D84" s="86">
        <v>13.88</v>
      </c>
      <c r="E84" s="90">
        <v>1.7890999999999999</v>
      </c>
      <c r="F84" s="90">
        <v>2.0665</v>
      </c>
      <c r="G84" s="86">
        <v>1</v>
      </c>
      <c r="H84" s="87">
        <v>2.31</v>
      </c>
      <c r="I84" s="84" t="s">
        <v>229</v>
      </c>
      <c r="J84" s="84" t="s">
        <v>230</v>
      </c>
      <c r="K84" s="85" t="s">
        <v>266</v>
      </c>
      <c r="L84" s="91" t="s">
        <v>267</v>
      </c>
    </row>
    <row r="85" spans="2:12" x14ac:dyDescent="0.2">
      <c r="B85" s="92" t="s">
        <v>315</v>
      </c>
      <c r="C85" s="93" t="s">
        <v>312</v>
      </c>
      <c r="D85" s="94">
        <v>16.34</v>
      </c>
      <c r="E85" s="95">
        <v>2.6575000000000002</v>
      </c>
      <c r="F85" s="95">
        <v>3.0695000000000001</v>
      </c>
      <c r="G85" s="94">
        <v>1</v>
      </c>
      <c r="H85" s="96">
        <v>2.31</v>
      </c>
      <c r="I85" s="93" t="s">
        <v>229</v>
      </c>
      <c r="J85" s="93" t="s">
        <v>230</v>
      </c>
      <c r="K85" s="97" t="s">
        <v>266</v>
      </c>
      <c r="L85" s="98" t="s">
        <v>267</v>
      </c>
    </row>
    <row r="86" spans="2:12" x14ac:dyDescent="0.2">
      <c r="B86" s="99" t="s">
        <v>316</v>
      </c>
      <c r="C86" s="84" t="s">
        <v>317</v>
      </c>
      <c r="D86" s="86">
        <v>2.92</v>
      </c>
      <c r="E86" s="90">
        <v>0.72850000000000004</v>
      </c>
      <c r="F86" s="90">
        <v>0.84150000000000003</v>
      </c>
      <c r="G86" s="86">
        <v>1</v>
      </c>
      <c r="H86" s="87">
        <v>1</v>
      </c>
      <c r="I86" s="84" t="s">
        <v>229</v>
      </c>
      <c r="J86" s="84" t="s">
        <v>230</v>
      </c>
      <c r="K86" s="85" t="s">
        <v>266</v>
      </c>
      <c r="L86" s="91" t="s">
        <v>267</v>
      </c>
    </row>
    <row r="87" spans="2:12" x14ac:dyDescent="0.2">
      <c r="B87" s="89" t="s">
        <v>318</v>
      </c>
      <c r="C87" s="84" t="s">
        <v>317</v>
      </c>
      <c r="D87" s="86">
        <v>4.25</v>
      </c>
      <c r="E87" s="90">
        <v>0.78620000000000001</v>
      </c>
      <c r="F87" s="90">
        <v>0.90810000000000002</v>
      </c>
      <c r="G87" s="86">
        <v>1</v>
      </c>
      <c r="H87" s="87">
        <v>1.52</v>
      </c>
      <c r="I87" s="84" t="s">
        <v>229</v>
      </c>
      <c r="J87" s="84" t="s">
        <v>230</v>
      </c>
      <c r="K87" s="85" t="s">
        <v>266</v>
      </c>
      <c r="L87" s="91" t="s">
        <v>267</v>
      </c>
    </row>
    <row r="88" spans="2:12" x14ac:dyDescent="0.2">
      <c r="B88" s="89" t="s">
        <v>319</v>
      </c>
      <c r="C88" s="84" t="s">
        <v>317</v>
      </c>
      <c r="D88" s="86">
        <v>6.14</v>
      </c>
      <c r="E88" s="90">
        <v>1.0666</v>
      </c>
      <c r="F88" s="90">
        <v>1.232</v>
      </c>
      <c r="G88" s="86">
        <v>1</v>
      </c>
      <c r="H88" s="87">
        <v>2.31</v>
      </c>
      <c r="I88" s="84" t="s">
        <v>229</v>
      </c>
      <c r="J88" s="84" t="s">
        <v>230</v>
      </c>
      <c r="K88" s="85" t="s">
        <v>266</v>
      </c>
      <c r="L88" s="91" t="s">
        <v>267</v>
      </c>
    </row>
    <row r="89" spans="2:12" x14ac:dyDescent="0.2">
      <c r="B89" s="92" t="s">
        <v>320</v>
      </c>
      <c r="C89" s="93" t="s">
        <v>317</v>
      </c>
      <c r="D89" s="94">
        <v>8.65</v>
      </c>
      <c r="E89" s="95">
        <v>1.7054</v>
      </c>
      <c r="F89" s="95">
        <v>1.9698</v>
      </c>
      <c r="G89" s="94">
        <v>1</v>
      </c>
      <c r="H89" s="96">
        <v>2.31</v>
      </c>
      <c r="I89" s="93" t="s">
        <v>229</v>
      </c>
      <c r="J89" s="93" t="s">
        <v>230</v>
      </c>
      <c r="K89" s="97" t="s">
        <v>266</v>
      </c>
      <c r="L89" s="98" t="s">
        <v>267</v>
      </c>
    </row>
    <row r="90" spans="2:12" x14ac:dyDescent="0.2">
      <c r="B90" s="99" t="s">
        <v>321</v>
      </c>
      <c r="C90" s="84" t="s">
        <v>322</v>
      </c>
      <c r="D90" s="86">
        <v>7.24</v>
      </c>
      <c r="E90" s="90">
        <v>0.62580000000000002</v>
      </c>
      <c r="F90" s="90">
        <v>0.7228</v>
      </c>
      <c r="G90" s="86">
        <v>1</v>
      </c>
      <c r="H90" s="87">
        <v>1</v>
      </c>
      <c r="I90" s="84" t="s">
        <v>229</v>
      </c>
      <c r="J90" s="84" t="s">
        <v>230</v>
      </c>
      <c r="K90" s="85" t="s">
        <v>266</v>
      </c>
      <c r="L90" s="91" t="s">
        <v>267</v>
      </c>
    </row>
    <row r="91" spans="2:12" x14ac:dyDescent="0.2">
      <c r="B91" s="89" t="s">
        <v>323</v>
      </c>
      <c r="C91" s="84" t="s">
        <v>322</v>
      </c>
      <c r="D91" s="86">
        <v>9.3800000000000008</v>
      </c>
      <c r="E91" s="90">
        <v>0.77100000000000002</v>
      </c>
      <c r="F91" s="90">
        <v>0.89049999999999996</v>
      </c>
      <c r="G91" s="86">
        <v>1</v>
      </c>
      <c r="H91" s="87">
        <v>1.52</v>
      </c>
      <c r="I91" s="84" t="s">
        <v>229</v>
      </c>
      <c r="J91" s="84" t="s">
        <v>230</v>
      </c>
      <c r="K91" s="85" t="s">
        <v>266</v>
      </c>
      <c r="L91" s="91" t="s">
        <v>267</v>
      </c>
    </row>
    <row r="92" spans="2:12" x14ac:dyDescent="0.2">
      <c r="B92" s="89" t="s">
        <v>324</v>
      </c>
      <c r="C92" s="84" t="s">
        <v>322</v>
      </c>
      <c r="D92" s="86">
        <v>9.86</v>
      </c>
      <c r="E92" s="90">
        <v>1.135</v>
      </c>
      <c r="F92" s="90">
        <v>1.3109999999999999</v>
      </c>
      <c r="G92" s="86">
        <v>1</v>
      </c>
      <c r="H92" s="87">
        <v>2.31</v>
      </c>
      <c r="I92" s="84" t="s">
        <v>229</v>
      </c>
      <c r="J92" s="84" t="s">
        <v>230</v>
      </c>
      <c r="K92" s="85" t="s">
        <v>266</v>
      </c>
      <c r="L92" s="91" t="s">
        <v>267</v>
      </c>
    </row>
    <row r="93" spans="2:12" x14ac:dyDescent="0.2">
      <c r="B93" s="92" t="s">
        <v>325</v>
      </c>
      <c r="C93" s="93" t="s">
        <v>322</v>
      </c>
      <c r="D93" s="94">
        <v>12.99</v>
      </c>
      <c r="E93" s="95">
        <v>2.2113</v>
      </c>
      <c r="F93" s="95">
        <v>2.5541999999999998</v>
      </c>
      <c r="G93" s="94">
        <v>1</v>
      </c>
      <c r="H93" s="96">
        <v>2.31</v>
      </c>
      <c r="I93" s="93" t="s">
        <v>229</v>
      </c>
      <c r="J93" s="93" t="s">
        <v>230</v>
      </c>
      <c r="K93" s="97" t="s">
        <v>266</v>
      </c>
      <c r="L93" s="98" t="s">
        <v>267</v>
      </c>
    </row>
    <row r="94" spans="2:12" x14ac:dyDescent="0.2">
      <c r="B94" s="99" t="s">
        <v>326</v>
      </c>
      <c r="C94" s="84" t="s">
        <v>327</v>
      </c>
      <c r="D94" s="86">
        <v>4.25</v>
      </c>
      <c r="E94" s="90">
        <v>0.79700000000000004</v>
      </c>
      <c r="F94" s="90">
        <v>0.92059999999999997</v>
      </c>
      <c r="G94" s="86">
        <v>1</v>
      </c>
      <c r="H94" s="87">
        <v>1</v>
      </c>
      <c r="I94" s="84" t="s">
        <v>229</v>
      </c>
      <c r="J94" s="84" t="s">
        <v>230</v>
      </c>
      <c r="K94" s="85" t="s">
        <v>266</v>
      </c>
      <c r="L94" s="91" t="s">
        <v>267</v>
      </c>
    </row>
    <row r="95" spans="2:12" x14ac:dyDescent="0.2">
      <c r="B95" s="89" t="s">
        <v>328</v>
      </c>
      <c r="C95" s="84" t="s">
        <v>327</v>
      </c>
      <c r="D95" s="86">
        <v>6.44</v>
      </c>
      <c r="E95" s="90">
        <v>1.1004</v>
      </c>
      <c r="F95" s="90">
        <v>1.2709999999999999</v>
      </c>
      <c r="G95" s="86">
        <v>1</v>
      </c>
      <c r="H95" s="87">
        <v>1.52</v>
      </c>
      <c r="I95" s="84" t="s">
        <v>229</v>
      </c>
      <c r="J95" s="84" t="s">
        <v>230</v>
      </c>
      <c r="K95" s="85" t="s">
        <v>266</v>
      </c>
      <c r="L95" s="91" t="s">
        <v>267</v>
      </c>
    </row>
    <row r="96" spans="2:12" x14ac:dyDescent="0.2">
      <c r="B96" s="89" t="s">
        <v>329</v>
      </c>
      <c r="C96" s="84" t="s">
        <v>327</v>
      </c>
      <c r="D96" s="86">
        <v>9.8000000000000007</v>
      </c>
      <c r="E96" s="90">
        <v>1.7399</v>
      </c>
      <c r="F96" s="90">
        <v>2.0097</v>
      </c>
      <c r="G96" s="86">
        <v>1</v>
      </c>
      <c r="H96" s="87">
        <v>2.31</v>
      </c>
      <c r="I96" s="84" t="s">
        <v>229</v>
      </c>
      <c r="J96" s="84" t="s">
        <v>230</v>
      </c>
      <c r="K96" s="85" t="s">
        <v>266</v>
      </c>
      <c r="L96" s="91" t="s">
        <v>267</v>
      </c>
    </row>
    <row r="97" spans="2:12" x14ac:dyDescent="0.2">
      <c r="B97" s="92" t="s">
        <v>330</v>
      </c>
      <c r="C97" s="93" t="s">
        <v>327</v>
      </c>
      <c r="D97" s="94">
        <v>16.850000000000001</v>
      </c>
      <c r="E97" s="95">
        <v>3.4276</v>
      </c>
      <c r="F97" s="95">
        <v>3.9590000000000001</v>
      </c>
      <c r="G97" s="94">
        <v>1</v>
      </c>
      <c r="H97" s="96">
        <v>2.31</v>
      </c>
      <c r="I97" s="93" t="s">
        <v>229</v>
      </c>
      <c r="J97" s="93" t="s">
        <v>230</v>
      </c>
      <c r="K97" s="97" t="s">
        <v>266</v>
      </c>
      <c r="L97" s="98" t="s">
        <v>267</v>
      </c>
    </row>
    <row r="98" spans="2:12" x14ac:dyDescent="0.2">
      <c r="B98" s="99" t="s">
        <v>331</v>
      </c>
      <c r="C98" s="84" t="s">
        <v>332</v>
      </c>
      <c r="D98" s="86">
        <v>3.51</v>
      </c>
      <c r="E98" s="90">
        <v>0.76359999999999995</v>
      </c>
      <c r="F98" s="90">
        <v>0.88200000000000001</v>
      </c>
      <c r="G98" s="86">
        <v>1</v>
      </c>
      <c r="H98" s="87">
        <v>1</v>
      </c>
      <c r="I98" s="84" t="s">
        <v>229</v>
      </c>
      <c r="J98" s="84" t="s">
        <v>230</v>
      </c>
      <c r="K98" s="85" t="s">
        <v>266</v>
      </c>
      <c r="L98" s="91" t="s">
        <v>267</v>
      </c>
    </row>
    <row r="99" spans="2:12" x14ac:dyDescent="0.2">
      <c r="B99" s="89" t="s">
        <v>333</v>
      </c>
      <c r="C99" s="84" t="s">
        <v>332</v>
      </c>
      <c r="D99" s="86">
        <v>4.8499999999999996</v>
      </c>
      <c r="E99" s="90">
        <v>1.0165999999999999</v>
      </c>
      <c r="F99" s="90">
        <v>1.1741999999999999</v>
      </c>
      <c r="G99" s="86">
        <v>1</v>
      </c>
      <c r="H99" s="87">
        <v>1.52</v>
      </c>
      <c r="I99" s="84" t="s">
        <v>229</v>
      </c>
      <c r="J99" s="84" t="s">
        <v>230</v>
      </c>
      <c r="K99" s="85" t="s">
        <v>266</v>
      </c>
      <c r="L99" s="91" t="s">
        <v>267</v>
      </c>
    </row>
    <row r="100" spans="2:12" x14ac:dyDescent="0.2">
      <c r="B100" s="89" t="s">
        <v>334</v>
      </c>
      <c r="C100" s="84" t="s">
        <v>332</v>
      </c>
      <c r="D100" s="86">
        <v>6.38</v>
      </c>
      <c r="E100" s="90">
        <v>1.4528000000000001</v>
      </c>
      <c r="F100" s="90">
        <v>1.6780999999999999</v>
      </c>
      <c r="G100" s="86">
        <v>1</v>
      </c>
      <c r="H100" s="87">
        <v>2.31</v>
      </c>
      <c r="I100" s="84" t="s">
        <v>229</v>
      </c>
      <c r="J100" s="84" t="s">
        <v>230</v>
      </c>
      <c r="K100" s="85" t="s">
        <v>266</v>
      </c>
      <c r="L100" s="91" t="s">
        <v>267</v>
      </c>
    </row>
    <row r="101" spans="2:12" x14ac:dyDescent="0.2">
      <c r="B101" s="92" t="s">
        <v>335</v>
      </c>
      <c r="C101" s="93" t="s">
        <v>332</v>
      </c>
      <c r="D101" s="94">
        <v>7.13</v>
      </c>
      <c r="E101" s="95">
        <v>1.8338000000000001</v>
      </c>
      <c r="F101" s="95">
        <v>2.1181000000000001</v>
      </c>
      <c r="G101" s="94">
        <v>1</v>
      </c>
      <c r="H101" s="96">
        <v>2.31</v>
      </c>
      <c r="I101" s="93" t="s">
        <v>229</v>
      </c>
      <c r="J101" s="93" t="s">
        <v>230</v>
      </c>
      <c r="K101" s="97" t="s">
        <v>266</v>
      </c>
      <c r="L101" s="98" t="s">
        <v>267</v>
      </c>
    </row>
    <row r="102" spans="2:12" x14ac:dyDescent="0.2">
      <c r="B102" s="99" t="s">
        <v>336</v>
      </c>
      <c r="C102" s="84" t="s">
        <v>337</v>
      </c>
      <c r="D102" s="86">
        <v>2.5099999999999998</v>
      </c>
      <c r="E102" s="90">
        <v>0.66620000000000001</v>
      </c>
      <c r="F102" s="90">
        <v>0.76949999999999996</v>
      </c>
      <c r="G102" s="86">
        <v>1</v>
      </c>
      <c r="H102" s="87">
        <v>1</v>
      </c>
      <c r="I102" s="84" t="s">
        <v>229</v>
      </c>
      <c r="J102" s="84" t="s">
        <v>230</v>
      </c>
      <c r="K102" s="85" t="s">
        <v>266</v>
      </c>
      <c r="L102" s="91" t="s">
        <v>267</v>
      </c>
    </row>
    <row r="103" spans="2:12" x14ac:dyDescent="0.2">
      <c r="B103" s="89" t="s">
        <v>338</v>
      </c>
      <c r="C103" s="84" t="s">
        <v>337</v>
      </c>
      <c r="D103" s="86">
        <v>3.69</v>
      </c>
      <c r="E103" s="90">
        <v>0.85629999999999995</v>
      </c>
      <c r="F103" s="90">
        <v>0.98909999999999998</v>
      </c>
      <c r="G103" s="86">
        <v>1</v>
      </c>
      <c r="H103" s="87">
        <v>1.52</v>
      </c>
      <c r="I103" s="84" t="s">
        <v>229</v>
      </c>
      <c r="J103" s="84" t="s">
        <v>230</v>
      </c>
      <c r="K103" s="85" t="s">
        <v>266</v>
      </c>
      <c r="L103" s="91" t="s">
        <v>267</v>
      </c>
    </row>
    <row r="104" spans="2:12" x14ac:dyDescent="0.2">
      <c r="B104" s="89" t="s">
        <v>339</v>
      </c>
      <c r="C104" s="84" t="s">
        <v>337</v>
      </c>
      <c r="D104" s="86">
        <v>6.07</v>
      </c>
      <c r="E104" s="90">
        <v>1.2003999999999999</v>
      </c>
      <c r="F104" s="90">
        <v>1.3865000000000001</v>
      </c>
      <c r="G104" s="86">
        <v>1</v>
      </c>
      <c r="H104" s="87">
        <v>2.31</v>
      </c>
      <c r="I104" s="84" t="s">
        <v>229</v>
      </c>
      <c r="J104" s="84" t="s">
        <v>230</v>
      </c>
      <c r="K104" s="85" t="s">
        <v>266</v>
      </c>
      <c r="L104" s="91" t="s">
        <v>267</v>
      </c>
    </row>
    <row r="105" spans="2:12" x14ac:dyDescent="0.2">
      <c r="B105" s="92" t="s">
        <v>340</v>
      </c>
      <c r="C105" s="93" t="s">
        <v>337</v>
      </c>
      <c r="D105" s="94">
        <v>9.34</v>
      </c>
      <c r="E105" s="95">
        <v>2.0194999999999999</v>
      </c>
      <c r="F105" s="95">
        <v>2.3325999999999998</v>
      </c>
      <c r="G105" s="94">
        <v>1</v>
      </c>
      <c r="H105" s="96">
        <v>2.31</v>
      </c>
      <c r="I105" s="93" t="s">
        <v>229</v>
      </c>
      <c r="J105" s="93" t="s">
        <v>230</v>
      </c>
      <c r="K105" s="97" t="s">
        <v>266</v>
      </c>
      <c r="L105" s="98" t="s">
        <v>267</v>
      </c>
    </row>
    <row r="106" spans="2:12" x14ac:dyDescent="0.2">
      <c r="B106" s="99" t="s">
        <v>341</v>
      </c>
      <c r="C106" s="84" t="s">
        <v>342</v>
      </c>
      <c r="D106" s="86">
        <v>2.0699999999999998</v>
      </c>
      <c r="E106" s="90">
        <v>0.65959999999999996</v>
      </c>
      <c r="F106" s="90">
        <v>0.76190000000000002</v>
      </c>
      <c r="G106" s="86">
        <v>1</v>
      </c>
      <c r="H106" s="87">
        <v>1</v>
      </c>
      <c r="I106" s="84" t="s">
        <v>229</v>
      </c>
      <c r="J106" s="84" t="s">
        <v>230</v>
      </c>
      <c r="K106" s="85" t="s">
        <v>266</v>
      </c>
      <c r="L106" s="91" t="s">
        <v>267</v>
      </c>
    </row>
    <row r="107" spans="2:12" x14ac:dyDescent="0.2">
      <c r="B107" s="89" t="s">
        <v>343</v>
      </c>
      <c r="C107" s="84" t="s">
        <v>342</v>
      </c>
      <c r="D107" s="86">
        <v>2.82</v>
      </c>
      <c r="E107" s="90">
        <v>0.78400000000000003</v>
      </c>
      <c r="F107" s="90">
        <v>0.90559999999999996</v>
      </c>
      <c r="G107" s="86">
        <v>1</v>
      </c>
      <c r="H107" s="87">
        <v>1.52</v>
      </c>
      <c r="I107" s="84" t="s">
        <v>229</v>
      </c>
      <c r="J107" s="84" t="s">
        <v>230</v>
      </c>
      <c r="K107" s="85" t="s">
        <v>266</v>
      </c>
      <c r="L107" s="91" t="s">
        <v>267</v>
      </c>
    </row>
    <row r="108" spans="2:12" x14ac:dyDescent="0.2">
      <c r="B108" s="89" t="s">
        <v>344</v>
      </c>
      <c r="C108" s="84" t="s">
        <v>342</v>
      </c>
      <c r="D108" s="86">
        <v>3.98</v>
      </c>
      <c r="E108" s="90">
        <v>0.99299999999999999</v>
      </c>
      <c r="F108" s="90">
        <v>1.147</v>
      </c>
      <c r="G108" s="86">
        <v>1</v>
      </c>
      <c r="H108" s="87">
        <v>2.31</v>
      </c>
      <c r="I108" s="84" t="s">
        <v>229</v>
      </c>
      <c r="J108" s="84" t="s">
        <v>230</v>
      </c>
      <c r="K108" s="85" t="s">
        <v>266</v>
      </c>
      <c r="L108" s="91" t="s">
        <v>267</v>
      </c>
    </row>
    <row r="109" spans="2:12" x14ac:dyDescent="0.2">
      <c r="B109" s="92" t="s">
        <v>345</v>
      </c>
      <c r="C109" s="93" t="s">
        <v>342</v>
      </c>
      <c r="D109" s="94">
        <v>8.14</v>
      </c>
      <c r="E109" s="95">
        <v>1.9426000000000001</v>
      </c>
      <c r="F109" s="95">
        <v>2.2437999999999998</v>
      </c>
      <c r="G109" s="94">
        <v>1</v>
      </c>
      <c r="H109" s="96">
        <v>2.31</v>
      </c>
      <c r="I109" s="93" t="s">
        <v>229</v>
      </c>
      <c r="J109" s="93" t="s">
        <v>230</v>
      </c>
      <c r="K109" s="97" t="s">
        <v>266</v>
      </c>
      <c r="L109" s="98" t="s">
        <v>267</v>
      </c>
    </row>
    <row r="110" spans="2:12" x14ac:dyDescent="0.2">
      <c r="B110" s="99" t="s">
        <v>346</v>
      </c>
      <c r="C110" s="84" t="s">
        <v>347</v>
      </c>
      <c r="D110" s="86">
        <v>1.87</v>
      </c>
      <c r="E110" s="90">
        <v>0.61460000000000004</v>
      </c>
      <c r="F110" s="90">
        <v>0.70989999999999998</v>
      </c>
      <c r="G110" s="86">
        <v>1</v>
      </c>
      <c r="H110" s="87">
        <v>1</v>
      </c>
      <c r="I110" s="84" t="s">
        <v>229</v>
      </c>
      <c r="J110" s="84" t="s">
        <v>230</v>
      </c>
      <c r="K110" s="85" t="s">
        <v>266</v>
      </c>
      <c r="L110" s="91" t="s">
        <v>267</v>
      </c>
    </row>
    <row r="111" spans="2:12" x14ac:dyDescent="0.2">
      <c r="B111" s="89" t="s">
        <v>348</v>
      </c>
      <c r="C111" s="84" t="s">
        <v>347</v>
      </c>
      <c r="D111" s="86">
        <v>2.46</v>
      </c>
      <c r="E111" s="90">
        <v>0.6865</v>
      </c>
      <c r="F111" s="90">
        <v>0.79290000000000005</v>
      </c>
      <c r="G111" s="86">
        <v>1</v>
      </c>
      <c r="H111" s="87">
        <v>1.52</v>
      </c>
      <c r="I111" s="84" t="s">
        <v>229</v>
      </c>
      <c r="J111" s="84" t="s">
        <v>230</v>
      </c>
      <c r="K111" s="85" t="s">
        <v>266</v>
      </c>
      <c r="L111" s="91" t="s">
        <v>267</v>
      </c>
    </row>
    <row r="112" spans="2:12" x14ac:dyDescent="0.2">
      <c r="B112" s="89" t="s">
        <v>349</v>
      </c>
      <c r="C112" s="84" t="s">
        <v>347</v>
      </c>
      <c r="D112" s="86">
        <v>3.78</v>
      </c>
      <c r="E112" s="90">
        <v>0.85170000000000001</v>
      </c>
      <c r="F112" s="90">
        <v>0.98380000000000001</v>
      </c>
      <c r="G112" s="86">
        <v>1</v>
      </c>
      <c r="H112" s="87">
        <v>2.31</v>
      </c>
      <c r="I112" s="84" t="s">
        <v>229</v>
      </c>
      <c r="J112" s="84" t="s">
        <v>230</v>
      </c>
      <c r="K112" s="85" t="s">
        <v>266</v>
      </c>
      <c r="L112" s="91" t="s">
        <v>267</v>
      </c>
    </row>
    <row r="113" spans="2:12" x14ac:dyDescent="0.2">
      <c r="B113" s="92" t="s">
        <v>350</v>
      </c>
      <c r="C113" s="93" t="s">
        <v>347</v>
      </c>
      <c r="D113" s="94">
        <v>7.31</v>
      </c>
      <c r="E113" s="95">
        <v>1.5774999999999999</v>
      </c>
      <c r="F113" s="95">
        <v>1.8221000000000001</v>
      </c>
      <c r="G113" s="94">
        <v>1</v>
      </c>
      <c r="H113" s="96">
        <v>2.31</v>
      </c>
      <c r="I113" s="93" t="s">
        <v>229</v>
      </c>
      <c r="J113" s="93" t="s">
        <v>230</v>
      </c>
      <c r="K113" s="97" t="s">
        <v>266</v>
      </c>
      <c r="L113" s="98" t="s">
        <v>267</v>
      </c>
    </row>
    <row r="114" spans="2:12" x14ac:dyDescent="0.2">
      <c r="B114" s="99" t="s">
        <v>351</v>
      </c>
      <c r="C114" s="84" t="s">
        <v>352</v>
      </c>
      <c r="D114" s="86">
        <v>2.9</v>
      </c>
      <c r="E114" s="90">
        <v>0.60389999999999999</v>
      </c>
      <c r="F114" s="90">
        <v>0.69750000000000001</v>
      </c>
      <c r="G114" s="86">
        <v>1</v>
      </c>
      <c r="H114" s="87">
        <v>1</v>
      </c>
      <c r="I114" s="84" t="s">
        <v>229</v>
      </c>
      <c r="J114" s="84" t="s">
        <v>230</v>
      </c>
      <c r="K114" s="85" t="s">
        <v>266</v>
      </c>
      <c r="L114" s="91" t="s">
        <v>267</v>
      </c>
    </row>
    <row r="115" spans="2:12" x14ac:dyDescent="0.2">
      <c r="B115" s="89" t="s">
        <v>353</v>
      </c>
      <c r="C115" s="84" t="s">
        <v>352</v>
      </c>
      <c r="D115" s="86">
        <v>3.92</v>
      </c>
      <c r="E115" s="90">
        <v>0.68310000000000004</v>
      </c>
      <c r="F115" s="90">
        <v>0.78900000000000003</v>
      </c>
      <c r="G115" s="86">
        <v>1</v>
      </c>
      <c r="H115" s="87">
        <v>1.52</v>
      </c>
      <c r="I115" s="84" t="s">
        <v>229</v>
      </c>
      <c r="J115" s="84" t="s">
        <v>230</v>
      </c>
      <c r="K115" s="85" t="s">
        <v>266</v>
      </c>
      <c r="L115" s="91" t="s">
        <v>267</v>
      </c>
    </row>
    <row r="116" spans="2:12" x14ac:dyDescent="0.2">
      <c r="B116" s="89" t="s">
        <v>354</v>
      </c>
      <c r="C116" s="84" t="s">
        <v>352</v>
      </c>
      <c r="D116" s="86">
        <v>5.89</v>
      </c>
      <c r="E116" s="90">
        <v>0.93089999999999995</v>
      </c>
      <c r="F116" s="90">
        <v>1.0751999999999999</v>
      </c>
      <c r="G116" s="86">
        <v>1</v>
      </c>
      <c r="H116" s="87">
        <v>2.31</v>
      </c>
      <c r="I116" s="84" t="s">
        <v>229</v>
      </c>
      <c r="J116" s="84" t="s">
        <v>230</v>
      </c>
      <c r="K116" s="85" t="s">
        <v>266</v>
      </c>
      <c r="L116" s="91" t="s">
        <v>267</v>
      </c>
    </row>
    <row r="117" spans="2:12" x14ac:dyDescent="0.2">
      <c r="B117" s="92" t="s">
        <v>355</v>
      </c>
      <c r="C117" s="93" t="s">
        <v>352</v>
      </c>
      <c r="D117" s="94">
        <v>11.93</v>
      </c>
      <c r="E117" s="95">
        <v>1.8448</v>
      </c>
      <c r="F117" s="95">
        <v>2.1307999999999998</v>
      </c>
      <c r="G117" s="94">
        <v>1</v>
      </c>
      <c r="H117" s="96">
        <v>2.31</v>
      </c>
      <c r="I117" s="93" t="s">
        <v>229</v>
      </c>
      <c r="J117" s="93" t="s">
        <v>230</v>
      </c>
      <c r="K117" s="97" t="s">
        <v>266</v>
      </c>
      <c r="L117" s="98" t="s">
        <v>267</v>
      </c>
    </row>
    <row r="118" spans="2:12" x14ac:dyDescent="0.2">
      <c r="B118" s="99" t="s">
        <v>356</v>
      </c>
      <c r="C118" s="84" t="s">
        <v>357</v>
      </c>
      <c r="D118" s="86">
        <v>7.08</v>
      </c>
      <c r="E118" s="90">
        <v>0.87339999999999995</v>
      </c>
      <c r="F118" s="90">
        <v>1.0087999999999999</v>
      </c>
      <c r="G118" s="86">
        <v>1</v>
      </c>
      <c r="H118" s="87">
        <v>1</v>
      </c>
      <c r="I118" s="84" t="s">
        <v>229</v>
      </c>
      <c r="J118" s="84" t="s">
        <v>230</v>
      </c>
      <c r="K118" s="85" t="s">
        <v>266</v>
      </c>
      <c r="L118" s="91" t="s">
        <v>267</v>
      </c>
    </row>
    <row r="119" spans="2:12" x14ac:dyDescent="0.2">
      <c r="B119" s="89" t="s">
        <v>358</v>
      </c>
      <c r="C119" s="84" t="s">
        <v>357</v>
      </c>
      <c r="D119" s="86">
        <v>8.2899999999999991</v>
      </c>
      <c r="E119" s="90">
        <v>1.7875000000000001</v>
      </c>
      <c r="F119" s="90">
        <v>2.0646</v>
      </c>
      <c r="G119" s="86">
        <v>1</v>
      </c>
      <c r="H119" s="87">
        <v>1.52</v>
      </c>
      <c r="I119" s="84" t="s">
        <v>229</v>
      </c>
      <c r="J119" s="84" t="s">
        <v>230</v>
      </c>
      <c r="K119" s="85" t="s">
        <v>266</v>
      </c>
      <c r="L119" s="91" t="s">
        <v>267</v>
      </c>
    </row>
    <row r="120" spans="2:12" x14ac:dyDescent="0.2">
      <c r="B120" s="89" t="s">
        <v>359</v>
      </c>
      <c r="C120" s="84" t="s">
        <v>357</v>
      </c>
      <c r="D120" s="86">
        <v>12.03</v>
      </c>
      <c r="E120" s="90">
        <v>2.0838000000000001</v>
      </c>
      <c r="F120" s="90">
        <v>2.4068999999999998</v>
      </c>
      <c r="G120" s="86">
        <v>1</v>
      </c>
      <c r="H120" s="87">
        <v>2.31</v>
      </c>
      <c r="I120" s="84" t="s">
        <v>229</v>
      </c>
      <c r="J120" s="84" t="s">
        <v>230</v>
      </c>
      <c r="K120" s="85" t="s">
        <v>266</v>
      </c>
      <c r="L120" s="91" t="s">
        <v>267</v>
      </c>
    </row>
    <row r="121" spans="2:12" x14ac:dyDescent="0.2">
      <c r="B121" s="92" t="s">
        <v>360</v>
      </c>
      <c r="C121" s="93" t="s">
        <v>357</v>
      </c>
      <c r="D121" s="94">
        <v>15.71</v>
      </c>
      <c r="E121" s="95">
        <v>3.5028999999999999</v>
      </c>
      <c r="F121" s="95">
        <v>4.0460000000000003</v>
      </c>
      <c r="G121" s="94">
        <v>1</v>
      </c>
      <c r="H121" s="96">
        <v>2.31</v>
      </c>
      <c r="I121" s="93" t="s">
        <v>229</v>
      </c>
      <c r="J121" s="93" t="s">
        <v>230</v>
      </c>
      <c r="K121" s="97" t="s">
        <v>266</v>
      </c>
      <c r="L121" s="98" t="s">
        <v>267</v>
      </c>
    </row>
    <row r="122" spans="2:12" x14ac:dyDescent="0.2">
      <c r="B122" s="99" t="s">
        <v>361</v>
      </c>
      <c r="C122" s="84" t="s">
        <v>362</v>
      </c>
      <c r="D122" s="86">
        <v>3.6</v>
      </c>
      <c r="E122" s="90">
        <v>0.61060000000000003</v>
      </c>
      <c r="F122" s="90">
        <v>0.70530000000000004</v>
      </c>
      <c r="G122" s="86">
        <v>1</v>
      </c>
      <c r="H122" s="87">
        <v>1</v>
      </c>
      <c r="I122" s="84" t="s">
        <v>229</v>
      </c>
      <c r="J122" s="84" t="s">
        <v>230</v>
      </c>
      <c r="K122" s="85" t="s">
        <v>266</v>
      </c>
      <c r="L122" s="91" t="s">
        <v>267</v>
      </c>
    </row>
    <row r="123" spans="2:12" x14ac:dyDescent="0.2">
      <c r="B123" s="89" t="s">
        <v>363</v>
      </c>
      <c r="C123" s="84" t="s">
        <v>362</v>
      </c>
      <c r="D123" s="86">
        <v>6.13</v>
      </c>
      <c r="E123" s="90">
        <v>1.1975</v>
      </c>
      <c r="F123" s="90">
        <v>1.3832</v>
      </c>
      <c r="G123" s="86">
        <v>1</v>
      </c>
      <c r="H123" s="87">
        <v>1.52</v>
      </c>
      <c r="I123" s="84" t="s">
        <v>229</v>
      </c>
      <c r="J123" s="84" t="s">
        <v>230</v>
      </c>
      <c r="K123" s="85" t="s">
        <v>266</v>
      </c>
      <c r="L123" s="91" t="s">
        <v>267</v>
      </c>
    </row>
    <row r="124" spans="2:12" x14ac:dyDescent="0.2">
      <c r="B124" s="89" t="s">
        <v>364</v>
      </c>
      <c r="C124" s="84" t="s">
        <v>362</v>
      </c>
      <c r="D124" s="86">
        <v>10.35</v>
      </c>
      <c r="E124" s="90">
        <v>1.9017999999999999</v>
      </c>
      <c r="F124" s="90">
        <v>2.1966999999999999</v>
      </c>
      <c r="G124" s="86">
        <v>1</v>
      </c>
      <c r="H124" s="87">
        <v>2.31</v>
      </c>
      <c r="I124" s="84" t="s">
        <v>229</v>
      </c>
      <c r="J124" s="84" t="s">
        <v>230</v>
      </c>
      <c r="K124" s="85" t="s">
        <v>266</v>
      </c>
      <c r="L124" s="91" t="s">
        <v>267</v>
      </c>
    </row>
    <row r="125" spans="2:12" x14ac:dyDescent="0.2">
      <c r="B125" s="92" t="s">
        <v>365</v>
      </c>
      <c r="C125" s="93" t="s">
        <v>362</v>
      </c>
      <c r="D125" s="94">
        <v>16.850000000000001</v>
      </c>
      <c r="E125" s="95">
        <v>4.0518999999999998</v>
      </c>
      <c r="F125" s="95">
        <v>4.6801000000000004</v>
      </c>
      <c r="G125" s="94">
        <v>1</v>
      </c>
      <c r="H125" s="96">
        <v>2.31</v>
      </c>
      <c r="I125" s="93" t="s">
        <v>229</v>
      </c>
      <c r="J125" s="93" t="s">
        <v>230</v>
      </c>
      <c r="K125" s="97" t="s">
        <v>266</v>
      </c>
      <c r="L125" s="98" t="s">
        <v>267</v>
      </c>
    </row>
    <row r="126" spans="2:12" x14ac:dyDescent="0.2">
      <c r="B126" s="99" t="s">
        <v>366</v>
      </c>
      <c r="C126" s="84" t="s">
        <v>367</v>
      </c>
      <c r="D126" s="86">
        <v>2.48</v>
      </c>
      <c r="E126" s="90">
        <v>0.43319999999999997</v>
      </c>
      <c r="F126" s="90">
        <v>0.50039999999999996</v>
      </c>
      <c r="G126" s="86">
        <v>1</v>
      </c>
      <c r="H126" s="87">
        <v>1</v>
      </c>
      <c r="I126" s="84" t="s">
        <v>229</v>
      </c>
      <c r="J126" s="84" t="s">
        <v>230</v>
      </c>
      <c r="K126" s="85" t="s">
        <v>266</v>
      </c>
      <c r="L126" s="91" t="s">
        <v>267</v>
      </c>
    </row>
    <row r="127" spans="2:12" x14ac:dyDescent="0.2">
      <c r="B127" s="89" t="s">
        <v>368</v>
      </c>
      <c r="C127" s="84" t="s">
        <v>367</v>
      </c>
      <c r="D127" s="86">
        <v>3.78</v>
      </c>
      <c r="E127" s="90">
        <v>0.64349999999999996</v>
      </c>
      <c r="F127" s="90">
        <v>0.74329999999999996</v>
      </c>
      <c r="G127" s="86">
        <v>1</v>
      </c>
      <c r="H127" s="87">
        <v>1.52</v>
      </c>
      <c r="I127" s="84" t="s">
        <v>229</v>
      </c>
      <c r="J127" s="84" t="s">
        <v>230</v>
      </c>
      <c r="K127" s="85" t="s">
        <v>266</v>
      </c>
      <c r="L127" s="91" t="s">
        <v>267</v>
      </c>
    </row>
    <row r="128" spans="2:12" x14ac:dyDescent="0.2">
      <c r="B128" s="89" t="s">
        <v>369</v>
      </c>
      <c r="C128" s="84" t="s">
        <v>367</v>
      </c>
      <c r="D128" s="86">
        <v>6.59</v>
      </c>
      <c r="E128" s="90">
        <v>1.0971</v>
      </c>
      <c r="F128" s="90">
        <v>1.2672000000000001</v>
      </c>
      <c r="G128" s="86">
        <v>1</v>
      </c>
      <c r="H128" s="87">
        <v>2.31</v>
      </c>
      <c r="I128" s="84" t="s">
        <v>229</v>
      </c>
      <c r="J128" s="84" t="s">
        <v>230</v>
      </c>
      <c r="K128" s="85" t="s">
        <v>266</v>
      </c>
      <c r="L128" s="91" t="s">
        <v>267</v>
      </c>
    </row>
    <row r="129" spans="2:12" x14ac:dyDescent="0.2">
      <c r="B129" s="92" t="s">
        <v>370</v>
      </c>
      <c r="C129" s="93" t="s">
        <v>367</v>
      </c>
      <c r="D129" s="94">
        <v>11.47</v>
      </c>
      <c r="E129" s="95">
        <v>2.6318000000000001</v>
      </c>
      <c r="F129" s="95">
        <v>3.0398999999999998</v>
      </c>
      <c r="G129" s="94">
        <v>1</v>
      </c>
      <c r="H129" s="96">
        <v>2.31</v>
      </c>
      <c r="I129" s="93" t="s">
        <v>229</v>
      </c>
      <c r="J129" s="93" t="s">
        <v>230</v>
      </c>
      <c r="K129" s="97" t="s">
        <v>266</v>
      </c>
      <c r="L129" s="98" t="s">
        <v>267</v>
      </c>
    </row>
    <row r="130" spans="2:12" x14ac:dyDescent="0.2">
      <c r="B130" s="99" t="s">
        <v>371</v>
      </c>
      <c r="C130" s="84" t="s">
        <v>372</v>
      </c>
      <c r="D130" s="86">
        <v>2.16</v>
      </c>
      <c r="E130" s="90">
        <v>0.55130000000000001</v>
      </c>
      <c r="F130" s="90">
        <v>0.63680000000000003</v>
      </c>
      <c r="G130" s="86">
        <v>1</v>
      </c>
      <c r="H130" s="87">
        <v>1</v>
      </c>
      <c r="I130" s="84" t="s">
        <v>229</v>
      </c>
      <c r="J130" s="84" t="s">
        <v>230</v>
      </c>
      <c r="K130" s="85" t="s">
        <v>266</v>
      </c>
      <c r="L130" s="91" t="s">
        <v>267</v>
      </c>
    </row>
    <row r="131" spans="2:12" x14ac:dyDescent="0.2">
      <c r="B131" s="89" t="s">
        <v>373</v>
      </c>
      <c r="C131" s="84" t="s">
        <v>372</v>
      </c>
      <c r="D131" s="86">
        <v>3.51</v>
      </c>
      <c r="E131" s="90">
        <v>0.61699999999999999</v>
      </c>
      <c r="F131" s="90">
        <v>0.7127</v>
      </c>
      <c r="G131" s="86">
        <v>1</v>
      </c>
      <c r="H131" s="87">
        <v>1.52</v>
      </c>
      <c r="I131" s="84" t="s">
        <v>229</v>
      </c>
      <c r="J131" s="84" t="s">
        <v>230</v>
      </c>
      <c r="K131" s="85" t="s">
        <v>266</v>
      </c>
      <c r="L131" s="91" t="s">
        <v>267</v>
      </c>
    </row>
    <row r="132" spans="2:12" x14ac:dyDescent="0.2">
      <c r="B132" s="89" t="s">
        <v>374</v>
      </c>
      <c r="C132" s="84" t="s">
        <v>372</v>
      </c>
      <c r="D132" s="86">
        <v>5.36</v>
      </c>
      <c r="E132" s="90">
        <v>0.80289999999999995</v>
      </c>
      <c r="F132" s="90">
        <v>0.9274</v>
      </c>
      <c r="G132" s="86">
        <v>1</v>
      </c>
      <c r="H132" s="87">
        <v>2.31</v>
      </c>
      <c r="I132" s="84" t="s">
        <v>229</v>
      </c>
      <c r="J132" s="84" t="s">
        <v>230</v>
      </c>
      <c r="K132" s="85" t="s">
        <v>266</v>
      </c>
      <c r="L132" s="91" t="s">
        <v>267</v>
      </c>
    </row>
    <row r="133" spans="2:12" x14ac:dyDescent="0.2">
      <c r="B133" s="92" t="s">
        <v>375</v>
      </c>
      <c r="C133" s="93" t="s">
        <v>372</v>
      </c>
      <c r="D133" s="94">
        <v>9.65</v>
      </c>
      <c r="E133" s="95">
        <v>1.6924999999999999</v>
      </c>
      <c r="F133" s="95">
        <v>1.9549000000000001</v>
      </c>
      <c r="G133" s="94">
        <v>1</v>
      </c>
      <c r="H133" s="96">
        <v>2.31</v>
      </c>
      <c r="I133" s="93" t="s">
        <v>229</v>
      </c>
      <c r="J133" s="93" t="s">
        <v>230</v>
      </c>
      <c r="K133" s="97" t="s">
        <v>266</v>
      </c>
      <c r="L133" s="98" t="s">
        <v>267</v>
      </c>
    </row>
    <row r="134" spans="2:12" x14ac:dyDescent="0.2">
      <c r="B134" s="99" t="s">
        <v>376</v>
      </c>
      <c r="C134" s="84" t="s">
        <v>377</v>
      </c>
      <c r="D134" s="86">
        <v>2.38</v>
      </c>
      <c r="E134" s="90">
        <v>0.50600000000000001</v>
      </c>
      <c r="F134" s="90">
        <v>0.58450000000000002</v>
      </c>
      <c r="G134" s="86">
        <v>1</v>
      </c>
      <c r="H134" s="87">
        <v>1</v>
      </c>
      <c r="I134" s="84" t="s">
        <v>229</v>
      </c>
      <c r="J134" s="84" t="s">
        <v>230</v>
      </c>
      <c r="K134" s="85" t="s">
        <v>266</v>
      </c>
      <c r="L134" s="91" t="s">
        <v>267</v>
      </c>
    </row>
    <row r="135" spans="2:12" x14ac:dyDescent="0.2">
      <c r="B135" s="89" t="s">
        <v>378</v>
      </c>
      <c r="C135" s="84" t="s">
        <v>377</v>
      </c>
      <c r="D135" s="86">
        <v>3.06</v>
      </c>
      <c r="E135" s="90">
        <v>0.61619999999999997</v>
      </c>
      <c r="F135" s="90">
        <v>0.7117</v>
      </c>
      <c r="G135" s="86">
        <v>1</v>
      </c>
      <c r="H135" s="87">
        <v>1.52</v>
      </c>
      <c r="I135" s="84" t="s">
        <v>229</v>
      </c>
      <c r="J135" s="84" t="s">
        <v>230</v>
      </c>
      <c r="K135" s="85" t="s">
        <v>266</v>
      </c>
      <c r="L135" s="91" t="s">
        <v>267</v>
      </c>
    </row>
    <row r="136" spans="2:12" x14ac:dyDescent="0.2">
      <c r="B136" s="89" t="s">
        <v>379</v>
      </c>
      <c r="C136" s="84" t="s">
        <v>377</v>
      </c>
      <c r="D136" s="86">
        <v>4.1900000000000004</v>
      </c>
      <c r="E136" s="90">
        <v>0.82930000000000004</v>
      </c>
      <c r="F136" s="90">
        <v>0.95789999999999997</v>
      </c>
      <c r="G136" s="86">
        <v>1</v>
      </c>
      <c r="H136" s="87">
        <v>2.31</v>
      </c>
      <c r="I136" s="84" t="s">
        <v>229</v>
      </c>
      <c r="J136" s="84" t="s">
        <v>230</v>
      </c>
      <c r="K136" s="85" t="s">
        <v>266</v>
      </c>
      <c r="L136" s="91" t="s">
        <v>267</v>
      </c>
    </row>
    <row r="137" spans="2:12" x14ac:dyDescent="0.2">
      <c r="B137" s="92" t="s">
        <v>380</v>
      </c>
      <c r="C137" s="93" t="s">
        <v>377</v>
      </c>
      <c r="D137" s="94">
        <v>8.4499999999999993</v>
      </c>
      <c r="E137" s="95">
        <v>1.9527000000000001</v>
      </c>
      <c r="F137" s="95">
        <v>2.2555000000000001</v>
      </c>
      <c r="G137" s="94">
        <v>1</v>
      </c>
      <c r="H137" s="96">
        <v>2.31</v>
      </c>
      <c r="I137" s="93" t="s">
        <v>229</v>
      </c>
      <c r="J137" s="93" t="s">
        <v>230</v>
      </c>
      <c r="K137" s="97" t="s">
        <v>266</v>
      </c>
      <c r="L137" s="98" t="s">
        <v>267</v>
      </c>
    </row>
    <row r="138" spans="2:12" x14ac:dyDescent="0.2">
      <c r="B138" s="99" t="s">
        <v>381</v>
      </c>
      <c r="C138" s="84" t="s">
        <v>382</v>
      </c>
      <c r="D138" s="86">
        <v>2.5499999999999998</v>
      </c>
      <c r="E138" s="90">
        <v>0.54830000000000001</v>
      </c>
      <c r="F138" s="90">
        <v>0.63329999999999997</v>
      </c>
      <c r="G138" s="86">
        <v>1</v>
      </c>
      <c r="H138" s="87">
        <v>1</v>
      </c>
      <c r="I138" s="84" t="s">
        <v>229</v>
      </c>
      <c r="J138" s="84" t="s">
        <v>230</v>
      </c>
      <c r="K138" s="85" t="s">
        <v>266</v>
      </c>
      <c r="L138" s="91" t="s">
        <v>267</v>
      </c>
    </row>
    <row r="139" spans="2:12" x14ac:dyDescent="0.2">
      <c r="B139" s="89" t="s">
        <v>383</v>
      </c>
      <c r="C139" s="84" t="s">
        <v>382</v>
      </c>
      <c r="D139" s="86">
        <v>2.99</v>
      </c>
      <c r="E139" s="90">
        <v>0.64759999999999995</v>
      </c>
      <c r="F139" s="90">
        <v>0.748</v>
      </c>
      <c r="G139" s="86">
        <v>1</v>
      </c>
      <c r="H139" s="87">
        <v>1.52</v>
      </c>
      <c r="I139" s="84" t="s">
        <v>229</v>
      </c>
      <c r="J139" s="84" t="s">
        <v>230</v>
      </c>
      <c r="K139" s="85" t="s">
        <v>266</v>
      </c>
      <c r="L139" s="91" t="s">
        <v>267</v>
      </c>
    </row>
    <row r="140" spans="2:12" x14ac:dyDescent="0.2">
      <c r="B140" s="89" t="s">
        <v>384</v>
      </c>
      <c r="C140" s="84" t="s">
        <v>382</v>
      </c>
      <c r="D140" s="86">
        <v>4.18</v>
      </c>
      <c r="E140" s="90">
        <v>0.82540000000000002</v>
      </c>
      <c r="F140" s="90">
        <v>0.95340000000000003</v>
      </c>
      <c r="G140" s="86">
        <v>1</v>
      </c>
      <c r="H140" s="87">
        <v>2.31</v>
      </c>
      <c r="I140" s="84" t="s">
        <v>229</v>
      </c>
      <c r="J140" s="84" t="s">
        <v>230</v>
      </c>
      <c r="K140" s="85" t="s">
        <v>266</v>
      </c>
      <c r="L140" s="91" t="s">
        <v>267</v>
      </c>
    </row>
    <row r="141" spans="2:12" x14ac:dyDescent="0.2">
      <c r="B141" s="92" t="s">
        <v>385</v>
      </c>
      <c r="C141" s="93" t="s">
        <v>382</v>
      </c>
      <c r="D141" s="94">
        <v>5.97</v>
      </c>
      <c r="E141" s="95">
        <v>1.3325</v>
      </c>
      <c r="F141" s="95">
        <v>1.5390999999999999</v>
      </c>
      <c r="G141" s="94">
        <v>1</v>
      </c>
      <c r="H141" s="96">
        <v>2.31</v>
      </c>
      <c r="I141" s="93" t="s">
        <v>229</v>
      </c>
      <c r="J141" s="93" t="s">
        <v>230</v>
      </c>
      <c r="K141" s="97" t="s">
        <v>266</v>
      </c>
      <c r="L141" s="98" t="s">
        <v>267</v>
      </c>
    </row>
    <row r="142" spans="2:12" x14ac:dyDescent="0.2">
      <c r="B142" s="99" t="s">
        <v>386</v>
      </c>
      <c r="C142" s="84" t="s">
        <v>387</v>
      </c>
      <c r="D142" s="86">
        <v>2.33</v>
      </c>
      <c r="E142" s="90">
        <v>0.64129999999999998</v>
      </c>
      <c r="F142" s="90">
        <v>0.74070000000000003</v>
      </c>
      <c r="G142" s="86">
        <v>1</v>
      </c>
      <c r="H142" s="87">
        <v>1</v>
      </c>
      <c r="I142" s="84" t="s">
        <v>229</v>
      </c>
      <c r="J142" s="84" t="s">
        <v>230</v>
      </c>
      <c r="K142" s="85" t="s">
        <v>266</v>
      </c>
      <c r="L142" s="91" t="s">
        <v>267</v>
      </c>
    </row>
    <row r="143" spans="2:12" x14ac:dyDescent="0.2">
      <c r="B143" s="89" t="s">
        <v>388</v>
      </c>
      <c r="C143" s="84" t="s">
        <v>387</v>
      </c>
      <c r="D143" s="86">
        <v>3.77</v>
      </c>
      <c r="E143" s="90">
        <v>0.88260000000000005</v>
      </c>
      <c r="F143" s="90">
        <v>1.0194000000000001</v>
      </c>
      <c r="G143" s="86">
        <v>1</v>
      </c>
      <c r="H143" s="87">
        <v>1.52</v>
      </c>
      <c r="I143" s="84" t="s">
        <v>229</v>
      </c>
      <c r="J143" s="84" t="s">
        <v>230</v>
      </c>
      <c r="K143" s="85" t="s">
        <v>266</v>
      </c>
      <c r="L143" s="91" t="s">
        <v>267</v>
      </c>
    </row>
    <row r="144" spans="2:12" x14ac:dyDescent="0.2">
      <c r="B144" s="89" t="s">
        <v>389</v>
      </c>
      <c r="C144" s="84" t="s">
        <v>387</v>
      </c>
      <c r="D144" s="86">
        <v>5.94</v>
      </c>
      <c r="E144" s="90">
        <v>1.3511</v>
      </c>
      <c r="F144" s="90">
        <v>1.5606</v>
      </c>
      <c r="G144" s="86">
        <v>1</v>
      </c>
      <c r="H144" s="87">
        <v>2.31</v>
      </c>
      <c r="I144" s="84" t="s">
        <v>229</v>
      </c>
      <c r="J144" s="84" t="s">
        <v>230</v>
      </c>
      <c r="K144" s="85" t="s">
        <v>266</v>
      </c>
      <c r="L144" s="91" t="s">
        <v>267</v>
      </c>
    </row>
    <row r="145" spans="2:12" x14ac:dyDescent="0.2">
      <c r="B145" s="92" t="s">
        <v>390</v>
      </c>
      <c r="C145" s="93" t="s">
        <v>387</v>
      </c>
      <c r="D145" s="94">
        <v>9.67</v>
      </c>
      <c r="E145" s="95">
        <v>2.5407999999999999</v>
      </c>
      <c r="F145" s="95">
        <v>2.9346999999999999</v>
      </c>
      <c r="G145" s="94">
        <v>1</v>
      </c>
      <c r="H145" s="96">
        <v>2.31</v>
      </c>
      <c r="I145" s="93" t="s">
        <v>229</v>
      </c>
      <c r="J145" s="93" t="s">
        <v>230</v>
      </c>
      <c r="K145" s="97" t="s">
        <v>266</v>
      </c>
      <c r="L145" s="98" t="s">
        <v>267</v>
      </c>
    </row>
    <row r="146" spans="2:12" x14ac:dyDescent="0.2">
      <c r="B146" s="99" t="s">
        <v>391</v>
      </c>
      <c r="C146" s="84" t="s">
        <v>392</v>
      </c>
      <c r="D146" s="86">
        <v>2.27</v>
      </c>
      <c r="E146" s="90">
        <v>0.6</v>
      </c>
      <c r="F146" s="90">
        <v>0.69299999999999995</v>
      </c>
      <c r="G146" s="86">
        <v>1</v>
      </c>
      <c r="H146" s="87">
        <v>1</v>
      </c>
      <c r="I146" s="84" t="s">
        <v>229</v>
      </c>
      <c r="J146" s="84" t="s">
        <v>230</v>
      </c>
      <c r="K146" s="85" t="s">
        <v>266</v>
      </c>
      <c r="L146" s="91" t="s">
        <v>267</v>
      </c>
    </row>
    <row r="147" spans="2:12" x14ac:dyDescent="0.2">
      <c r="B147" s="89" t="s">
        <v>393</v>
      </c>
      <c r="C147" s="84" t="s">
        <v>392</v>
      </c>
      <c r="D147" s="86">
        <v>3.8</v>
      </c>
      <c r="E147" s="90">
        <v>0.85840000000000005</v>
      </c>
      <c r="F147" s="90">
        <v>0.99150000000000005</v>
      </c>
      <c r="G147" s="86">
        <v>1</v>
      </c>
      <c r="H147" s="87">
        <v>1.52</v>
      </c>
      <c r="I147" s="84" t="s">
        <v>229</v>
      </c>
      <c r="J147" s="84" t="s">
        <v>230</v>
      </c>
      <c r="K147" s="85" t="s">
        <v>266</v>
      </c>
      <c r="L147" s="91" t="s">
        <v>267</v>
      </c>
    </row>
    <row r="148" spans="2:12" x14ac:dyDescent="0.2">
      <c r="B148" s="89" t="s">
        <v>394</v>
      </c>
      <c r="C148" s="84" t="s">
        <v>392</v>
      </c>
      <c r="D148" s="86">
        <v>5.21</v>
      </c>
      <c r="E148" s="90">
        <v>1.1679999999999999</v>
      </c>
      <c r="F148" s="90">
        <v>1.3491</v>
      </c>
      <c r="G148" s="86">
        <v>1</v>
      </c>
      <c r="H148" s="87">
        <v>2.31</v>
      </c>
      <c r="I148" s="84" t="s">
        <v>229</v>
      </c>
      <c r="J148" s="84" t="s">
        <v>230</v>
      </c>
      <c r="K148" s="85" t="s">
        <v>266</v>
      </c>
      <c r="L148" s="91" t="s">
        <v>267</v>
      </c>
    </row>
    <row r="149" spans="2:12" x14ac:dyDescent="0.2">
      <c r="B149" s="92" t="s">
        <v>395</v>
      </c>
      <c r="C149" s="93" t="s">
        <v>392</v>
      </c>
      <c r="D149" s="94">
        <v>7.19</v>
      </c>
      <c r="E149" s="95">
        <v>2.0154000000000001</v>
      </c>
      <c r="F149" s="95">
        <v>2.3279000000000001</v>
      </c>
      <c r="G149" s="94">
        <v>1</v>
      </c>
      <c r="H149" s="96">
        <v>2.31</v>
      </c>
      <c r="I149" s="93" t="s">
        <v>229</v>
      </c>
      <c r="J149" s="93" t="s">
        <v>230</v>
      </c>
      <c r="K149" s="97" t="s">
        <v>266</v>
      </c>
      <c r="L149" s="98" t="s">
        <v>267</v>
      </c>
    </row>
    <row r="150" spans="2:12" x14ac:dyDescent="0.2">
      <c r="B150" s="99" t="s">
        <v>396</v>
      </c>
      <c r="C150" s="84" t="s">
        <v>397</v>
      </c>
      <c r="D150" s="86">
        <v>1.69</v>
      </c>
      <c r="E150" s="90">
        <v>0.58220000000000005</v>
      </c>
      <c r="F150" s="90">
        <v>0.67249999999999999</v>
      </c>
      <c r="G150" s="86">
        <v>1</v>
      </c>
      <c r="H150" s="87">
        <v>1</v>
      </c>
      <c r="I150" s="84" t="s">
        <v>229</v>
      </c>
      <c r="J150" s="84" t="s">
        <v>230</v>
      </c>
      <c r="K150" s="85" t="s">
        <v>266</v>
      </c>
      <c r="L150" s="91" t="s">
        <v>267</v>
      </c>
    </row>
    <row r="151" spans="2:12" x14ac:dyDescent="0.2">
      <c r="B151" s="89" t="s">
        <v>398</v>
      </c>
      <c r="C151" s="84" t="s">
        <v>397</v>
      </c>
      <c r="D151" s="86">
        <v>2.74</v>
      </c>
      <c r="E151" s="90">
        <v>0.80910000000000004</v>
      </c>
      <c r="F151" s="90">
        <v>0.9345</v>
      </c>
      <c r="G151" s="86">
        <v>1</v>
      </c>
      <c r="H151" s="87">
        <v>1.52</v>
      </c>
      <c r="I151" s="84" t="s">
        <v>229</v>
      </c>
      <c r="J151" s="84" t="s">
        <v>230</v>
      </c>
      <c r="K151" s="85" t="s">
        <v>266</v>
      </c>
      <c r="L151" s="91" t="s">
        <v>267</v>
      </c>
    </row>
    <row r="152" spans="2:12" x14ac:dyDescent="0.2">
      <c r="B152" s="89" t="s">
        <v>399</v>
      </c>
      <c r="C152" s="84" t="s">
        <v>397</v>
      </c>
      <c r="D152" s="86">
        <v>4.51</v>
      </c>
      <c r="E152" s="90">
        <v>1.194</v>
      </c>
      <c r="F152" s="90">
        <v>1.3791</v>
      </c>
      <c r="G152" s="86">
        <v>1</v>
      </c>
      <c r="H152" s="87">
        <v>2.31</v>
      </c>
      <c r="I152" s="84" t="s">
        <v>229</v>
      </c>
      <c r="J152" s="84" t="s">
        <v>230</v>
      </c>
      <c r="K152" s="85" t="s">
        <v>266</v>
      </c>
      <c r="L152" s="91" t="s">
        <v>267</v>
      </c>
    </row>
    <row r="153" spans="2:12" x14ac:dyDescent="0.2">
      <c r="B153" s="92" t="s">
        <v>400</v>
      </c>
      <c r="C153" s="93" t="s">
        <v>397</v>
      </c>
      <c r="D153" s="94">
        <v>7.71</v>
      </c>
      <c r="E153" s="95">
        <v>2.0173000000000001</v>
      </c>
      <c r="F153" s="95">
        <v>2.3300999999999998</v>
      </c>
      <c r="G153" s="94">
        <v>1</v>
      </c>
      <c r="H153" s="96">
        <v>2.31</v>
      </c>
      <c r="I153" s="93" t="s">
        <v>229</v>
      </c>
      <c r="J153" s="93" t="s">
        <v>230</v>
      </c>
      <c r="K153" s="97" t="s">
        <v>266</v>
      </c>
      <c r="L153" s="98" t="s">
        <v>267</v>
      </c>
    </row>
    <row r="154" spans="2:12" x14ac:dyDescent="0.2">
      <c r="B154" s="99" t="s">
        <v>401</v>
      </c>
      <c r="C154" s="84" t="s">
        <v>402</v>
      </c>
      <c r="D154" s="86">
        <v>6.33</v>
      </c>
      <c r="E154" s="90">
        <v>0.76339999999999997</v>
      </c>
      <c r="F154" s="90">
        <v>0.88180000000000003</v>
      </c>
      <c r="G154" s="86">
        <v>1</v>
      </c>
      <c r="H154" s="87">
        <v>1</v>
      </c>
      <c r="I154" s="84" t="s">
        <v>229</v>
      </c>
      <c r="J154" s="84" t="s">
        <v>230</v>
      </c>
      <c r="K154" s="85" t="s">
        <v>266</v>
      </c>
      <c r="L154" s="91" t="s">
        <v>267</v>
      </c>
    </row>
    <row r="155" spans="2:12" x14ac:dyDescent="0.2">
      <c r="B155" s="89" t="s">
        <v>403</v>
      </c>
      <c r="C155" s="84" t="s">
        <v>402</v>
      </c>
      <c r="D155" s="86">
        <v>9.2899999999999991</v>
      </c>
      <c r="E155" s="90">
        <v>1.0082</v>
      </c>
      <c r="F155" s="90">
        <v>1.1645000000000001</v>
      </c>
      <c r="G155" s="86">
        <v>1</v>
      </c>
      <c r="H155" s="87">
        <v>1.52</v>
      </c>
      <c r="I155" s="84" t="s">
        <v>229</v>
      </c>
      <c r="J155" s="84" t="s">
        <v>230</v>
      </c>
      <c r="K155" s="85" t="s">
        <v>266</v>
      </c>
      <c r="L155" s="91" t="s">
        <v>267</v>
      </c>
    </row>
    <row r="156" spans="2:12" x14ac:dyDescent="0.2">
      <c r="B156" s="89" t="s">
        <v>404</v>
      </c>
      <c r="C156" s="84" t="s">
        <v>402</v>
      </c>
      <c r="D156" s="86">
        <v>11.5</v>
      </c>
      <c r="E156" s="90">
        <v>1.3201000000000001</v>
      </c>
      <c r="F156" s="90">
        <v>1.5247999999999999</v>
      </c>
      <c r="G156" s="86">
        <v>1</v>
      </c>
      <c r="H156" s="87">
        <v>2.31</v>
      </c>
      <c r="I156" s="84" t="s">
        <v>229</v>
      </c>
      <c r="J156" s="84" t="s">
        <v>230</v>
      </c>
      <c r="K156" s="85" t="s">
        <v>266</v>
      </c>
      <c r="L156" s="91" t="s">
        <v>267</v>
      </c>
    </row>
    <row r="157" spans="2:12" x14ac:dyDescent="0.2">
      <c r="B157" s="92" t="s">
        <v>405</v>
      </c>
      <c r="C157" s="93" t="s">
        <v>402</v>
      </c>
      <c r="D157" s="94">
        <v>13.49</v>
      </c>
      <c r="E157" s="95">
        <v>1.9155</v>
      </c>
      <c r="F157" s="95">
        <v>2.2124999999999999</v>
      </c>
      <c r="G157" s="94">
        <v>1</v>
      </c>
      <c r="H157" s="96">
        <v>2.31</v>
      </c>
      <c r="I157" s="93" t="s">
        <v>229</v>
      </c>
      <c r="J157" s="93" t="s">
        <v>230</v>
      </c>
      <c r="K157" s="97" t="s">
        <v>266</v>
      </c>
      <c r="L157" s="98" t="s">
        <v>267</v>
      </c>
    </row>
    <row r="158" spans="2:12" x14ac:dyDescent="0.2">
      <c r="B158" s="99" t="s">
        <v>406</v>
      </c>
      <c r="C158" s="84" t="s">
        <v>407</v>
      </c>
      <c r="D158" s="86">
        <v>4.37</v>
      </c>
      <c r="E158" s="90">
        <v>0.60919999999999996</v>
      </c>
      <c r="F158" s="90">
        <v>0.70369999999999999</v>
      </c>
      <c r="G158" s="86">
        <v>1</v>
      </c>
      <c r="H158" s="87">
        <v>1</v>
      </c>
      <c r="I158" s="84" t="s">
        <v>229</v>
      </c>
      <c r="J158" s="84" t="s">
        <v>230</v>
      </c>
      <c r="K158" s="85" t="s">
        <v>266</v>
      </c>
      <c r="L158" s="91" t="s">
        <v>267</v>
      </c>
    </row>
    <row r="159" spans="2:12" x14ac:dyDescent="0.2">
      <c r="B159" s="89" t="s">
        <v>408</v>
      </c>
      <c r="C159" s="84" t="s">
        <v>407</v>
      </c>
      <c r="D159" s="86">
        <v>7.89</v>
      </c>
      <c r="E159" s="90">
        <v>0.88490000000000002</v>
      </c>
      <c r="F159" s="90">
        <v>1.0221</v>
      </c>
      <c r="G159" s="86">
        <v>1</v>
      </c>
      <c r="H159" s="87">
        <v>1.52</v>
      </c>
      <c r="I159" s="84" t="s">
        <v>229</v>
      </c>
      <c r="J159" s="84" t="s">
        <v>230</v>
      </c>
      <c r="K159" s="85" t="s">
        <v>266</v>
      </c>
      <c r="L159" s="91" t="s">
        <v>267</v>
      </c>
    </row>
    <row r="160" spans="2:12" x14ac:dyDescent="0.2">
      <c r="B160" s="89" t="s">
        <v>409</v>
      </c>
      <c r="C160" s="84" t="s">
        <v>407</v>
      </c>
      <c r="D160" s="86">
        <v>11.6</v>
      </c>
      <c r="E160" s="90">
        <v>1.3917999999999999</v>
      </c>
      <c r="F160" s="90">
        <v>1.6075999999999999</v>
      </c>
      <c r="G160" s="86">
        <v>1</v>
      </c>
      <c r="H160" s="87">
        <v>2.31</v>
      </c>
      <c r="I160" s="84" t="s">
        <v>229</v>
      </c>
      <c r="J160" s="84" t="s">
        <v>230</v>
      </c>
      <c r="K160" s="85" t="s">
        <v>266</v>
      </c>
      <c r="L160" s="91" t="s">
        <v>267</v>
      </c>
    </row>
    <row r="161" spans="2:12" x14ac:dyDescent="0.2">
      <c r="B161" s="92" t="s">
        <v>410</v>
      </c>
      <c r="C161" s="93" t="s">
        <v>407</v>
      </c>
      <c r="D161" s="94">
        <v>16.04</v>
      </c>
      <c r="E161" s="95">
        <v>1.9241999999999999</v>
      </c>
      <c r="F161" s="95">
        <v>2.2225000000000001</v>
      </c>
      <c r="G161" s="94">
        <v>1</v>
      </c>
      <c r="H161" s="96">
        <v>2.31</v>
      </c>
      <c r="I161" s="93" t="s">
        <v>229</v>
      </c>
      <c r="J161" s="93" t="s">
        <v>230</v>
      </c>
      <c r="K161" s="97" t="s">
        <v>266</v>
      </c>
      <c r="L161" s="98" t="s">
        <v>267</v>
      </c>
    </row>
    <row r="162" spans="2:12" x14ac:dyDescent="0.2">
      <c r="B162" s="99" t="s">
        <v>411</v>
      </c>
      <c r="C162" s="84" t="s">
        <v>412</v>
      </c>
      <c r="D162" s="86">
        <v>2.62</v>
      </c>
      <c r="E162" s="90">
        <v>0.90749999999999997</v>
      </c>
      <c r="F162" s="90">
        <v>1.0482</v>
      </c>
      <c r="G162" s="86">
        <v>1</v>
      </c>
      <c r="H162" s="87">
        <v>1</v>
      </c>
      <c r="I162" s="84" t="s">
        <v>229</v>
      </c>
      <c r="J162" s="84" t="s">
        <v>230</v>
      </c>
      <c r="K162" s="85" t="s">
        <v>413</v>
      </c>
      <c r="L162" s="91" t="s">
        <v>414</v>
      </c>
    </row>
    <row r="163" spans="2:12" x14ac:dyDescent="0.2">
      <c r="B163" s="89" t="s">
        <v>415</v>
      </c>
      <c r="C163" s="84" t="s">
        <v>412</v>
      </c>
      <c r="D163" s="86">
        <v>3.78</v>
      </c>
      <c r="E163" s="90">
        <v>1.2011000000000001</v>
      </c>
      <c r="F163" s="90">
        <v>1.3873</v>
      </c>
      <c r="G163" s="86">
        <v>1</v>
      </c>
      <c r="H163" s="87">
        <v>1.52</v>
      </c>
      <c r="I163" s="84" t="s">
        <v>229</v>
      </c>
      <c r="J163" s="84" t="s">
        <v>230</v>
      </c>
      <c r="K163" s="85" t="s">
        <v>413</v>
      </c>
      <c r="L163" s="91" t="s">
        <v>414</v>
      </c>
    </row>
    <row r="164" spans="2:12" x14ac:dyDescent="0.2">
      <c r="B164" s="89" t="s">
        <v>416</v>
      </c>
      <c r="C164" s="84" t="s">
        <v>412</v>
      </c>
      <c r="D164" s="86">
        <v>7.51</v>
      </c>
      <c r="E164" s="90">
        <v>1.8483000000000001</v>
      </c>
      <c r="F164" s="90">
        <v>2.1349</v>
      </c>
      <c r="G164" s="86">
        <v>1</v>
      </c>
      <c r="H164" s="87">
        <v>2.31</v>
      </c>
      <c r="I164" s="84" t="s">
        <v>229</v>
      </c>
      <c r="J164" s="84" t="s">
        <v>230</v>
      </c>
      <c r="K164" s="85" t="s">
        <v>413</v>
      </c>
      <c r="L164" s="91" t="s">
        <v>414</v>
      </c>
    </row>
    <row r="165" spans="2:12" x14ac:dyDescent="0.2">
      <c r="B165" s="92" t="s">
        <v>417</v>
      </c>
      <c r="C165" s="93" t="s">
        <v>412</v>
      </c>
      <c r="D165" s="94">
        <v>16.670000000000002</v>
      </c>
      <c r="E165" s="95">
        <v>3.9445000000000001</v>
      </c>
      <c r="F165" s="95">
        <v>4.5560999999999998</v>
      </c>
      <c r="G165" s="94">
        <v>1</v>
      </c>
      <c r="H165" s="96">
        <v>2.31</v>
      </c>
      <c r="I165" s="93" t="s">
        <v>229</v>
      </c>
      <c r="J165" s="93" t="s">
        <v>230</v>
      </c>
      <c r="K165" s="97" t="s">
        <v>413</v>
      </c>
      <c r="L165" s="98" t="s">
        <v>414</v>
      </c>
    </row>
    <row r="166" spans="2:12" x14ac:dyDescent="0.2">
      <c r="B166" s="99" t="s">
        <v>418</v>
      </c>
      <c r="C166" s="84" t="s">
        <v>419</v>
      </c>
      <c r="D166" s="86">
        <v>2.63</v>
      </c>
      <c r="E166" s="90">
        <v>0.54239999999999999</v>
      </c>
      <c r="F166" s="90">
        <v>0.62649999999999995</v>
      </c>
      <c r="G166" s="86">
        <v>1</v>
      </c>
      <c r="H166" s="87">
        <v>1</v>
      </c>
      <c r="I166" s="84" t="s">
        <v>229</v>
      </c>
      <c r="J166" s="84" t="s">
        <v>230</v>
      </c>
      <c r="K166" s="85" t="s">
        <v>413</v>
      </c>
      <c r="L166" s="91" t="s">
        <v>414</v>
      </c>
    </row>
    <row r="167" spans="2:12" x14ac:dyDescent="0.2">
      <c r="B167" s="89" t="s">
        <v>420</v>
      </c>
      <c r="C167" s="84" t="s">
        <v>419</v>
      </c>
      <c r="D167" s="86">
        <v>3.36</v>
      </c>
      <c r="E167" s="90">
        <v>0.66320000000000001</v>
      </c>
      <c r="F167" s="90">
        <v>0.76600000000000001</v>
      </c>
      <c r="G167" s="86">
        <v>1</v>
      </c>
      <c r="H167" s="87">
        <v>1.52</v>
      </c>
      <c r="I167" s="84" t="s">
        <v>229</v>
      </c>
      <c r="J167" s="84" t="s">
        <v>230</v>
      </c>
      <c r="K167" s="85" t="s">
        <v>413</v>
      </c>
      <c r="L167" s="91" t="s">
        <v>414</v>
      </c>
    </row>
    <row r="168" spans="2:12" x14ac:dyDescent="0.2">
      <c r="B168" s="89" t="s">
        <v>421</v>
      </c>
      <c r="C168" s="84" t="s">
        <v>419</v>
      </c>
      <c r="D168" s="86">
        <v>5.51</v>
      </c>
      <c r="E168" s="90">
        <v>1.0204</v>
      </c>
      <c r="F168" s="90">
        <v>1.1786000000000001</v>
      </c>
      <c r="G168" s="86">
        <v>1</v>
      </c>
      <c r="H168" s="87">
        <v>2.31</v>
      </c>
      <c r="I168" s="84" t="s">
        <v>229</v>
      </c>
      <c r="J168" s="84" t="s">
        <v>230</v>
      </c>
      <c r="K168" s="85" t="s">
        <v>413</v>
      </c>
      <c r="L168" s="91" t="s">
        <v>414</v>
      </c>
    </row>
    <row r="169" spans="2:12" x14ac:dyDescent="0.2">
      <c r="B169" s="92" t="s">
        <v>422</v>
      </c>
      <c r="C169" s="93" t="s">
        <v>419</v>
      </c>
      <c r="D169" s="94">
        <v>12.03</v>
      </c>
      <c r="E169" s="95">
        <v>2.2067999999999999</v>
      </c>
      <c r="F169" s="95">
        <v>2.5489999999999999</v>
      </c>
      <c r="G169" s="94">
        <v>1</v>
      </c>
      <c r="H169" s="96">
        <v>2.31</v>
      </c>
      <c r="I169" s="93" t="s">
        <v>229</v>
      </c>
      <c r="J169" s="93" t="s">
        <v>230</v>
      </c>
      <c r="K169" s="97" t="s">
        <v>413</v>
      </c>
      <c r="L169" s="98" t="s">
        <v>414</v>
      </c>
    </row>
    <row r="170" spans="2:12" x14ac:dyDescent="0.2">
      <c r="B170" s="99" t="s">
        <v>423</v>
      </c>
      <c r="C170" s="84" t="s">
        <v>424</v>
      </c>
      <c r="D170" s="86">
        <v>2.36</v>
      </c>
      <c r="E170" s="90">
        <v>1.5532999999999999</v>
      </c>
      <c r="F170" s="90">
        <v>1.7941</v>
      </c>
      <c r="G170" s="86">
        <v>1</v>
      </c>
      <c r="H170" s="87">
        <v>1</v>
      </c>
      <c r="I170" s="84" t="s">
        <v>229</v>
      </c>
      <c r="J170" s="84" t="s">
        <v>230</v>
      </c>
      <c r="K170" s="85" t="s">
        <v>425</v>
      </c>
      <c r="L170" s="91" t="s">
        <v>426</v>
      </c>
    </row>
    <row r="171" spans="2:12" x14ac:dyDescent="0.2">
      <c r="B171" s="89" t="s">
        <v>427</v>
      </c>
      <c r="C171" s="84" t="s">
        <v>424</v>
      </c>
      <c r="D171" s="86">
        <v>4.41</v>
      </c>
      <c r="E171" s="90">
        <v>2.1040999999999999</v>
      </c>
      <c r="F171" s="90">
        <v>2.4302999999999999</v>
      </c>
      <c r="G171" s="86">
        <v>1</v>
      </c>
      <c r="H171" s="87">
        <v>1.52</v>
      </c>
      <c r="I171" s="84" t="s">
        <v>229</v>
      </c>
      <c r="J171" s="84" t="s">
        <v>230</v>
      </c>
      <c r="K171" s="85" t="s">
        <v>425</v>
      </c>
      <c r="L171" s="91" t="s">
        <v>426</v>
      </c>
    </row>
    <row r="172" spans="2:12" x14ac:dyDescent="0.2">
      <c r="B172" s="89" t="s">
        <v>428</v>
      </c>
      <c r="C172" s="84" t="s">
        <v>424</v>
      </c>
      <c r="D172" s="86">
        <v>9.4</v>
      </c>
      <c r="E172" s="90">
        <v>3.6404999999999998</v>
      </c>
      <c r="F172" s="90">
        <v>4.2050000000000001</v>
      </c>
      <c r="G172" s="86">
        <v>1</v>
      </c>
      <c r="H172" s="87">
        <v>2.31</v>
      </c>
      <c r="I172" s="84" t="s">
        <v>229</v>
      </c>
      <c r="J172" s="84" t="s">
        <v>230</v>
      </c>
      <c r="K172" s="85" t="s">
        <v>425</v>
      </c>
      <c r="L172" s="91" t="s">
        <v>426</v>
      </c>
    </row>
    <row r="173" spans="2:12" x14ac:dyDescent="0.2">
      <c r="B173" s="92" t="s">
        <v>429</v>
      </c>
      <c r="C173" s="93" t="s">
        <v>424</v>
      </c>
      <c r="D173" s="94">
        <v>16.02</v>
      </c>
      <c r="E173" s="95">
        <v>5.0975000000000001</v>
      </c>
      <c r="F173" s="95">
        <v>5.8879000000000001</v>
      </c>
      <c r="G173" s="94">
        <v>1</v>
      </c>
      <c r="H173" s="96">
        <v>2.31</v>
      </c>
      <c r="I173" s="93" t="s">
        <v>229</v>
      </c>
      <c r="J173" s="93" t="s">
        <v>230</v>
      </c>
      <c r="K173" s="97" t="s">
        <v>425</v>
      </c>
      <c r="L173" s="98" t="s">
        <v>426</v>
      </c>
    </row>
    <row r="174" spans="2:12" x14ac:dyDescent="0.2">
      <c r="B174" s="99" t="s">
        <v>430</v>
      </c>
      <c r="C174" s="84" t="s">
        <v>431</v>
      </c>
      <c r="D174" s="86">
        <v>3.19</v>
      </c>
      <c r="E174" s="90">
        <v>1.3633999999999999</v>
      </c>
      <c r="F174" s="90">
        <v>1.5748</v>
      </c>
      <c r="G174" s="86">
        <v>1</v>
      </c>
      <c r="H174" s="87">
        <v>1</v>
      </c>
      <c r="I174" s="84" t="s">
        <v>229</v>
      </c>
      <c r="J174" s="84" t="s">
        <v>230</v>
      </c>
      <c r="K174" s="85" t="s">
        <v>425</v>
      </c>
      <c r="L174" s="91" t="s">
        <v>426</v>
      </c>
    </row>
    <row r="175" spans="2:12" x14ac:dyDescent="0.2">
      <c r="B175" s="89" t="s">
        <v>432</v>
      </c>
      <c r="C175" s="84" t="s">
        <v>431</v>
      </c>
      <c r="D175" s="86">
        <v>5.74</v>
      </c>
      <c r="E175" s="90">
        <v>2.1049000000000002</v>
      </c>
      <c r="F175" s="90">
        <v>2.4312999999999998</v>
      </c>
      <c r="G175" s="86">
        <v>1</v>
      </c>
      <c r="H175" s="87">
        <v>1.52</v>
      </c>
      <c r="I175" s="84" t="s">
        <v>229</v>
      </c>
      <c r="J175" s="84" t="s">
        <v>230</v>
      </c>
      <c r="K175" s="85" t="s">
        <v>425</v>
      </c>
      <c r="L175" s="91" t="s">
        <v>426</v>
      </c>
    </row>
    <row r="176" spans="2:12" x14ac:dyDescent="0.2">
      <c r="B176" s="89" t="s">
        <v>433</v>
      </c>
      <c r="C176" s="84" t="s">
        <v>431</v>
      </c>
      <c r="D176" s="86">
        <v>11.61</v>
      </c>
      <c r="E176" s="90">
        <v>3.6011000000000002</v>
      </c>
      <c r="F176" s="90">
        <v>4.1593999999999998</v>
      </c>
      <c r="G176" s="86">
        <v>1</v>
      </c>
      <c r="H176" s="87">
        <v>2.31</v>
      </c>
      <c r="I176" s="84" t="s">
        <v>229</v>
      </c>
      <c r="J176" s="84" t="s">
        <v>230</v>
      </c>
      <c r="K176" s="85" t="s">
        <v>425</v>
      </c>
      <c r="L176" s="91" t="s">
        <v>426</v>
      </c>
    </row>
    <row r="177" spans="2:12" x14ac:dyDescent="0.2">
      <c r="B177" s="92" t="s">
        <v>434</v>
      </c>
      <c r="C177" s="93" t="s">
        <v>431</v>
      </c>
      <c r="D177" s="94">
        <v>20.74</v>
      </c>
      <c r="E177" s="95">
        <v>5.5420999999999996</v>
      </c>
      <c r="F177" s="95">
        <v>6.4013999999999998</v>
      </c>
      <c r="G177" s="94">
        <v>1</v>
      </c>
      <c r="H177" s="96">
        <v>2.31</v>
      </c>
      <c r="I177" s="93" t="s">
        <v>229</v>
      </c>
      <c r="J177" s="93" t="s">
        <v>230</v>
      </c>
      <c r="K177" s="97" t="s">
        <v>425</v>
      </c>
      <c r="L177" s="98" t="s">
        <v>426</v>
      </c>
    </row>
    <row r="178" spans="2:12" x14ac:dyDescent="0.2">
      <c r="B178" s="99" t="s">
        <v>435</v>
      </c>
      <c r="C178" s="84" t="s">
        <v>436</v>
      </c>
      <c r="D178" s="86">
        <v>1.98</v>
      </c>
      <c r="E178" s="90">
        <v>1.2201</v>
      </c>
      <c r="F178" s="90">
        <v>1.4093</v>
      </c>
      <c r="G178" s="86">
        <v>1</v>
      </c>
      <c r="H178" s="87">
        <v>1</v>
      </c>
      <c r="I178" s="84" t="s">
        <v>229</v>
      </c>
      <c r="J178" s="84" t="s">
        <v>230</v>
      </c>
      <c r="K178" s="85" t="s">
        <v>425</v>
      </c>
      <c r="L178" s="91" t="s">
        <v>426</v>
      </c>
    </row>
    <row r="179" spans="2:12" x14ac:dyDescent="0.2">
      <c r="B179" s="89" t="s">
        <v>437</v>
      </c>
      <c r="C179" s="84" t="s">
        <v>436</v>
      </c>
      <c r="D179" s="86">
        <v>3.09</v>
      </c>
      <c r="E179" s="90">
        <v>1.6282000000000001</v>
      </c>
      <c r="F179" s="90">
        <v>1.8807</v>
      </c>
      <c r="G179" s="86">
        <v>1</v>
      </c>
      <c r="H179" s="87">
        <v>1.52</v>
      </c>
      <c r="I179" s="84" t="s">
        <v>229</v>
      </c>
      <c r="J179" s="84" t="s">
        <v>230</v>
      </c>
      <c r="K179" s="85" t="s">
        <v>425</v>
      </c>
      <c r="L179" s="91" t="s">
        <v>426</v>
      </c>
    </row>
    <row r="180" spans="2:12" x14ac:dyDescent="0.2">
      <c r="B180" s="89" t="s">
        <v>438</v>
      </c>
      <c r="C180" s="84" t="s">
        <v>436</v>
      </c>
      <c r="D180" s="86">
        <v>7.07</v>
      </c>
      <c r="E180" s="90">
        <v>2.6600999999999999</v>
      </c>
      <c r="F180" s="90">
        <v>3.0724999999999998</v>
      </c>
      <c r="G180" s="86">
        <v>1</v>
      </c>
      <c r="H180" s="87">
        <v>2.31</v>
      </c>
      <c r="I180" s="84" t="s">
        <v>229</v>
      </c>
      <c r="J180" s="84" t="s">
        <v>230</v>
      </c>
      <c r="K180" s="85" t="s">
        <v>425</v>
      </c>
      <c r="L180" s="91" t="s">
        <v>426</v>
      </c>
    </row>
    <row r="181" spans="2:12" x14ac:dyDescent="0.2">
      <c r="B181" s="92" t="s">
        <v>439</v>
      </c>
      <c r="C181" s="93" t="s">
        <v>436</v>
      </c>
      <c r="D181" s="94">
        <v>15.79</v>
      </c>
      <c r="E181" s="95">
        <v>5.3066000000000004</v>
      </c>
      <c r="F181" s="95">
        <v>6.1294000000000004</v>
      </c>
      <c r="G181" s="94">
        <v>1</v>
      </c>
      <c r="H181" s="96">
        <v>2.31</v>
      </c>
      <c r="I181" s="93" t="s">
        <v>229</v>
      </c>
      <c r="J181" s="93" t="s">
        <v>230</v>
      </c>
      <c r="K181" s="97" t="s">
        <v>425</v>
      </c>
      <c r="L181" s="98" t="s">
        <v>426</v>
      </c>
    </row>
    <row r="182" spans="2:12" x14ac:dyDescent="0.2">
      <c r="B182" s="99" t="s">
        <v>440</v>
      </c>
      <c r="C182" s="84" t="s">
        <v>441</v>
      </c>
      <c r="D182" s="86">
        <v>1.5</v>
      </c>
      <c r="E182" s="90">
        <v>0.74509999999999998</v>
      </c>
      <c r="F182" s="90">
        <v>0.86060000000000003</v>
      </c>
      <c r="G182" s="86">
        <v>1</v>
      </c>
      <c r="H182" s="87">
        <v>1</v>
      </c>
      <c r="I182" s="84" t="s">
        <v>229</v>
      </c>
      <c r="J182" s="84" t="s">
        <v>230</v>
      </c>
      <c r="K182" s="85" t="s">
        <v>425</v>
      </c>
      <c r="L182" s="91" t="s">
        <v>426</v>
      </c>
    </row>
    <row r="183" spans="2:12" x14ac:dyDescent="0.2">
      <c r="B183" s="89" t="s">
        <v>442</v>
      </c>
      <c r="C183" s="84" t="s">
        <v>441</v>
      </c>
      <c r="D183" s="86">
        <v>1.75</v>
      </c>
      <c r="E183" s="90">
        <v>0.86670000000000003</v>
      </c>
      <c r="F183" s="90">
        <v>1.0011000000000001</v>
      </c>
      <c r="G183" s="86">
        <v>1</v>
      </c>
      <c r="H183" s="87">
        <v>1.52</v>
      </c>
      <c r="I183" s="84" t="s">
        <v>229</v>
      </c>
      <c r="J183" s="84" t="s">
        <v>230</v>
      </c>
      <c r="K183" s="85" t="s">
        <v>425</v>
      </c>
      <c r="L183" s="91" t="s">
        <v>426</v>
      </c>
    </row>
    <row r="184" spans="2:12" x14ac:dyDescent="0.2">
      <c r="B184" s="89" t="s">
        <v>443</v>
      </c>
      <c r="C184" s="84" t="s">
        <v>441</v>
      </c>
      <c r="D184" s="86">
        <v>4.29</v>
      </c>
      <c r="E184" s="90">
        <v>1.5569</v>
      </c>
      <c r="F184" s="90">
        <v>1.7983</v>
      </c>
      <c r="G184" s="86">
        <v>1</v>
      </c>
      <c r="H184" s="87">
        <v>2.31</v>
      </c>
      <c r="I184" s="84" t="s">
        <v>229</v>
      </c>
      <c r="J184" s="84" t="s">
        <v>230</v>
      </c>
      <c r="K184" s="85" t="s">
        <v>425</v>
      </c>
      <c r="L184" s="91" t="s">
        <v>426</v>
      </c>
    </row>
    <row r="185" spans="2:12" x14ac:dyDescent="0.2">
      <c r="B185" s="92" t="s">
        <v>444</v>
      </c>
      <c r="C185" s="93" t="s">
        <v>441</v>
      </c>
      <c r="D185" s="94">
        <v>4.29</v>
      </c>
      <c r="E185" s="95">
        <v>2.6257999999999999</v>
      </c>
      <c r="F185" s="95">
        <v>3.0329000000000002</v>
      </c>
      <c r="G185" s="94">
        <v>1</v>
      </c>
      <c r="H185" s="96">
        <v>2.31</v>
      </c>
      <c r="I185" s="93" t="s">
        <v>229</v>
      </c>
      <c r="J185" s="93" t="s">
        <v>230</v>
      </c>
      <c r="K185" s="97" t="s">
        <v>425</v>
      </c>
      <c r="L185" s="98" t="s">
        <v>426</v>
      </c>
    </row>
    <row r="186" spans="2:12" x14ac:dyDescent="0.2">
      <c r="B186" s="99" t="s">
        <v>445</v>
      </c>
      <c r="C186" s="84" t="s">
        <v>446</v>
      </c>
      <c r="D186" s="86">
        <v>1.5</v>
      </c>
      <c r="E186" s="90">
        <v>0.53290000000000004</v>
      </c>
      <c r="F186" s="90">
        <v>0.61550000000000005</v>
      </c>
      <c r="G186" s="86">
        <v>1</v>
      </c>
      <c r="H186" s="87">
        <v>1</v>
      </c>
      <c r="I186" s="84" t="s">
        <v>229</v>
      </c>
      <c r="J186" s="84" t="s">
        <v>230</v>
      </c>
      <c r="K186" s="85" t="s">
        <v>425</v>
      </c>
      <c r="L186" s="91" t="s">
        <v>426</v>
      </c>
    </row>
    <row r="187" spans="2:12" x14ac:dyDescent="0.2">
      <c r="B187" s="89" t="s">
        <v>447</v>
      </c>
      <c r="C187" s="84" t="s">
        <v>446</v>
      </c>
      <c r="D187" s="86">
        <v>2.54</v>
      </c>
      <c r="E187" s="90">
        <v>0.78100000000000003</v>
      </c>
      <c r="F187" s="90">
        <v>0.90210000000000001</v>
      </c>
      <c r="G187" s="86">
        <v>1</v>
      </c>
      <c r="H187" s="87">
        <v>1.52</v>
      </c>
      <c r="I187" s="84" t="s">
        <v>229</v>
      </c>
      <c r="J187" s="84" t="s">
        <v>230</v>
      </c>
      <c r="K187" s="85" t="s">
        <v>425</v>
      </c>
      <c r="L187" s="91" t="s">
        <v>426</v>
      </c>
    </row>
    <row r="188" spans="2:12" x14ac:dyDescent="0.2">
      <c r="B188" s="89" t="s">
        <v>448</v>
      </c>
      <c r="C188" s="84" t="s">
        <v>446</v>
      </c>
      <c r="D188" s="86">
        <v>4.47</v>
      </c>
      <c r="E188" s="90">
        <v>1.2466999999999999</v>
      </c>
      <c r="F188" s="90">
        <v>1.44</v>
      </c>
      <c r="G188" s="86">
        <v>1</v>
      </c>
      <c r="H188" s="87">
        <v>2.31</v>
      </c>
      <c r="I188" s="84" t="s">
        <v>229</v>
      </c>
      <c r="J188" s="84" t="s">
        <v>230</v>
      </c>
      <c r="K188" s="85" t="s">
        <v>425</v>
      </c>
      <c r="L188" s="91" t="s">
        <v>426</v>
      </c>
    </row>
    <row r="189" spans="2:12" x14ac:dyDescent="0.2">
      <c r="B189" s="92" t="s">
        <v>449</v>
      </c>
      <c r="C189" s="93" t="s">
        <v>446</v>
      </c>
      <c r="D189" s="94">
        <v>11.24</v>
      </c>
      <c r="E189" s="95">
        <v>2.7528999999999999</v>
      </c>
      <c r="F189" s="95">
        <v>3.1797</v>
      </c>
      <c r="G189" s="94">
        <v>1</v>
      </c>
      <c r="H189" s="96">
        <v>2.31</v>
      </c>
      <c r="I189" s="93" t="s">
        <v>229</v>
      </c>
      <c r="J189" s="93" t="s">
        <v>230</v>
      </c>
      <c r="K189" s="97" t="s">
        <v>425</v>
      </c>
      <c r="L189" s="98" t="s">
        <v>426</v>
      </c>
    </row>
    <row r="190" spans="2:12" x14ac:dyDescent="0.2">
      <c r="B190" s="99" t="s">
        <v>450</v>
      </c>
      <c r="C190" s="84" t="s">
        <v>451</v>
      </c>
      <c r="D190" s="86">
        <v>2.66</v>
      </c>
      <c r="E190" s="90">
        <v>0.81100000000000005</v>
      </c>
      <c r="F190" s="90">
        <v>0.93669999999999998</v>
      </c>
      <c r="G190" s="86">
        <v>1</v>
      </c>
      <c r="H190" s="87">
        <v>1</v>
      </c>
      <c r="I190" s="84" t="s">
        <v>229</v>
      </c>
      <c r="J190" s="84" t="s">
        <v>230</v>
      </c>
      <c r="K190" s="85" t="s">
        <v>425</v>
      </c>
      <c r="L190" s="91" t="s">
        <v>426</v>
      </c>
    </row>
    <row r="191" spans="2:12" x14ac:dyDescent="0.2">
      <c r="B191" s="89" t="s">
        <v>452</v>
      </c>
      <c r="C191" s="84" t="s">
        <v>451</v>
      </c>
      <c r="D191" s="86">
        <v>4.2300000000000004</v>
      </c>
      <c r="E191" s="90">
        <v>1.1492</v>
      </c>
      <c r="F191" s="90">
        <v>1.3273999999999999</v>
      </c>
      <c r="G191" s="86">
        <v>1</v>
      </c>
      <c r="H191" s="87">
        <v>1.52</v>
      </c>
      <c r="I191" s="84" t="s">
        <v>229</v>
      </c>
      <c r="J191" s="84" t="s">
        <v>230</v>
      </c>
      <c r="K191" s="85" t="s">
        <v>425</v>
      </c>
      <c r="L191" s="91" t="s">
        <v>426</v>
      </c>
    </row>
    <row r="192" spans="2:12" x14ac:dyDescent="0.2">
      <c r="B192" s="89" t="s">
        <v>453</v>
      </c>
      <c r="C192" s="84" t="s">
        <v>451</v>
      </c>
      <c r="D192" s="86">
        <v>8.17</v>
      </c>
      <c r="E192" s="90">
        <v>1.9138999999999999</v>
      </c>
      <c r="F192" s="90">
        <v>2.2105999999999999</v>
      </c>
      <c r="G192" s="86">
        <v>1</v>
      </c>
      <c r="H192" s="87">
        <v>2.31</v>
      </c>
      <c r="I192" s="84" t="s">
        <v>229</v>
      </c>
      <c r="J192" s="84" t="s">
        <v>230</v>
      </c>
      <c r="K192" s="85" t="s">
        <v>425</v>
      </c>
      <c r="L192" s="91" t="s">
        <v>426</v>
      </c>
    </row>
    <row r="193" spans="2:12" x14ac:dyDescent="0.2">
      <c r="B193" s="92" t="s">
        <v>454</v>
      </c>
      <c r="C193" s="93" t="s">
        <v>451</v>
      </c>
      <c r="D193" s="94">
        <v>15.31</v>
      </c>
      <c r="E193" s="95">
        <v>3.4024999999999999</v>
      </c>
      <c r="F193" s="95">
        <v>3.9300999999999999</v>
      </c>
      <c r="G193" s="94">
        <v>1</v>
      </c>
      <c r="H193" s="96">
        <v>2.31</v>
      </c>
      <c r="I193" s="93" t="s">
        <v>229</v>
      </c>
      <c r="J193" s="93" t="s">
        <v>230</v>
      </c>
      <c r="K193" s="97" t="s">
        <v>425</v>
      </c>
      <c r="L193" s="98" t="s">
        <v>426</v>
      </c>
    </row>
    <row r="194" spans="2:12" x14ac:dyDescent="0.2">
      <c r="B194" s="99" t="s">
        <v>455</v>
      </c>
      <c r="C194" s="84" t="s">
        <v>456</v>
      </c>
      <c r="D194" s="86">
        <v>2.59</v>
      </c>
      <c r="E194" s="90">
        <v>0.72650000000000003</v>
      </c>
      <c r="F194" s="90">
        <v>0.83909999999999996</v>
      </c>
      <c r="G194" s="86">
        <v>1</v>
      </c>
      <c r="H194" s="87">
        <v>1</v>
      </c>
      <c r="I194" s="84" t="s">
        <v>229</v>
      </c>
      <c r="J194" s="84" t="s">
        <v>230</v>
      </c>
      <c r="K194" s="85" t="s">
        <v>425</v>
      </c>
      <c r="L194" s="91" t="s">
        <v>426</v>
      </c>
    </row>
    <row r="195" spans="2:12" x14ac:dyDescent="0.2">
      <c r="B195" s="89" t="s">
        <v>457</v>
      </c>
      <c r="C195" s="84" t="s">
        <v>456</v>
      </c>
      <c r="D195" s="86">
        <v>4.54</v>
      </c>
      <c r="E195" s="90">
        <v>0.83450000000000002</v>
      </c>
      <c r="F195" s="90">
        <v>0.96389999999999998</v>
      </c>
      <c r="G195" s="86">
        <v>1</v>
      </c>
      <c r="H195" s="87">
        <v>1.52</v>
      </c>
      <c r="I195" s="84" t="s">
        <v>229</v>
      </c>
      <c r="J195" s="84" t="s">
        <v>230</v>
      </c>
      <c r="K195" s="85" t="s">
        <v>425</v>
      </c>
      <c r="L195" s="91" t="s">
        <v>426</v>
      </c>
    </row>
    <row r="196" spans="2:12" x14ac:dyDescent="0.2">
      <c r="B196" s="89" t="s">
        <v>458</v>
      </c>
      <c r="C196" s="84" t="s">
        <v>456</v>
      </c>
      <c r="D196" s="86">
        <v>7.77</v>
      </c>
      <c r="E196" s="90">
        <v>1.2669999999999999</v>
      </c>
      <c r="F196" s="90">
        <v>1.4634</v>
      </c>
      <c r="G196" s="86">
        <v>1</v>
      </c>
      <c r="H196" s="87">
        <v>2.31</v>
      </c>
      <c r="I196" s="84" t="s">
        <v>229</v>
      </c>
      <c r="J196" s="84" t="s">
        <v>230</v>
      </c>
      <c r="K196" s="85" t="s">
        <v>425</v>
      </c>
      <c r="L196" s="91" t="s">
        <v>426</v>
      </c>
    </row>
    <row r="197" spans="2:12" x14ac:dyDescent="0.2">
      <c r="B197" s="92" t="s">
        <v>459</v>
      </c>
      <c r="C197" s="93" t="s">
        <v>456</v>
      </c>
      <c r="D197" s="94">
        <v>11.12</v>
      </c>
      <c r="E197" s="95">
        <v>2.1301000000000001</v>
      </c>
      <c r="F197" s="95">
        <v>2.4603999999999999</v>
      </c>
      <c r="G197" s="94">
        <v>1</v>
      </c>
      <c r="H197" s="96">
        <v>2.31</v>
      </c>
      <c r="I197" s="93" t="s">
        <v>229</v>
      </c>
      <c r="J197" s="93" t="s">
        <v>230</v>
      </c>
      <c r="K197" s="97" t="s">
        <v>425</v>
      </c>
      <c r="L197" s="98" t="s">
        <v>426</v>
      </c>
    </row>
    <row r="198" spans="2:12" x14ac:dyDescent="0.2">
      <c r="B198" s="99" t="s">
        <v>460</v>
      </c>
      <c r="C198" s="84" t="s">
        <v>461</v>
      </c>
      <c r="D198" s="86">
        <v>2.0499999999999998</v>
      </c>
      <c r="E198" s="90">
        <v>0.53380000000000005</v>
      </c>
      <c r="F198" s="90">
        <v>0.61660000000000004</v>
      </c>
      <c r="G198" s="86">
        <v>1</v>
      </c>
      <c r="H198" s="87">
        <v>1</v>
      </c>
      <c r="I198" s="84" t="s">
        <v>229</v>
      </c>
      <c r="J198" s="84" t="s">
        <v>230</v>
      </c>
      <c r="K198" s="85" t="s">
        <v>425</v>
      </c>
      <c r="L198" s="91" t="s">
        <v>426</v>
      </c>
    </row>
    <row r="199" spans="2:12" x14ac:dyDescent="0.2">
      <c r="B199" s="89" t="s">
        <v>462</v>
      </c>
      <c r="C199" s="84" t="s">
        <v>461</v>
      </c>
      <c r="D199" s="86">
        <v>2.64</v>
      </c>
      <c r="E199" s="90">
        <v>0.59099999999999997</v>
      </c>
      <c r="F199" s="90">
        <v>0.68259999999999998</v>
      </c>
      <c r="G199" s="86">
        <v>1</v>
      </c>
      <c r="H199" s="87">
        <v>1.52</v>
      </c>
      <c r="I199" s="84" t="s">
        <v>229</v>
      </c>
      <c r="J199" s="84" t="s">
        <v>230</v>
      </c>
      <c r="K199" s="85" t="s">
        <v>425</v>
      </c>
      <c r="L199" s="91" t="s">
        <v>426</v>
      </c>
    </row>
    <row r="200" spans="2:12" x14ac:dyDescent="0.2">
      <c r="B200" s="89" t="s">
        <v>463</v>
      </c>
      <c r="C200" s="84" t="s">
        <v>461</v>
      </c>
      <c r="D200" s="86">
        <v>3.49</v>
      </c>
      <c r="E200" s="90">
        <v>0.72550000000000003</v>
      </c>
      <c r="F200" s="90">
        <v>0.83799999999999997</v>
      </c>
      <c r="G200" s="86">
        <v>1</v>
      </c>
      <c r="H200" s="87">
        <v>2.31</v>
      </c>
      <c r="I200" s="84" t="s">
        <v>229</v>
      </c>
      <c r="J200" s="84" t="s">
        <v>230</v>
      </c>
      <c r="K200" s="85" t="s">
        <v>425</v>
      </c>
      <c r="L200" s="91" t="s">
        <v>426</v>
      </c>
    </row>
    <row r="201" spans="2:12" x14ac:dyDescent="0.2">
      <c r="B201" s="92" t="s">
        <v>464</v>
      </c>
      <c r="C201" s="93" t="s">
        <v>461</v>
      </c>
      <c r="D201" s="94">
        <v>6.88</v>
      </c>
      <c r="E201" s="95">
        <v>1.3533999999999999</v>
      </c>
      <c r="F201" s="95">
        <v>1.5631999999999999</v>
      </c>
      <c r="G201" s="94">
        <v>1</v>
      </c>
      <c r="H201" s="96">
        <v>2.31</v>
      </c>
      <c r="I201" s="93" t="s">
        <v>229</v>
      </c>
      <c r="J201" s="93" t="s">
        <v>230</v>
      </c>
      <c r="K201" s="97" t="s">
        <v>425</v>
      </c>
      <c r="L201" s="98" t="s">
        <v>426</v>
      </c>
    </row>
    <row r="202" spans="2:12" x14ac:dyDescent="0.2">
      <c r="B202" s="99" t="s">
        <v>465</v>
      </c>
      <c r="C202" s="84" t="s">
        <v>466</v>
      </c>
      <c r="D202" s="86">
        <v>1.98</v>
      </c>
      <c r="E202" s="90">
        <v>0.32300000000000001</v>
      </c>
      <c r="F202" s="90">
        <v>0.37309999999999999</v>
      </c>
      <c r="G202" s="86">
        <v>1</v>
      </c>
      <c r="H202" s="87">
        <v>1</v>
      </c>
      <c r="I202" s="84" t="s">
        <v>229</v>
      </c>
      <c r="J202" s="84" t="s">
        <v>467</v>
      </c>
      <c r="K202" s="85" t="s">
        <v>425</v>
      </c>
      <c r="L202" s="91" t="s">
        <v>426</v>
      </c>
    </row>
    <row r="203" spans="2:12" x14ac:dyDescent="0.2">
      <c r="B203" s="89" t="s">
        <v>468</v>
      </c>
      <c r="C203" s="84" t="s">
        <v>466</v>
      </c>
      <c r="D203" s="86">
        <v>2.84</v>
      </c>
      <c r="E203" s="90">
        <v>0.45600000000000002</v>
      </c>
      <c r="F203" s="90">
        <v>0.52669999999999995</v>
      </c>
      <c r="G203" s="86">
        <v>1</v>
      </c>
      <c r="H203" s="87">
        <v>1.52</v>
      </c>
      <c r="I203" s="84" t="s">
        <v>229</v>
      </c>
      <c r="J203" s="84" t="s">
        <v>467</v>
      </c>
      <c r="K203" s="85" t="s">
        <v>425</v>
      </c>
      <c r="L203" s="91" t="s">
        <v>426</v>
      </c>
    </row>
    <row r="204" spans="2:12" x14ac:dyDescent="0.2">
      <c r="B204" s="89" t="s">
        <v>469</v>
      </c>
      <c r="C204" s="84" t="s">
        <v>466</v>
      </c>
      <c r="D204" s="86">
        <v>4.09</v>
      </c>
      <c r="E204" s="90">
        <v>0.63859999999999995</v>
      </c>
      <c r="F204" s="90">
        <v>0.73760000000000003</v>
      </c>
      <c r="G204" s="86">
        <v>1</v>
      </c>
      <c r="H204" s="87">
        <v>2.31</v>
      </c>
      <c r="I204" s="84" t="s">
        <v>229</v>
      </c>
      <c r="J204" s="84" t="s">
        <v>467</v>
      </c>
      <c r="K204" s="85" t="s">
        <v>425</v>
      </c>
      <c r="L204" s="91" t="s">
        <v>426</v>
      </c>
    </row>
    <row r="205" spans="2:12" x14ac:dyDescent="0.2">
      <c r="B205" s="92" t="s">
        <v>470</v>
      </c>
      <c r="C205" s="93" t="s">
        <v>466</v>
      </c>
      <c r="D205" s="94">
        <v>6.56</v>
      </c>
      <c r="E205" s="95">
        <v>1.1193</v>
      </c>
      <c r="F205" s="95">
        <v>1.2927999999999999</v>
      </c>
      <c r="G205" s="94">
        <v>1</v>
      </c>
      <c r="H205" s="96">
        <v>2.31</v>
      </c>
      <c r="I205" s="93" t="s">
        <v>229</v>
      </c>
      <c r="J205" s="93" t="s">
        <v>467</v>
      </c>
      <c r="K205" s="97" t="s">
        <v>425</v>
      </c>
      <c r="L205" s="98" t="s">
        <v>426</v>
      </c>
    </row>
    <row r="206" spans="2:12" x14ac:dyDescent="0.2">
      <c r="B206" s="99" t="s">
        <v>471</v>
      </c>
      <c r="C206" s="84" t="s">
        <v>472</v>
      </c>
      <c r="D206" s="86">
        <v>2.2200000000000002</v>
      </c>
      <c r="E206" s="90">
        <v>0.371</v>
      </c>
      <c r="F206" s="90">
        <v>0.42849999999999999</v>
      </c>
      <c r="G206" s="86">
        <v>1</v>
      </c>
      <c r="H206" s="87">
        <v>1</v>
      </c>
      <c r="I206" s="84" t="s">
        <v>229</v>
      </c>
      <c r="J206" s="84" t="s">
        <v>230</v>
      </c>
      <c r="K206" s="85" t="s">
        <v>425</v>
      </c>
      <c r="L206" s="91" t="s">
        <v>426</v>
      </c>
    </row>
    <row r="207" spans="2:12" x14ac:dyDescent="0.2">
      <c r="B207" s="89" t="s">
        <v>473</v>
      </c>
      <c r="C207" s="84" t="s">
        <v>472</v>
      </c>
      <c r="D207" s="86">
        <v>2.88</v>
      </c>
      <c r="E207" s="90">
        <v>0.5272</v>
      </c>
      <c r="F207" s="90">
        <v>0.6089</v>
      </c>
      <c r="G207" s="86">
        <v>1</v>
      </c>
      <c r="H207" s="87">
        <v>1.52</v>
      </c>
      <c r="I207" s="84" t="s">
        <v>229</v>
      </c>
      <c r="J207" s="84" t="s">
        <v>230</v>
      </c>
      <c r="K207" s="85" t="s">
        <v>425</v>
      </c>
      <c r="L207" s="91" t="s">
        <v>426</v>
      </c>
    </row>
    <row r="208" spans="2:12" x14ac:dyDescent="0.2">
      <c r="B208" s="89" t="s">
        <v>474</v>
      </c>
      <c r="C208" s="84" t="s">
        <v>472</v>
      </c>
      <c r="D208" s="86">
        <v>4.6900000000000004</v>
      </c>
      <c r="E208" s="90">
        <v>0.89680000000000004</v>
      </c>
      <c r="F208" s="90">
        <v>1.0358000000000001</v>
      </c>
      <c r="G208" s="86">
        <v>1</v>
      </c>
      <c r="H208" s="87">
        <v>2.31</v>
      </c>
      <c r="I208" s="84" t="s">
        <v>229</v>
      </c>
      <c r="J208" s="84" t="s">
        <v>230</v>
      </c>
      <c r="K208" s="85" t="s">
        <v>425</v>
      </c>
      <c r="L208" s="91" t="s">
        <v>426</v>
      </c>
    </row>
    <row r="209" spans="2:12" x14ac:dyDescent="0.2">
      <c r="B209" s="92" t="s">
        <v>475</v>
      </c>
      <c r="C209" s="93" t="s">
        <v>472</v>
      </c>
      <c r="D209" s="94">
        <v>7.31</v>
      </c>
      <c r="E209" s="95">
        <v>1.3903000000000001</v>
      </c>
      <c r="F209" s="95">
        <v>1.6059000000000001</v>
      </c>
      <c r="G209" s="94">
        <v>1</v>
      </c>
      <c r="H209" s="96">
        <v>2.31</v>
      </c>
      <c r="I209" s="93" t="s">
        <v>229</v>
      </c>
      <c r="J209" s="93" t="s">
        <v>230</v>
      </c>
      <c r="K209" s="97" t="s">
        <v>425</v>
      </c>
      <c r="L209" s="98" t="s">
        <v>426</v>
      </c>
    </row>
    <row r="210" spans="2:12" x14ac:dyDescent="0.2">
      <c r="B210" s="99" t="s">
        <v>476</v>
      </c>
      <c r="C210" s="84" t="s">
        <v>477</v>
      </c>
      <c r="D210" s="86">
        <v>2.36</v>
      </c>
      <c r="E210" s="90">
        <v>0.46579999999999999</v>
      </c>
      <c r="F210" s="90">
        <v>0.53800000000000003</v>
      </c>
      <c r="G210" s="86">
        <v>1</v>
      </c>
      <c r="H210" s="87">
        <v>1</v>
      </c>
      <c r="I210" s="84" t="s">
        <v>229</v>
      </c>
      <c r="J210" s="84" t="s">
        <v>230</v>
      </c>
      <c r="K210" s="85" t="s">
        <v>425</v>
      </c>
      <c r="L210" s="91" t="s">
        <v>426</v>
      </c>
    </row>
    <row r="211" spans="2:12" x14ac:dyDescent="0.2">
      <c r="B211" s="89" t="s">
        <v>478</v>
      </c>
      <c r="C211" s="84" t="s">
        <v>477</v>
      </c>
      <c r="D211" s="86">
        <v>3.15</v>
      </c>
      <c r="E211" s="90">
        <v>0.63490000000000002</v>
      </c>
      <c r="F211" s="90">
        <v>0.73329999999999995</v>
      </c>
      <c r="G211" s="86">
        <v>1</v>
      </c>
      <c r="H211" s="87">
        <v>1.52</v>
      </c>
      <c r="I211" s="84" t="s">
        <v>229</v>
      </c>
      <c r="J211" s="84" t="s">
        <v>230</v>
      </c>
      <c r="K211" s="85" t="s">
        <v>425</v>
      </c>
      <c r="L211" s="91" t="s">
        <v>426</v>
      </c>
    </row>
    <row r="212" spans="2:12" x14ac:dyDescent="0.2">
      <c r="B212" s="89" t="s">
        <v>479</v>
      </c>
      <c r="C212" s="84" t="s">
        <v>477</v>
      </c>
      <c r="D212" s="86">
        <v>5.28</v>
      </c>
      <c r="E212" s="90">
        <v>0.95520000000000005</v>
      </c>
      <c r="F212" s="90">
        <v>1.1032999999999999</v>
      </c>
      <c r="G212" s="86">
        <v>1</v>
      </c>
      <c r="H212" s="87">
        <v>2.31</v>
      </c>
      <c r="I212" s="84" t="s">
        <v>229</v>
      </c>
      <c r="J212" s="84" t="s">
        <v>230</v>
      </c>
      <c r="K212" s="85" t="s">
        <v>425</v>
      </c>
      <c r="L212" s="91" t="s">
        <v>426</v>
      </c>
    </row>
    <row r="213" spans="2:12" x14ac:dyDescent="0.2">
      <c r="B213" s="92" t="s">
        <v>480</v>
      </c>
      <c r="C213" s="93" t="s">
        <v>477</v>
      </c>
      <c r="D213" s="94">
        <v>8.33</v>
      </c>
      <c r="E213" s="95">
        <v>1.8008</v>
      </c>
      <c r="F213" s="95">
        <v>2.08</v>
      </c>
      <c r="G213" s="94">
        <v>1</v>
      </c>
      <c r="H213" s="96">
        <v>2.31</v>
      </c>
      <c r="I213" s="93" t="s">
        <v>229</v>
      </c>
      <c r="J213" s="93" t="s">
        <v>230</v>
      </c>
      <c r="K213" s="97" t="s">
        <v>425</v>
      </c>
      <c r="L213" s="98" t="s">
        <v>426</v>
      </c>
    </row>
    <row r="214" spans="2:12" x14ac:dyDescent="0.2">
      <c r="B214" s="99" t="s">
        <v>481</v>
      </c>
      <c r="C214" s="84" t="s">
        <v>482</v>
      </c>
      <c r="D214" s="86">
        <v>3.58</v>
      </c>
      <c r="E214" s="90">
        <v>1.526</v>
      </c>
      <c r="F214" s="90">
        <v>1.7625999999999999</v>
      </c>
      <c r="G214" s="86">
        <v>1</v>
      </c>
      <c r="H214" s="87">
        <v>1</v>
      </c>
      <c r="I214" s="84" t="s">
        <v>229</v>
      </c>
      <c r="J214" s="84" t="s">
        <v>467</v>
      </c>
      <c r="K214" s="85" t="s">
        <v>483</v>
      </c>
      <c r="L214" s="91" t="s">
        <v>484</v>
      </c>
    </row>
    <row r="215" spans="2:12" x14ac:dyDescent="0.2">
      <c r="B215" s="89" t="s">
        <v>485</v>
      </c>
      <c r="C215" s="84" t="s">
        <v>482</v>
      </c>
      <c r="D215" s="86">
        <v>5.5</v>
      </c>
      <c r="E215" s="90">
        <v>1.9036999999999999</v>
      </c>
      <c r="F215" s="90">
        <v>2.1989000000000001</v>
      </c>
      <c r="G215" s="86">
        <v>1</v>
      </c>
      <c r="H215" s="87">
        <v>1.52</v>
      </c>
      <c r="I215" s="84" t="s">
        <v>229</v>
      </c>
      <c r="J215" s="84" t="s">
        <v>467</v>
      </c>
      <c r="K215" s="85" t="s">
        <v>483</v>
      </c>
      <c r="L215" s="91" t="s">
        <v>484</v>
      </c>
    </row>
    <row r="216" spans="2:12" x14ac:dyDescent="0.2">
      <c r="B216" s="89" t="s">
        <v>486</v>
      </c>
      <c r="C216" s="84" t="s">
        <v>482</v>
      </c>
      <c r="D216" s="86">
        <v>9.25</v>
      </c>
      <c r="E216" s="90">
        <v>2.8054000000000001</v>
      </c>
      <c r="F216" s="90">
        <v>3.2404000000000002</v>
      </c>
      <c r="G216" s="86">
        <v>1</v>
      </c>
      <c r="H216" s="87">
        <v>2.31</v>
      </c>
      <c r="I216" s="84" t="s">
        <v>229</v>
      </c>
      <c r="J216" s="84" t="s">
        <v>467</v>
      </c>
      <c r="K216" s="85" t="s">
        <v>483</v>
      </c>
      <c r="L216" s="91" t="s">
        <v>484</v>
      </c>
    </row>
    <row r="217" spans="2:12" x14ac:dyDescent="0.2">
      <c r="B217" s="92" t="s">
        <v>487</v>
      </c>
      <c r="C217" s="93" t="s">
        <v>482</v>
      </c>
      <c r="D217" s="94">
        <v>17.3</v>
      </c>
      <c r="E217" s="95">
        <v>5.3827999999999996</v>
      </c>
      <c r="F217" s="95">
        <v>6.2173999999999996</v>
      </c>
      <c r="G217" s="94">
        <v>1</v>
      </c>
      <c r="H217" s="96">
        <v>2.31</v>
      </c>
      <c r="I217" s="93" t="s">
        <v>229</v>
      </c>
      <c r="J217" s="93" t="s">
        <v>467</v>
      </c>
      <c r="K217" s="97" t="s">
        <v>483</v>
      </c>
      <c r="L217" s="98" t="s">
        <v>484</v>
      </c>
    </row>
    <row r="218" spans="2:12" x14ac:dyDescent="0.2">
      <c r="B218" s="99" t="s">
        <v>488</v>
      </c>
      <c r="C218" s="84" t="s">
        <v>489</v>
      </c>
      <c r="D218" s="86">
        <v>3.23</v>
      </c>
      <c r="E218" s="90">
        <v>1.1825000000000001</v>
      </c>
      <c r="F218" s="90">
        <v>1.3657999999999999</v>
      </c>
      <c r="G218" s="86">
        <v>1</v>
      </c>
      <c r="H218" s="87">
        <v>1</v>
      </c>
      <c r="I218" s="84" t="s">
        <v>229</v>
      </c>
      <c r="J218" s="84" t="s">
        <v>467</v>
      </c>
      <c r="K218" s="85" t="s">
        <v>483</v>
      </c>
      <c r="L218" s="91" t="s">
        <v>484</v>
      </c>
    </row>
    <row r="219" spans="2:12" x14ac:dyDescent="0.2">
      <c r="B219" s="89" t="s">
        <v>490</v>
      </c>
      <c r="C219" s="84" t="s">
        <v>489</v>
      </c>
      <c r="D219" s="86">
        <v>5.43</v>
      </c>
      <c r="E219" s="90">
        <v>1.5681</v>
      </c>
      <c r="F219" s="90">
        <v>1.8111999999999999</v>
      </c>
      <c r="G219" s="86">
        <v>1</v>
      </c>
      <c r="H219" s="87">
        <v>1.52</v>
      </c>
      <c r="I219" s="84" t="s">
        <v>229</v>
      </c>
      <c r="J219" s="84" t="s">
        <v>467</v>
      </c>
      <c r="K219" s="85" t="s">
        <v>483</v>
      </c>
      <c r="L219" s="91" t="s">
        <v>484</v>
      </c>
    </row>
    <row r="220" spans="2:12" x14ac:dyDescent="0.2">
      <c r="B220" s="89" t="s">
        <v>491</v>
      </c>
      <c r="C220" s="84" t="s">
        <v>489</v>
      </c>
      <c r="D220" s="86">
        <v>10.36</v>
      </c>
      <c r="E220" s="90">
        <v>2.5003000000000002</v>
      </c>
      <c r="F220" s="90">
        <v>2.8879999999999999</v>
      </c>
      <c r="G220" s="86">
        <v>1</v>
      </c>
      <c r="H220" s="87">
        <v>2.31</v>
      </c>
      <c r="I220" s="84" t="s">
        <v>229</v>
      </c>
      <c r="J220" s="84" t="s">
        <v>467</v>
      </c>
      <c r="K220" s="85" t="s">
        <v>483</v>
      </c>
      <c r="L220" s="91" t="s">
        <v>484</v>
      </c>
    </row>
    <row r="221" spans="2:12" x14ac:dyDescent="0.2">
      <c r="B221" s="92" t="s">
        <v>492</v>
      </c>
      <c r="C221" s="93" t="s">
        <v>489</v>
      </c>
      <c r="D221" s="94">
        <v>16.91</v>
      </c>
      <c r="E221" s="95">
        <v>4.3773</v>
      </c>
      <c r="F221" s="95">
        <v>5.056</v>
      </c>
      <c r="G221" s="94">
        <v>1</v>
      </c>
      <c r="H221" s="96">
        <v>2.31</v>
      </c>
      <c r="I221" s="93" t="s">
        <v>229</v>
      </c>
      <c r="J221" s="93" t="s">
        <v>467</v>
      </c>
      <c r="K221" s="97" t="s">
        <v>483</v>
      </c>
      <c r="L221" s="98" t="s">
        <v>484</v>
      </c>
    </row>
    <row r="222" spans="2:12" x14ac:dyDescent="0.2">
      <c r="B222" s="99" t="s">
        <v>493</v>
      </c>
      <c r="C222" s="84" t="s">
        <v>494</v>
      </c>
      <c r="D222" s="86">
        <v>12.46</v>
      </c>
      <c r="E222" s="90">
        <v>2.8361999999999998</v>
      </c>
      <c r="F222" s="90">
        <v>3.2759</v>
      </c>
      <c r="G222" s="86">
        <v>1</v>
      </c>
      <c r="H222" s="87">
        <v>1</v>
      </c>
      <c r="I222" s="84" t="s">
        <v>229</v>
      </c>
      <c r="J222" s="84" t="s">
        <v>467</v>
      </c>
      <c r="K222" s="85" t="s">
        <v>483</v>
      </c>
      <c r="L222" s="91" t="s">
        <v>484</v>
      </c>
    </row>
    <row r="223" spans="2:12" x14ac:dyDescent="0.2">
      <c r="B223" s="89" t="s">
        <v>495</v>
      </c>
      <c r="C223" s="84" t="s">
        <v>494</v>
      </c>
      <c r="D223" s="86">
        <v>12.96</v>
      </c>
      <c r="E223" s="90">
        <v>2.9026000000000001</v>
      </c>
      <c r="F223" s="90">
        <v>3.3525999999999998</v>
      </c>
      <c r="G223" s="86">
        <v>1</v>
      </c>
      <c r="H223" s="87">
        <v>1.52</v>
      </c>
      <c r="I223" s="84" t="s">
        <v>229</v>
      </c>
      <c r="J223" s="84" t="s">
        <v>467</v>
      </c>
      <c r="K223" s="85" t="s">
        <v>483</v>
      </c>
      <c r="L223" s="91" t="s">
        <v>484</v>
      </c>
    </row>
    <row r="224" spans="2:12" x14ac:dyDescent="0.2">
      <c r="B224" s="89" t="s">
        <v>496</v>
      </c>
      <c r="C224" s="84" t="s">
        <v>494</v>
      </c>
      <c r="D224" s="86">
        <v>14.95</v>
      </c>
      <c r="E224" s="90">
        <v>3.6259000000000001</v>
      </c>
      <c r="F224" s="90">
        <v>4.1881000000000004</v>
      </c>
      <c r="G224" s="86">
        <v>1</v>
      </c>
      <c r="H224" s="87">
        <v>2.31</v>
      </c>
      <c r="I224" s="84" t="s">
        <v>229</v>
      </c>
      <c r="J224" s="84" t="s">
        <v>467</v>
      </c>
      <c r="K224" s="85" t="s">
        <v>483</v>
      </c>
      <c r="L224" s="91" t="s">
        <v>484</v>
      </c>
    </row>
    <row r="225" spans="2:12" x14ac:dyDescent="0.2">
      <c r="B225" s="92" t="s">
        <v>497</v>
      </c>
      <c r="C225" s="93" t="s">
        <v>494</v>
      </c>
      <c r="D225" s="94">
        <v>17.61</v>
      </c>
      <c r="E225" s="95">
        <v>4.8647</v>
      </c>
      <c r="F225" s="95">
        <v>5.6189999999999998</v>
      </c>
      <c r="G225" s="94">
        <v>1</v>
      </c>
      <c r="H225" s="96">
        <v>2.31</v>
      </c>
      <c r="I225" s="93" t="s">
        <v>229</v>
      </c>
      <c r="J225" s="93" t="s">
        <v>467</v>
      </c>
      <c r="K225" s="97" t="s">
        <v>483</v>
      </c>
      <c r="L225" s="98" t="s">
        <v>484</v>
      </c>
    </row>
    <row r="226" spans="2:12" x14ac:dyDescent="0.2">
      <c r="B226" s="99" t="s">
        <v>498</v>
      </c>
      <c r="C226" s="84" t="s">
        <v>499</v>
      </c>
      <c r="D226" s="86">
        <v>6.14</v>
      </c>
      <c r="E226" s="90">
        <v>1.0728</v>
      </c>
      <c r="F226" s="90">
        <v>1.2391000000000001</v>
      </c>
      <c r="G226" s="86">
        <v>1</v>
      </c>
      <c r="H226" s="87">
        <v>1</v>
      </c>
      <c r="I226" s="84" t="s">
        <v>229</v>
      </c>
      <c r="J226" s="84" t="s">
        <v>467</v>
      </c>
      <c r="K226" s="85" t="s">
        <v>483</v>
      </c>
      <c r="L226" s="91" t="s">
        <v>484</v>
      </c>
    </row>
    <row r="227" spans="2:12" x14ac:dyDescent="0.2">
      <c r="B227" s="89" t="s">
        <v>500</v>
      </c>
      <c r="C227" s="84" t="s">
        <v>499</v>
      </c>
      <c r="D227" s="86">
        <v>8.2799999999999994</v>
      </c>
      <c r="E227" s="90">
        <v>1.4934000000000001</v>
      </c>
      <c r="F227" s="90">
        <v>1.7249000000000001</v>
      </c>
      <c r="G227" s="86">
        <v>1</v>
      </c>
      <c r="H227" s="87">
        <v>1.52</v>
      </c>
      <c r="I227" s="84" t="s">
        <v>229</v>
      </c>
      <c r="J227" s="84" t="s">
        <v>467</v>
      </c>
      <c r="K227" s="85" t="s">
        <v>483</v>
      </c>
      <c r="L227" s="91" t="s">
        <v>484</v>
      </c>
    </row>
    <row r="228" spans="2:12" x14ac:dyDescent="0.2">
      <c r="B228" s="89" t="s">
        <v>501</v>
      </c>
      <c r="C228" s="84" t="s">
        <v>499</v>
      </c>
      <c r="D228" s="86">
        <v>10.35</v>
      </c>
      <c r="E228" s="90">
        <v>1.9799</v>
      </c>
      <c r="F228" s="90">
        <v>2.2869000000000002</v>
      </c>
      <c r="G228" s="86">
        <v>1</v>
      </c>
      <c r="H228" s="87">
        <v>2.31</v>
      </c>
      <c r="I228" s="84" t="s">
        <v>229</v>
      </c>
      <c r="J228" s="84" t="s">
        <v>467</v>
      </c>
      <c r="K228" s="85" t="s">
        <v>483</v>
      </c>
      <c r="L228" s="91" t="s">
        <v>484</v>
      </c>
    </row>
    <row r="229" spans="2:12" x14ac:dyDescent="0.2">
      <c r="B229" s="92" t="s">
        <v>502</v>
      </c>
      <c r="C229" s="93" t="s">
        <v>499</v>
      </c>
      <c r="D229" s="94">
        <v>12.63</v>
      </c>
      <c r="E229" s="95">
        <v>2.7330999999999999</v>
      </c>
      <c r="F229" s="95">
        <v>3.1568999999999998</v>
      </c>
      <c r="G229" s="94">
        <v>1</v>
      </c>
      <c r="H229" s="96">
        <v>2.31</v>
      </c>
      <c r="I229" s="93" t="s">
        <v>229</v>
      </c>
      <c r="J229" s="93" t="s">
        <v>467</v>
      </c>
      <c r="K229" s="97" t="s">
        <v>483</v>
      </c>
      <c r="L229" s="98" t="s">
        <v>484</v>
      </c>
    </row>
    <row r="230" spans="2:12" x14ac:dyDescent="0.2">
      <c r="B230" s="99" t="s">
        <v>503</v>
      </c>
      <c r="C230" s="84" t="s">
        <v>504</v>
      </c>
      <c r="D230" s="86">
        <v>2.62</v>
      </c>
      <c r="E230" s="90">
        <v>0.40300000000000002</v>
      </c>
      <c r="F230" s="90">
        <v>0.46550000000000002</v>
      </c>
      <c r="G230" s="86">
        <v>1</v>
      </c>
      <c r="H230" s="87">
        <v>1</v>
      </c>
      <c r="I230" s="84" t="s">
        <v>229</v>
      </c>
      <c r="J230" s="84" t="s">
        <v>467</v>
      </c>
      <c r="K230" s="85" t="s">
        <v>483</v>
      </c>
      <c r="L230" s="91" t="s">
        <v>484</v>
      </c>
    </row>
    <row r="231" spans="2:12" x14ac:dyDescent="0.2">
      <c r="B231" s="89" t="s">
        <v>505</v>
      </c>
      <c r="C231" s="84" t="s">
        <v>504</v>
      </c>
      <c r="D231" s="86">
        <v>4.08</v>
      </c>
      <c r="E231" s="90">
        <v>0.54579999999999995</v>
      </c>
      <c r="F231" s="90">
        <v>0.63039999999999996</v>
      </c>
      <c r="G231" s="86">
        <v>1</v>
      </c>
      <c r="H231" s="87">
        <v>1.52</v>
      </c>
      <c r="I231" s="84" t="s">
        <v>229</v>
      </c>
      <c r="J231" s="84" t="s">
        <v>467</v>
      </c>
      <c r="K231" s="85" t="s">
        <v>483</v>
      </c>
      <c r="L231" s="91" t="s">
        <v>484</v>
      </c>
    </row>
    <row r="232" spans="2:12" x14ac:dyDescent="0.2">
      <c r="B232" s="89" t="s">
        <v>506</v>
      </c>
      <c r="C232" s="84" t="s">
        <v>504</v>
      </c>
      <c r="D232" s="86">
        <v>6.27</v>
      </c>
      <c r="E232" s="90">
        <v>0.94450000000000001</v>
      </c>
      <c r="F232" s="90">
        <v>1.0909</v>
      </c>
      <c r="G232" s="86">
        <v>1</v>
      </c>
      <c r="H232" s="87">
        <v>2.31</v>
      </c>
      <c r="I232" s="84" t="s">
        <v>229</v>
      </c>
      <c r="J232" s="84" t="s">
        <v>467</v>
      </c>
      <c r="K232" s="85" t="s">
        <v>483</v>
      </c>
      <c r="L232" s="91" t="s">
        <v>484</v>
      </c>
    </row>
    <row r="233" spans="2:12" x14ac:dyDescent="0.2">
      <c r="B233" s="92" t="s">
        <v>507</v>
      </c>
      <c r="C233" s="93" t="s">
        <v>504</v>
      </c>
      <c r="D233" s="94">
        <v>7.82</v>
      </c>
      <c r="E233" s="95">
        <v>1.5524</v>
      </c>
      <c r="F233" s="95">
        <v>1.7930999999999999</v>
      </c>
      <c r="G233" s="94">
        <v>1</v>
      </c>
      <c r="H233" s="96">
        <v>2.31</v>
      </c>
      <c r="I233" s="93" t="s">
        <v>229</v>
      </c>
      <c r="J233" s="93" t="s">
        <v>467</v>
      </c>
      <c r="K233" s="97" t="s">
        <v>483</v>
      </c>
      <c r="L233" s="98" t="s">
        <v>484</v>
      </c>
    </row>
    <row r="234" spans="2:12" x14ac:dyDescent="0.2">
      <c r="B234" s="99" t="s">
        <v>508</v>
      </c>
      <c r="C234" s="84" t="s">
        <v>509</v>
      </c>
      <c r="D234" s="86">
        <v>2.84</v>
      </c>
      <c r="E234" s="90">
        <v>0.41520000000000001</v>
      </c>
      <c r="F234" s="90">
        <v>0.47960000000000003</v>
      </c>
      <c r="G234" s="86">
        <v>1</v>
      </c>
      <c r="H234" s="87">
        <v>1</v>
      </c>
      <c r="I234" s="84" t="s">
        <v>229</v>
      </c>
      <c r="J234" s="84" t="s">
        <v>467</v>
      </c>
      <c r="K234" s="85" t="s">
        <v>483</v>
      </c>
      <c r="L234" s="91" t="s">
        <v>484</v>
      </c>
    </row>
    <row r="235" spans="2:12" x14ac:dyDescent="0.2">
      <c r="B235" s="89" t="s">
        <v>510</v>
      </c>
      <c r="C235" s="84" t="s">
        <v>509</v>
      </c>
      <c r="D235" s="86">
        <v>3.77</v>
      </c>
      <c r="E235" s="90">
        <v>0.63239999999999996</v>
      </c>
      <c r="F235" s="90">
        <v>0.73050000000000004</v>
      </c>
      <c r="G235" s="86">
        <v>1</v>
      </c>
      <c r="H235" s="87">
        <v>1.52</v>
      </c>
      <c r="I235" s="84" t="s">
        <v>229</v>
      </c>
      <c r="J235" s="84" t="s">
        <v>467</v>
      </c>
      <c r="K235" s="85" t="s">
        <v>483</v>
      </c>
      <c r="L235" s="91" t="s">
        <v>484</v>
      </c>
    </row>
    <row r="236" spans="2:12" x14ac:dyDescent="0.2">
      <c r="B236" s="89" t="s">
        <v>511</v>
      </c>
      <c r="C236" s="84" t="s">
        <v>509</v>
      </c>
      <c r="D236" s="86">
        <v>5.53</v>
      </c>
      <c r="E236" s="90">
        <v>0.96699999999999997</v>
      </c>
      <c r="F236" s="90">
        <v>1.1169</v>
      </c>
      <c r="G236" s="86">
        <v>1</v>
      </c>
      <c r="H236" s="87">
        <v>2.31</v>
      </c>
      <c r="I236" s="84" t="s">
        <v>229</v>
      </c>
      <c r="J236" s="84" t="s">
        <v>467</v>
      </c>
      <c r="K236" s="85" t="s">
        <v>483</v>
      </c>
      <c r="L236" s="91" t="s">
        <v>484</v>
      </c>
    </row>
    <row r="237" spans="2:12" x14ac:dyDescent="0.2">
      <c r="B237" s="92" t="s">
        <v>512</v>
      </c>
      <c r="C237" s="93" t="s">
        <v>509</v>
      </c>
      <c r="D237" s="94">
        <v>7.14</v>
      </c>
      <c r="E237" s="95">
        <v>1.6981999999999999</v>
      </c>
      <c r="F237" s="95">
        <v>1.9615</v>
      </c>
      <c r="G237" s="94">
        <v>1</v>
      </c>
      <c r="H237" s="96">
        <v>2.31</v>
      </c>
      <c r="I237" s="93" t="s">
        <v>229</v>
      </c>
      <c r="J237" s="93" t="s">
        <v>467</v>
      </c>
      <c r="K237" s="97" t="s">
        <v>483</v>
      </c>
      <c r="L237" s="98" t="s">
        <v>484</v>
      </c>
    </row>
    <row r="238" spans="2:12" x14ac:dyDescent="0.2">
      <c r="B238" s="99" t="s">
        <v>513</v>
      </c>
      <c r="C238" s="84" t="s">
        <v>514</v>
      </c>
      <c r="D238" s="86">
        <v>2.39</v>
      </c>
      <c r="E238" s="90">
        <v>0.48980000000000001</v>
      </c>
      <c r="F238" s="90">
        <v>0.56569999999999998</v>
      </c>
      <c r="G238" s="86">
        <v>1</v>
      </c>
      <c r="H238" s="87">
        <v>1</v>
      </c>
      <c r="I238" s="84" t="s">
        <v>229</v>
      </c>
      <c r="J238" s="84" t="s">
        <v>467</v>
      </c>
      <c r="K238" s="85" t="s">
        <v>483</v>
      </c>
      <c r="L238" s="91" t="s">
        <v>484</v>
      </c>
    </row>
    <row r="239" spans="2:12" x14ac:dyDescent="0.2">
      <c r="B239" s="89" t="s">
        <v>515</v>
      </c>
      <c r="C239" s="84" t="s">
        <v>514</v>
      </c>
      <c r="D239" s="86">
        <v>3.4</v>
      </c>
      <c r="E239" s="90">
        <v>0.65239999999999998</v>
      </c>
      <c r="F239" s="90">
        <v>0.75360000000000005</v>
      </c>
      <c r="G239" s="86">
        <v>1</v>
      </c>
      <c r="H239" s="87">
        <v>1.52</v>
      </c>
      <c r="I239" s="84" t="s">
        <v>229</v>
      </c>
      <c r="J239" s="84" t="s">
        <v>467</v>
      </c>
      <c r="K239" s="85" t="s">
        <v>483</v>
      </c>
      <c r="L239" s="91" t="s">
        <v>484</v>
      </c>
    </row>
    <row r="240" spans="2:12" x14ac:dyDescent="0.2">
      <c r="B240" s="89" t="s">
        <v>516</v>
      </c>
      <c r="C240" s="84" t="s">
        <v>514</v>
      </c>
      <c r="D240" s="86">
        <v>4.91</v>
      </c>
      <c r="E240" s="90">
        <v>0.97309999999999997</v>
      </c>
      <c r="F240" s="90">
        <v>1.1240000000000001</v>
      </c>
      <c r="G240" s="86">
        <v>1</v>
      </c>
      <c r="H240" s="87">
        <v>2.31</v>
      </c>
      <c r="I240" s="84" t="s">
        <v>229</v>
      </c>
      <c r="J240" s="84" t="s">
        <v>467</v>
      </c>
      <c r="K240" s="85" t="s">
        <v>483</v>
      </c>
      <c r="L240" s="91" t="s">
        <v>484</v>
      </c>
    </row>
    <row r="241" spans="2:12" x14ac:dyDescent="0.2">
      <c r="B241" s="92" t="s">
        <v>517</v>
      </c>
      <c r="C241" s="93" t="s">
        <v>514</v>
      </c>
      <c r="D241" s="94">
        <v>6.75</v>
      </c>
      <c r="E241" s="95">
        <v>1.5195000000000001</v>
      </c>
      <c r="F241" s="95">
        <v>1.7551000000000001</v>
      </c>
      <c r="G241" s="94">
        <v>1</v>
      </c>
      <c r="H241" s="96">
        <v>2.31</v>
      </c>
      <c r="I241" s="93" t="s">
        <v>229</v>
      </c>
      <c r="J241" s="93" t="s">
        <v>467</v>
      </c>
      <c r="K241" s="97" t="s">
        <v>483</v>
      </c>
      <c r="L241" s="98" t="s">
        <v>484</v>
      </c>
    </row>
    <row r="242" spans="2:12" x14ac:dyDescent="0.2">
      <c r="B242" s="99" t="s">
        <v>518</v>
      </c>
      <c r="C242" s="84" t="s">
        <v>519</v>
      </c>
      <c r="D242" s="86">
        <v>3.06</v>
      </c>
      <c r="E242" s="90">
        <v>0.65369999999999995</v>
      </c>
      <c r="F242" s="90">
        <v>0.75509999999999999</v>
      </c>
      <c r="G242" s="86">
        <v>1</v>
      </c>
      <c r="H242" s="87">
        <v>1</v>
      </c>
      <c r="I242" s="84" t="s">
        <v>229</v>
      </c>
      <c r="J242" s="84" t="s">
        <v>230</v>
      </c>
      <c r="K242" s="85" t="s">
        <v>483</v>
      </c>
      <c r="L242" s="91" t="s">
        <v>484</v>
      </c>
    </row>
    <row r="243" spans="2:12" x14ac:dyDescent="0.2">
      <c r="B243" s="89" t="s">
        <v>520</v>
      </c>
      <c r="C243" s="84" t="s">
        <v>519</v>
      </c>
      <c r="D243" s="86">
        <v>3.51</v>
      </c>
      <c r="E243" s="90">
        <v>0.76559999999999995</v>
      </c>
      <c r="F243" s="90">
        <v>0.88429999999999997</v>
      </c>
      <c r="G243" s="86">
        <v>1</v>
      </c>
      <c r="H243" s="87">
        <v>1.52</v>
      </c>
      <c r="I243" s="84" t="s">
        <v>229</v>
      </c>
      <c r="J243" s="84" t="s">
        <v>230</v>
      </c>
      <c r="K243" s="85" t="s">
        <v>483</v>
      </c>
      <c r="L243" s="91" t="s">
        <v>484</v>
      </c>
    </row>
    <row r="244" spans="2:12" x14ac:dyDescent="0.2">
      <c r="B244" s="89" t="s">
        <v>521</v>
      </c>
      <c r="C244" s="84" t="s">
        <v>519</v>
      </c>
      <c r="D244" s="86">
        <v>5.37</v>
      </c>
      <c r="E244" s="90">
        <v>1.0841000000000001</v>
      </c>
      <c r="F244" s="90">
        <v>1.2522</v>
      </c>
      <c r="G244" s="86">
        <v>1</v>
      </c>
      <c r="H244" s="87">
        <v>2.31</v>
      </c>
      <c r="I244" s="84" t="s">
        <v>229</v>
      </c>
      <c r="J244" s="84" t="s">
        <v>230</v>
      </c>
      <c r="K244" s="85" t="s">
        <v>483</v>
      </c>
      <c r="L244" s="91" t="s">
        <v>484</v>
      </c>
    </row>
    <row r="245" spans="2:12" x14ac:dyDescent="0.2">
      <c r="B245" s="92" t="s">
        <v>522</v>
      </c>
      <c r="C245" s="93" t="s">
        <v>519</v>
      </c>
      <c r="D245" s="94">
        <v>8.11</v>
      </c>
      <c r="E245" s="95">
        <v>1.8117000000000001</v>
      </c>
      <c r="F245" s="95">
        <v>2.0926</v>
      </c>
      <c r="G245" s="94">
        <v>1</v>
      </c>
      <c r="H245" s="96">
        <v>2.31</v>
      </c>
      <c r="I245" s="93" t="s">
        <v>229</v>
      </c>
      <c r="J245" s="93" t="s">
        <v>230</v>
      </c>
      <c r="K245" s="97" t="s">
        <v>483</v>
      </c>
      <c r="L245" s="98" t="s">
        <v>484</v>
      </c>
    </row>
    <row r="246" spans="2:12" x14ac:dyDescent="0.2">
      <c r="B246" s="99" t="s">
        <v>523</v>
      </c>
      <c r="C246" s="84" t="s">
        <v>524</v>
      </c>
      <c r="D246" s="86">
        <v>3.18</v>
      </c>
      <c r="E246" s="90">
        <v>0.63770000000000004</v>
      </c>
      <c r="F246" s="90">
        <v>0.73660000000000003</v>
      </c>
      <c r="G246" s="86">
        <v>1</v>
      </c>
      <c r="H246" s="87">
        <v>1</v>
      </c>
      <c r="I246" s="84" t="s">
        <v>229</v>
      </c>
      <c r="J246" s="84" t="s">
        <v>467</v>
      </c>
      <c r="K246" s="85" t="s">
        <v>483</v>
      </c>
      <c r="L246" s="91" t="s">
        <v>484</v>
      </c>
    </row>
    <row r="247" spans="2:12" x14ac:dyDescent="0.2">
      <c r="B247" s="89" t="s">
        <v>525</v>
      </c>
      <c r="C247" s="84" t="s">
        <v>524</v>
      </c>
      <c r="D247" s="86">
        <v>4.33</v>
      </c>
      <c r="E247" s="90">
        <v>0.82769999999999999</v>
      </c>
      <c r="F247" s="90">
        <v>0.95599999999999996</v>
      </c>
      <c r="G247" s="86">
        <v>1</v>
      </c>
      <c r="H247" s="87">
        <v>1.52</v>
      </c>
      <c r="I247" s="84" t="s">
        <v>229</v>
      </c>
      <c r="J247" s="84" t="s">
        <v>467</v>
      </c>
      <c r="K247" s="85" t="s">
        <v>483</v>
      </c>
      <c r="L247" s="91" t="s">
        <v>484</v>
      </c>
    </row>
    <row r="248" spans="2:12" x14ac:dyDescent="0.2">
      <c r="B248" s="89" t="s">
        <v>526</v>
      </c>
      <c r="C248" s="84" t="s">
        <v>524</v>
      </c>
      <c r="D248" s="86">
        <v>6.43</v>
      </c>
      <c r="E248" s="90">
        <v>1.1708000000000001</v>
      </c>
      <c r="F248" s="90">
        <v>1.3523000000000001</v>
      </c>
      <c r="G248" s="86">
        <v>1</v>
      </c>
      <c r="H248" s="87">
        <v>2.31</v>
      </c>
      <c r="I248" s="84" t="s">
        <v>229</v>
      </c>
      <c r="J248" s="84" t="s">
        <v>467</v>
      </c>
      <c r="K248" s="85" t="s">
        <v>483</v>
      </c>
      <c r="L248" s="91" t="s">
        <v>484</v>
      </c>
    </row>
    <row r="249" spans="2:12" x14ac:dyDescent="0.2">
      <c r="B249" s="92" t="s">
        <v>527</v>
      </c>
      <c r="C249" s="93" t="s">
        <v>524</v>
      </c>
      <c r="D249" s="94">
        <v>8.91</v>
      </c>
      <c r="E249" s="95">
        <v>1.7406999999999999</v>
      </c>
      <c r="F249" s="95">
        <v>2.0106000000000002</v>
      </c>
      <c r="G249" s="94">
        <v>1</v>
      </c>
      <c r="H249" s="96">
        <v>2.31</v>
      </c>
      <c r="I249" s="93" t="s">
        <v>229</v>
      </c>
      <c r="J249" s="93" t="s">
        <v>467</v>
      </c>
      <c r="K249" s="97" t="s">
        <v>483</v>
      </c>
      <c r="L249" s="98" t="s">
        <v>484</v>
      </c>
    </row>
    <row r="250" spans="2:12" x14ac:dyDescent="0.2">
      <c r="B250" s="99" t="s">
        <v>528</v>
      </c>
      <c r="C250" s="84" t="s">
        <v>529</v>
      </c>
      <c r="D250" s="86">
        <v>3.81</v>
      </c>
      <c r="E250" s="90">
        <v>0.53800000000000003</v>
      </c>
      <c r="F250" s="90">
        <v>0.62139999999999995</v>
      </c>
      <c r="G250" s="86">
        <v>1</v>
      </c>
      <c r="H250" s="87">
        <v>1</v>
      </c>
      <c r="I250" s="84" t="s">
        <v>229</v>
      </c>
      <c r="J250" s="84" t="s">
        <v>467</v>
      </c>
      <c r="K250" s="85" t="s">
        <v>483</v>
      </c>
      <c r="L250" s="91" t="s">
        <v>484</v>
      </c>
    </row>
    <row r="251" spans="2:12" x14ac:dyDescent="0.2">
      <c r="B251" s="89" t="s">
        <v>530</v>
      </c>
      <c r="C251" s="84" t="s">
        <v>529</v>
      </c>
      <c r="D251" s="86">
        <v>4.68</v>
      </c>
      <c r="E251" s="90">
        <v>0.67779999999999996</v>
      </c>
      <c r="F251" s="90">
        <v>0.78290000000000004</v>
      </c>
      <c r="G251" s="86">
        <v>1</v>
      </c>
      <c r="H251" s="87">
        <v>1.52</v>
      </c>
      <c r="I251" s="84" t="s">
        <v>229</v>
      </c>
      <c r="J251" s="84" t="s">
        <v>467</v>
      </c>
      <c r="K251" s="85" t="s">
        <v>483</v>
      </c>
      <c r="L251" s="91" t="s">
        <v>484</v>
      </c>
    </row>
    <row r="252" spans="2:12" x14ac:dyDescent="0.2">
      <c r="B252" s="89" t="s">
        <v>531</v>
      </c>
      <c r="C252" s="84" t="s">
        <v>529</v>
      </c>
      <c r="D252" s="86">
        <v>6.22</v>
      </c>
      <c r="E252" s="90">
        <v>0.96340000000000003</v>
      </c>
      <c r="F252" s="90">
        <v>1.1128</v>
      </c>
      <c r="G252" s="86">
        <v>1</v>
      </c>
      <c r="H252" s="87">
        <v>2.31</v>
      </c>
      <c r="I252" s="84" t="s">
        <v>229</v>
      </c>
      <c r="J252" s="84" t="s">
        <v>467</v>
      </c>
      <c r="K252" s="85" t="s">
        <v>483</v>
      </c>
      <c r="L252" s="91" t="s">
        <v>484</v>
      </c>
    </row>
    <row r="253" spans="2:12" x14ac:dyDescent="0.2">
      <c r="B253" s="92" t="s">
        <v>532</v>
      </c>
      <c r="C253" s="93" t="s">
        <v>529</v>
      </c>
      <c r="D253" s="94">
        <v>8.2100000000000009</v>
      </c>
      <c r="E253" s="95">
        <v>1.502</v>
      </c>
      <c r="F253" s="95">
        <v>1.7349000000000001</v>
      </c>
      <c r="G253" s="94">
        <v>1</v>
      </c>
      <c r="H253" s="96">
        <v>2.31</v>
      </c>
      <c r="I253" s="93" t="s">
        <v>229</v>
      </c>
      <c r="J253" s="93" t="s">
        <v>467</v>
      </c>
      <c r="K253" s="97" t="s">
        <v>483</v>
      </c>
      <c r="L253" s="98" t="s">
        <v>484</v>
      </c>
    </row>
    <row r="254" spans="2:12" x14ac:dyDescent="0.2">
      <c r="B254" s="99" t="s">
        <v>533</v>
      </c>
      <c r="C254" s="84" t="s">
        <v>534</v>
      </c>
      <c r="D254" s="86">
        <v>2.33</v>
      </c>
      <c r="E254" s="90">
        <v>0.2954</v>
      </c>
      <c r="F254" s="90">
        <v>0.3412</v>
      </c>
      <c r="G254" s="86">
        <v>1</v>
      </c>
      <c r="H254" s="87">
        <v>1</v>
      </c>
      <c r="I254" s="84" t="s">
        <v>229</v>
      </c>
      <c r="J254" s="84" t="s">
        <v>467</v>
      </c>
      <c r="K254" s="85" t="s">
        <v>483</v>
      </c>
      <c r="L254" s="91" t="s">
        <v>484</v>
      </c>
    </row>
    <row r="255" spans="2:12" x14ac:dyDescent="0.2">
      <c r="B255" s="89" t="s">
        <v>535</v>
      </c>
      <c r="C255" s="84" t="s">
        <v>534</v>
      </c>
      <c r="D255" s="86">
        <v>3.09</v>
      </c>
      <c r="E255" s="90">
        <v>0.42880000000000001</v>
      </c>
      <c r="F255" s="90">
        <v>0.49530000000000002</v>
      </c>
      <c r="G255" s="86">
        <v>1</v>
      </c>
      <c r="H255" s="87">
        <v>1.52</v>
      </c>
      <c r="I255" s="84" t="s">
        <v>229</v>
      </c>
      <c r="J255" s="84" t="s">
        <v>467</v>
      </c>
      <c r="K255" s="85" t="s">
        <v>483</v>
      </c>
      <c r="L255" s="91" t="s">
        <v>484</v>
      </c>
    </row>
    <row r="256" spans="2:12" x14ac:dyDescent="0.2">
      <c r="B256" s="89" t="s">
        <v>536</v>
      </c>
      <c r="C256" s="84" t="s">
        <v>534</v>
      </c>
      <c r="D256" s="86">
        <v>4.26</v>
      </c>
      <c r="E256" s="90">
        <v>0.68189999999999995</v>
      </c>
      <c r="F256" s="90">
        <v>0.78759999999999997</v>
      </c>
      <c r="G256" s="86">
        <v>1</v>
      </c>
      <c r="H256" s="87">
        <v>2.31</v>
      </c>
      <c r="I256" s="84" t="s">
        <v>229</v>
      </c>
      <c r="J256" s="84" t="s">
        <v>467</v>
      </c>
      <c r="K256" s="85" t="s">
        <v>483</v>
      </c>
      <c r="L256" s="91" t="s">
        <v>484</v>
      </c>
    </row>
    <row r="257" spans="2:12" x14ac:dyDescent="0.2">
      <c r="B257" s="92" t="s">
        <v>537</v>
      </c>
      <c r="C257" s="93" t="s">
        <v>534</v>
      </c>
      <c r="D257" s="94">
        <v>7.62</v>
      </c>
      <c r="E257" s="95">
        <v>1.4883</v>
      </c>
      <c r="F257" s="95">
        <v>1.7191000000000001</v>
      </c>
      <c r="G257" s="94">
        <v>1</v>
      </c>
      <c r="H257" s="96">
        <v>2.31</v>
      </c>
      <c r="I257" s="93" t="s">
        <v>229</v>
      </c>
      <c r="J257" s="93" t="s">
        <v>467</v>
      </c>
      <c r="K257" s="97" t="s">
        <v>483</v>
      </c>
      <c r="L257" s="98" t="s">
        <v>484</v>
      </c>
    </row>
    <row r="258" spans="2:12" x14ac:dyDescent="0.2">
      <c r="B258" s="99" t="s">
        <v>538</v>
      </c>
      <c r="C258" s="84" t="s">
        <v>539</v>
      </c>
      <c r="D258" s="86">
        <v>2.67</v>
      </c>
      <c r="E258" s="90">
        <v>0.39169999999999999</v>
      </c>
      <c r="F258" s="90">
        <v>0.45240000000000002</v>
      </c>
      <c r="G258" s="86">
        <v>1</v>
      </c>
      <c r="H258" s="87">
        <v>1</v>
      </c>
      <c r="I258" s="84" t="s">
        <v>229</v>
      </c>
      <c r="J258" s="84" t="s">
        <v>467</v>
      </c>
      <c r="K258" s="85" t="s">
        <v>483</v>
      </c>
      <c r="L258" s="91" t="s">
        <v>484</v>
      </c>
    </row>
    <row r="259" spans="2:12" x14ac:dyDescent="0.2">
      <c r="B259" s="89" t="s">
        <v>540</v>
      </c>
      <c r="C259" s="84" t="s">
        <v>539</v>
      </c>
      <c r="D259" s="86">
        <v>3.52</v>
      </c>
      <c r="E259" s="90">
        <v>0.5272</v>
      </c>
      <c r="F259" s="90">
        <v>0.6089</v>
      </c>
      <c r="G259" s="86">
        <v>1</v>
      </c>
      <c r="H259" s="87">
        <v>1.52</v>
      </c>
      <c r="I259" s="84" t="s">
        <v>229</v>
      </c>
      <c r="J259" s="84" t="s">
        <v>467</v>
      </c>
      <c r="K259" s="85" t="s">
        <v>483</v>
      </c>
      <c r="L259" s="91" t="s">
        <v>484</v>
      </c>
    </row>
    <row r="260" spans="2:12" x14ac:dyDescent="0.2">
      <c r="B260" s="89" t="s">
        <v>541</v>
      </c>
      <c r="C260" s="84" t="s">
        <v>539</v>
      </c>
      <c r="D260" s="86">
        <v>4.76</v>
      </c>
      <c r="E260" s="90">
        <v>0.75260000000000005</v>
      </c>
      <c r="F260" s="90">
        <v>0.86929999999999996</v>
      </c>
      <c r="G260" s="86">
        <v>1</v>
      </c>
      <c r="H260" s="87">
        <v>2.31</v>
      </c>
      <c r="I260" s="84" t="s">
        <v>229</v>
      </c>
      <c r="J260" s="84" t="s">
        <v>467</v>
      </c>
      <c r="K260" s="85" t="s">
        <v>483</v>
      </c>
      <c r="L260" s="91" t="s">
        <v>484</v>
      </c>
    </row>
    <row r="261" spans="2:12" x14ac:dyDescent="0.2">
      <c r="B261" s="92" t="s">
        <v>542</v>
      </c>
      <c r="C261" s="93" t="s">
        <v>539</v>
      </c>
      <c r="D261" s="94">
        <v>6.86</v>
      </c>
      <c r="E261" s="95">
        <v>1.1860999999999999</v>
      </c>
      <c r="F261" s="95">
        <v>1.37</v>
      </c>
      <c r="G261" s="94">
        <v>1</v>
      </c>
      <c r="H261" s="96">
        <v>2.31</v>
      </c>
      <c r="I261" s="93" t="s">
        <v>229</v>
      </c>
      <c r="J261" s="93" t="s">
        <v>467</v>
      </c>
      <c r="K261" s="97" t="s">
        <v>483</v>
      </c>
      <c r="L261" s="98" t="s">
        <v>484</v>
      </c>
    </row>
    <row r="262" spans="2:12" x14ac:dyDescent="0.2">
      <c r="B262" s="99" t="s">
        <v>543</v>
      </c>
      <c r="C262" s="84" t="s">
        <v>544</v>
      </c>
      <c r="D262" s="86">
        <v>2.86</v>
      </c>
      <c r="E262" s="90">
        <v>0.44719999999999999</v>
      </c>
      <c r="F262" s="90">
        <v>0.51649999999999996</v>
      </c>
      <c r="G262" s="86">
        <v>1</v>
      </c>
      <c r="H262" s="87">
        <v>1</v>
      </c>
      <c r="I262" s="84" t="s">
        <v>229</v>
      </c>
      <c r="J262" s="84" t="s">
        <v>467</v>
      </c>
      <c r="K262" s="85" t="s">
        <v>483</v>
      </c>
      <c r="L262" s="91" t="s">
        <v>484</v>
      </c>
    </row>
    <row r="263" spans="2:12" x14ac:dyDescent="0.2">
      <c r="B263" s="89" t="s">
        <v>545</v>
      </c>
      <c r="C263" s="84" t="s">
        <v>544</v>
      </c>
      <c r="D263" s="86">
        <v>3.54</v>
      </c>
      <c r="E263" s="90">
        <v>0.55879999999999996</v>
      </c>
      <c r="F263" s="90">
        <v>0.64539999999999997</v>
      </c>
      <c r="G263" s="86">
        <v>1</v>
      </c>
      <c r="H263" s="87">
        <v>1.52</v>
      </c>
      <c r="I263" s="84" t="s">
        <v>229</v>
      </c>
      <c r="J263" s="84" t="s">
        <v>467</v>
      </c>
      <c r="K263" s="85" t="s">
        <v>483</v>
      </c>
      <c r="L263" s="91" t="s">
        <v>484</v>
      </c>
    </row>
    <row r="264" spans="2:12" x14ac:dyDescent="0.2">
      <c r="B264" s="89" t="s">
        <v>546</v>
      </c>
      <c r="C264" s="84" t="s">
        <v>544</v>
      </c>
      <c r="D264" s="86">
        <v>4.34</v>
      </c>
      <c r="E264" s="90">
        <v>0.6845</v>
      </c>
      <c r="F264" s="90">
        <v>0.79059999999999997</v>
      </c>
      <c r="G264" s="86">
        <v>1</v>
      </c>
      <c r="H264" s="87">
        <v>2.31</v>
      </c>
      <c r="I264" s="84" t="s">
        <v>229</v>
      </c>
      <c r="J264" s="84" t="s">
        <v>467</v>
      </c>
      <c r="K264" s="85" t="s">
        <v>483</v>
      </c>
      <c r="L264" s="91" t="s">
        <v>484</v>
      </c>
    </row>
    <row r="265" spans="2:12" x14ac:dyDescent="0.2">
      <c r="B265" s="92" t="s">
        <v>547</v>
      </c>
      <c r="C265" s="93" t="s">
        <v>544</v>
      </c>
      <c r="D265" s="94">
        <v>6.26</v>
      </c>
      <c r="E265" s="95">
        <v>1.0648</v>
      </c>
      <c r="F265" s="95">
        <v>1.2299</v>
      </c>
      <c r="G265" s="94">
        <v>1</v>
      </c>
      <c r="H265" s="96">
        <v>2.31</v>
      </c>
      <c r="I265" s="93" t="s">
        <v>229</v>
      </c>
      <c r="J265" s="93" t="s">
        <v>467</v>
      </c>
      <c r="K265" s="97" t="s">
        <v>483</v>
      </c>
      <c r="L265" s="98" t="s">
        <v>484</v>
      </c>
    </row>
    <row r="266" spans="2:12" x14ac:dyDescent="0.2">
      <c r="B266" s="99" t="s">
        <v>548</v>
      </c>
      <c r="C266" s="84" t="s">
        <v>549</v>
      </c>
      <c r="D266" s="86">
        <v>2.06</v>
      </c>
      <c r="E266" s="90">
        <v>0.37590000000000001</v>
      </c>
      <c r="F266" s="90">
        <v>0.43419999999999997</v>
      </c>
      <c r="G266" s="86">
        <v>1</v>
      </c>
      <c r="H266" s="87">
        <v>1</v>
      </c>
      <c r="I266" s="84" t="s">
        <v>229</v>
      </c>
      <c r="J266" s="84" t="s">
        <v>467</v>
      </c>
      <c r="K266" s="85" t="s">
        <v>483</v>
      </c>
      <c r="L266" s="91" t="s">
        <v>484</v>
      </c>
    </row>
    <row r="267" spans="2:12" x14ac:dyDescent="0.2">
      <c r="B267" s="89" t="s">
        <v>550</v>
      </c>
      <c r="C267" s="84" t="s">
        <v>549</v>
      </c>
      <c r="D267" s="86">
        <v>3.08</v>
      </c>
      <c r="E267" s="90">
        <v>0.55710000000000004</v>
      </c>
      <c r="F267" s="90">
        <v>0.64349999999999996</v>
      </c>
      <c r="G267" s="86">
        <v>1</v>
      </c>
      <c r="H267" s="87">
        <v>1.52</v>
      </c>
      <c r="I267" s="84" t="s">
        <v>229</v>
      </c>
      <c r="J267" s="84" t="s">
        <v>467</v>
      </c>
      <c r="K267" s="85" t="s">
        <v>483</v>
      </c>
      <c r="L267" s="91" t="s">
        <v>484</v>
      </c>
    </row>
    <row r="268" spans="2:12" x14ac:dyDescent="0.2">
      <c r="B268" s="89" t="s">
        <v>551</v>
      </c>
      <c r="C268" s="84" t="s">
        <v>549</v>
      </c>
      <c r="D268" s="86">
        <v>3.48</v>
      </c>
      <c r="E268" s="90">
        <v>0.64570000000000005</v>
      </c>
      <c r="F268" s="90">
        <v>0.74580000000000002</v>
      </c>
      <c r="G268" s="86">
        <v>1</v>
      </c>
      <c r="H268" s="87">
        <v>2.31</v>
      </c>
      <c r="I268" s="84" t="s">
        <v>229</v>
      </c>
      <c r="J268" s="84" t="s">
        <v>467</v>
      </c>
      <c r="K268" s="85" t="s">
        <v>483</v>
      </c>
      <c r="L268" s="91" t="s">
        <v>484</v>
      </c>
    </row>
    <row r="269" spans="2:12" x14ac:dyDescent="0.2">
      <c r="B269" s="92" t="s">
        <v>552</v>
      </c>
      <c r="C269" s="93" t="s">
        <v>549</v>
      </c>
      <c r="D269" s="94">
        <v>5.26</v>
      </c>
      <c r="E269" s="95">
        <v>1.1996</v>
      </c>
      <c r="F269" s="95">
        <v>1.3855999999999999</v>
      </c>
      <c r="G269" s="94">
        <v>1</v>
      </c>
      <c r="H269" s="96">
        <v>2.31</v>
      </c>
      <c r="I269" s="93" t="s">
        <v>229</v>
      </c>
      <c r="J269" s="93" t="s">
        <v>467</v>
      </c>
      <c r="K269" s="97" t="s">
        <v>483</v>
      </c>
      <c r="L269" s="98" t="s">
        <v>484</v>
      </c>
    </row>
    <row r="270" spans="2:12" x14ac:dyDescent="0.2">
      <c r="B270" s="99" t="s">
        <v>553</v>
      </c>
      <c r="C270" s="84" t="s">
        <v>554</v>
      </c>
      <c r="D270" s="86">
        <v>3.08</v>
      </c>
      <c r="E270" s="90">
        <v>0.58550000000000002</v>
      </c>
      <c r="F270" s="90">
        <v>0.67630000000000001</v>
      </c>
      <c r="G270" s="86">
        <v>1</v>
      </c>
      <c r="H270" s="87">
        <v>1</v>
      </c>
      <c r="I270" s="84" t="s">
        <v>229</v>
      </c>
      <c r="J270" s="84" t="s">
        <v>467</v>
      </c>
      <c r="K270" s="85" t="s">
        <v>483</v>
      </c>
      <c r="L270" s="91" t="s">
        <v>484</v>
      </c>
    </row>
    <row r="271" spans="2:12" x14ac:dyDescent="0.2">
      <c r="B271" s="89" t="s">
        <v>555</v>
      </c>
      <c r="C271" s="84" t="s">
        <v>554</v>
      </c>
      <c r="D271" s="86">
        <v>3.99</v>
      </c>
      <c r="E271" s="90">
        <v>0.69620000000000004</v>
      </c>
      <c r="F271" s="90">
        <v>0.80410000000000004</v>
      </c>
      <c r="G271" s="86">
        <v>1</v>
      </c>
      <c r="H271" s="87">
        <v>1.52</v>
      </c>
      <c r="I271" s="84" t="s">
        <v>229</v>
      </c>
      <c r="J271" s="84" t="s">
        <v>467</v>
      </c>
      <c r="K271" s="85" t="s">
        <v>483</v>
      </c>
      <c r="L271" s="91" t="s">
        <v>484</v>
      </c>
    </row>
    <row r="272" spans="2:12" x14ac:dyDescent="0.2">
      <c r="B272" s="89" t="s">
        <v>556</v>
      </c>
      <c r="C272" s="84" t="s">
        <v>554</v>
      </c>
      <c r="D272" s="86">
        <v>5.63</v>
      </c>
      <c r="E272" s="90">
        <v>0.96230000000000004</v>
      </c>
      <c r="F272" s="90">
        <v>1.1114999999999999</v>
      </c>
      <c r="G272" s="86">
        <v>1</v>
      </c>
      <c r="H272" s="87">
        <v>2.31</v>
      </c>
      <c r="I272" s="84" t="s">
        <v>229</v>
      </c>
      <c r="J272" s="84" t="s">
        <v>467</v>
      </c>
      <c r="K272" s="85" t="s">
        <v>483</v>
      </c>
      <c r="L272" s="91" t="s">
        <v>484</v>
      </c>
    </row>
    <row r="273" spans="2:12" x14ac:dyDescent="0.2">
      <c r="B273" s="92" t="s">
        <v>557</v>
      </c>
      <c r="C273" s="93" t="s">
        <v>554</v>
      </c>
      <c r="D273" s="94">
        <v>8.5399999999999991</v>
      </c>
      <c r="E273" s="95">
        <v>1.5517000000000001</v>
      </c>
      <c r="F273" s="95">
        <v>1.7923</v>
      </c>
      <c r="G273" s="94">
        <v>1</v>
      </c>
      <c r="H273" s="96">
        <v>2.31</v>
      </c>
      <c r="I273" s="93" t="s">
        <v>229</v>
      </c>
      <c r="J273" s="93" t="s">
        <v>467</v>
      </c>
      <c r="K273" s="97" t="s">
        <v>483</v>
      </c>
      <c r="L273" s="98" t="s">
        <v>484</v>
      </c>
    </row>
    <row r="274" spans="2:12" x14ac:dyDescent="0.2">
      <c r="B274" s="99" t="s">
        <v>558</v>
      </c>
      <c r="C274" s="84" t="s">
        <v>559</v>
      </c>
      <c r="D274" s="86">
        <v>3.07</v>
      </c>
      <c r="E274" s="90">
        <v>0.48209999999999997</v>
      </c>
      <c r="F274" s="90">
        <v>0.55679999999999996</v>
      </c>
      <c r="G274" s="86">
        <v>1</v>
      </c>
      <c r="H274" s="87">
        <v>1</v>
      </c>
      <c r="I274" s="84" t="s">
        <v>229</v>
      </c>
      <c r="J274" s="84" t="s">
        <v>467</v>
      </c>
      <c r="K274" s="85" t="s">
        <v>483</v>
      </c>
      <c r="L274" s="91" t="s">
        <v>484</v>
      </c>
    </row>
    <row r="275" spans="2:12" x14ac:dyDescent="0.2">
      <c r="B275" s="89" t="s">
        <v>560</v>
      </c>
      <c r="C275" s="84" t="s">
        <v>559</v>
      </c>
      <c r="D275" s="86">
        <v>4.17</v>
      </c>
      <c r="E275" s="90">
        <v>0.68030000000000002</v>
      </c>
      <c r="F275" s="90">
        <v>0.78580000000000005</v>
      </c>
      <c r="G275" s="86">
        <v>1</v>
      </c>
      <c r="H275" s="87">
        <v>1.52</v>
      </c>
      <c r="I275" s="84" t="s">
        <v>229</v>
      </c>
      <c r="J275" s="84" t="s">
        <v>467</v>
      </c>
      <c r="K275" s="85" t="s">
        <v>483</v>
      </c>
      <c r="L275" s="91" t="s">
        <v>484</v>
      </c>
    </row>
    <row r="276" spans="2:12" x14ac:dyDescent="0.2">
      <c r="B276" s="89" t="s">
        <v>561</v>
      </c>
      <c r="C276" s="84" t="s">
        <v>559</v>
      </c>
      <c r="D276" s="86">
        <v>5.96</v>
      </c>
      <c r="E276" s="90">
        <v>1.0150999999999999</v>
      </c>
      <c r="F276" s="90">
        <v>1.1725000000000001</v>
      </c>
      <c r="G276" s="86">
        <v>1</v>
      </c>
      <c r="H276" s="87">
        <v>2.31</v>
      </c>
      <c r="I276" s="84" t="s">
        <v>229</v>
      </c>
      <c r="J276" s="84" t="s">
        <v>467</v>
      </c>
      <c r="K276" s="85" t="s">
        <v>483</v>
      </c>
      <c r="L276" s="91" t="s">
        <v>484</v>
      </c>
    </row>
    <row r="277" spans="2:12" x14ac:dyDescent="0.2">
      <c r="B277" s="92" t="s">
        <v>562</v>
      </c>
      <c r="C277" s="93" t="s">
        <v>559</v>
      </c>
      <c r="D277" s="94">
        <v>8.66</v>
      </c>
      <c r="E277" s="95">
        <v>1.6688000000000001</v>
      </c>
      <c r="F277" s="95">
        <v>1.9275</v>
      </c>
      <c r="G277" s="94">
        <v>1</v>
      </c>
      <c r="H277" s="96">
        <v>2.31</v>
      </c>
      <c r="I277" s="93" t="s">
        <v>229</v>
      </c>
      <c r="J277" s="93" t="s">
        <v>467</v>
      </c>
      <c r="K277" s="97" t="s">
        <v>483</v>
      </c>
      <c r="L277" s="98" t="s">
        <v>484</v>
      </c>
    </row>
    <row r="278" spans="2:12" x14ac:dyDescent="0.2">
      <c r="B278" s="99" t="s">
        <v>563</v>
      </c>
      <c r="C278" s="84" t="s">
        <v>564</v>
      </c>
      <c r="D278" s="86">
        <v>2.72</v>
      </c>
      <c r="E278" s="90">
        <v>0.4849</v>
      </c>
      <c r="F278" s="90">
        <v>0.56010000000000004</v>
      </c>
      <c r="G278" s="86">
        <v>1</v>
      </c>
      <c r="H278" s="87">
        <v>1</v>
      </c>
      <c r="I278" s="84" t="s">
        <v>229</v>
      </c>
      <c r="J278" s="84" t="s">
        <v>467</v>
      </c>
      <c r="K278" s="85" t="s">
        <v>483</v>
      </c>
      <c r="L278" s="91" t="s">
        <v>484</v>
      </c>
    </row>
    <row r="279" spans="2:12" x14ac:dyDescent="0.2">
      <c r="B279" s="89" t="s">
        <v>565</v>
      </c>
      <c r="C279" s="84" t="s">
        <v>564</v>
      </c>
      <c r="D279" s="86">
        <v>3.51</v>
      </c>
      <c r="E279" s="90">
        <v>0.63800000000000001</v>
      </c>
      <c r="F279" s="90">
        <v>0.7369</v>
      </c>
      <c r="G279" s="86">
        <v>1</v>
      </c>
      <c r="H279" s="87">
        <v>1.52</v>
      </c>
      <c r="I279" s="84" t="s">
        <v>229</v>
      </c>
      <c r="J279" s="84" t="s">
        <v>467</v>
      </c>
      <c r="K279" s="85" t="s">
        <v>483</v>
      </c>
      <c r="L279" s="91" t="s">
        <v>484</v>
      </c>
    </row>
    <row r="280" spans="2:12" x14ac:dyDescent="0.2">
      <c r="B280" s="89" t="s">
        <v>566</v>
      </c>
      <c r="C280" s="84" t="s">
        <v>564</v>
      </c>
      <c r="D280" s="86">
        <v>5.18</v>
      </c>
      <c r="E280" s="90">
        <v>0.89910000000000001</v>
      </c>
      <c r="F280" s="90">
        <v>1.0385</v>
      </c>
      <c r="G280" s="86">
        <v>1</v>
      </c>
      <c r="H280" s="87">
        <v>2.31</v>
      </c>
      <c r="I280" s="84" t="s">
        <v>229</v>
      </c>
      <c r="J280" s="84" t="s">
        <v>467</v>
      </c>
      <c r="K280" s="85" t="s">
        <v>483</v>
      </c>
      <c r="L280" s="91" t="s">
        <v>484</v>
      </c>
    </row>
    <row r="281" spans="2:12" x14ac:dyDescent="0.2">
      <c r="B281" s="92" t="s">
        <v>567</v>
      </c>
      <c r="C281" s="93" t="s">
        <v>564</v>
      </c>
      <c r="D281" s="94">
        <v>8.89</v>
      </c>
      <c r="E281" s="95">
        <v>1.6620999999999999</v>
      </c>
      <c r="F281" s="95">
        <v>1.9198</v>
      </c>
      <c r="G281" s="94">
        <v>1</v>
      </c>
      <c r="H281" s="96">
        <v>2.31</v>
      </c>
      <c r="I281" s="93" t="s">
        <v>229</v>
      </c>
      <c r="J281" s="93" t="s">
        <v>467</v>
      </c>
      <c r="K281" s="97" t="s">
        <v>483</v>
      </c>
      <c r="L281" s="98" t="s">
        <v>484</v>
      </c>
    </row>
    <row r="282" spans="2:12" x14ac:dyDescent="0.2">
      <c r="B282" s="99" t="s">
        <v>568</v>
      </c>
      <c r="C282" s="84" t="s">
        <v>569</v>
      </c>
      <c r="D282" s="86">
        <v>2.3199999999999998</v>
      </c>
      <c r="E282" s="90">
        <v>0.44600000000000001</v>
      </c>
      <c r="F282" s="90">
        <v>0.51519999999999999</v>
      </c>
      <c r="G282" s="86">
        <v>1</v>
      </c>
      <c r="H282" s="87">
        <v>1</v>
      </c>
      <c r="I282" s="84" t="s">
        <v>229</v>
      </c>
      <c r="J282" s="84" t="s">
        <v>467</v>
      </c>
      <c r="K282" s="85" t="s">
        <v>483</v>
      </c>
      <c r="L282" s="91" t="s">
        <v>484</v>
      </c>
    </row>
    <row r="283" spans="2:12" x14ac:dyDescent="0.2">
      <c r="B283" s="89" t="s">
        <v>570</v>
      </c>
      <c r="C283" s="84" t="s">
        <v>569</v>
      </c>
      <c r="D283" s="86">
        <v>3.03</v>
      </c>
      <c r="E283" s="90">
        <v>0.55959999999999999</v>
      </c>
      <c r="F283" s="90">
        <v>0.64639999999999997</v>
      </c>
      <c r="G283" s="86">
        <v>1</v>
      </c>
      <c r="H283" s="87">
        <v>1.52</v>
      </c>
      <c r="I283" s="84" t="s">
        <v>229</v>
      </c>
      <c r="J283" s="84" t="s">
        <v>467</v>
      </c>
      <c r="K283" s="85" t="s">
        <v>483</v>
      </c>
      <c r="L283" s="91" t="s">
        <v>484</v>
      </c>
    </row>
    <row r="284" spans="2:12" x14ac:dyDescent="0.2">
      <c r="B284" s="89" t="s">
        <v>571</v>
      </c>
      <c r="C284" s="84" t="s">
        <v>569</v>
      </c>
      <c r="D284" s="86">
        <v>4.03</v>
      </c>
      <c r="E284" s="90">
        <v>0.70750000000000002</v>
      </c>
      <c r="F284" s="90">
        <v>0.81720000000000004</v>
      </c>
      <c r="G284" s="86">
        <v>1</v>
      </c>
      <c r="H284" s="87">
        <v>2.31</v>
      </c>
      <c r="I284" s="84" t="s">
        <v>229</v>
      </c>
      <c r="J284" s="84" t="s">
        <v>467</v>
      </c>
      <c r="K284" s="85" t="s">
        <v>483</v>
      </c>
      <c r="L284" s="91" t="s">
        <v>484</v>
      </c>
    </row>
    <row r="285" spans="2:12" x14ac:dyDescent="0.2">
      <c r="B285" s="92" t="s">
        <v>572</v>
      </c>
      <c r="C285" s="93" t="s">
        <v>569</v>
      </c>
      <c r="D285" s="94">
        <v>6.04</v>
      </c>
      <c r="E285" s="95">
        <v>1.1374</v>
      </c>
      <c r="F285" s="95">
        <v>1.3138000000000001</v>
      </c>
      <c r="G285" s="94">
        <v>1</v>
      </c>
      <c r="H285" s="96">
        <v>2.31</v>
      </c>
      <c r="I285" s="93" t="s">
        <v>229</v>
      </c>
      <c r="J285" s="93" t="s">
        <v>467</v>
      </c>
      <c r="K285" s="97" t="s">
        <v>483</v>
      </c>
      <c r="L285" s="98" t="s">
        <v>484</v>
      </c>
    </row>
    <row r="286" spans="2:12" x14ac:dyDescent="0.2">
      <c r="B286" s="99" t="s">
        <v>573</v>
      </c>
      <c r="C286" s="84" t="s">
        <v>574</v>
      </c>
      <c r="D286" s="86">
        <v>3.95</v>
      </c>
      <c r="E286" s="90">
        <v>2.5697000000000001</v>
      </c>
      <c r="F286" s="90">
        <v>2.9681000000000002</v>
      </c>
      <c r="G286" s="86">
        <v>1</v>
      </c>
      <c r="H286" s="87">
        <v>1</v>
      </c>
      <c r="I286" s="84" t="s">
        <v>229</v>
      </c>
      <c r="J286" s="84" t="s">
        <v>575</v>
      </c>
      <c r="K286" s="85" t="s">
        <v>576</v>
      </c>
      <c r="L286" s="91" t="s">
        <v>577</v>
      </c>
    </row>
    <row r="287" spans="2:12" x14ac:dyDescent="0.2">
      <c r="B287" s="89" t="s">
        <v>578</v>
      </c>
      <c r="C287" s="84" t="s">
        <v>574</v>
      </c>
      <c r="D287" s="86">
        <v>5.97</v>
      </c>
      <c r="E287" s="90">
        <v>3.3334000000000001</v>
      </c>
      <c r="F287" s="90">
        <v>3.8502000000000001</v>
      </c>
      <c r="G287" s="86">
        <v>1</v>
      </c>
      <c r="H287" s="87">
        <v>1.52</v>
      </c>
      <c r="I287" s="84" t="s">
        <v>229</v>
      </c>
      <c r="J287" s="84" t="s">
        <v>575</v>
      </c>
      <c r="K287" s="85" t="s">
        <v>576</v>
      </c>
      <c r="L287" s="91" t="s">
        <v>577</v>
      </c>
    </row>
    <row r="288" spans="2:12" x14ac:dyDescent="0.2">
      <c r="B288" s="89" t="s">
        <v>579</v>
      </c>
      <c r="C288" s="84" t="s">
        <v>574</v>
      </c>
      <c r="D288" s="86">
        <v>10.8</v>
      </c>
      <c r="E288" s="90">
        <v>5.4638999999999998</v>
      </c>
      <c r="F288" s="90">
        <v>6.3110999999999997</v>
      </c>
      <c r="G288" s="86">
        <v>1</v>
      </c>
      <c r="H288" s="87">
        <v>2.31</v>
      </c>
      <c r="I288" s="84" t="s">
        <v>229</v>
      </c>
      <c r="J288" s="84" t="s">
        <v>575</v>
      </c>
      <c r="K288" s="85" t="s">
        <v>576</v>
      </c>
      <c r="L288" s="91" t="s">
        <v>577</v>
      </c>
    </row>
    <row r="289" spans="2:12" x14ac:dyDescent="0.2">
      <c r="B289" s="92" t="s">
        <v>580</v>
      </c>
      <c r="C289" s="93" t="s">
        <v>574</v>
      </c>
      <c r="D289" s="94">
        <v>28.44</v>
      </c>
      <c r="E289" s="95">
        <v>11.9633</v>
      </c>
      <c r="F289" s="95">
        <v>13.818199999999999</v>
      </c>
      <c r="G289" s="94">
        <v>1</v>
      </c>
      <c r="H289" s="96">
        <v>2.31</v>
      </c>
      <c r="I289" s="93" t="s">
        <v>229</v>
      </c>
      <c r="J289" s="93" t="s">
        <v>575</v>
      </c>
      <c r="K289" s="97" t="s">
        <v>576</v>
      </c>
      <c r="L289" s="98" t="s">
        <v>577</v>
      </c>
    </row>
    <row r="290" spans="2:12" x14ac:dyDescent="0.2">
      <c r="B290" s="99" t="s">
        <v>581</v>
      </c>
      <c r="C290" s="84" t="s">
        <v>582</v>
      </c>
      <c r="D290" s="86">
        <v>17.63</v>
      </c>
      <c r="E290" s="90">
        <v>11.639900000000001</v>
      </c>
      <c r="F290" s="90">
        <v>13.444699999999999</v>
      </c>
      <c r="G290" s="86">
        <v>1</v>
      </c>
      <c r="H290" s="87">
        <v>1</v>
      </c>
      <c r="I290" s="84" t="s">
        <v>229</v>
      </c>
      <c r="J290" s="84" t="s">
        <v>575</v>
      </c>
      <c r="K290" s="85" t="s">
        <v>576</v>
      </c>
      <c r="L290" s="91" t="s">
        <v>577</v>
      </c>
    </row>
    <row r="291" spans="2:12" x14ac:dyDescent="0.2">
      <c r="B291" s="89" t="s">
        <v>583</v>
      </c>
      <c r="C291" s="84" t="s">
        <v>582</v>
      </c>
      <c r="D291" s="86">
        <v>17.63</v>
      </c>
      <c r="E291" s="90">
        <v>12.2555</v>
      </c>
      <c r="F291" s="90">
        <v>14.1557</v>
      </c>
      <c r="G291" s="86">
        <v>1</v>
      </c>
      <c r="H291" s="87">
        <v>1.52</v>
      </c>
      <c r="I291" s="84" t="s">
        <v>229</v>
      </c>
      <c r="J291" s="84" t="s">
        <v>575</v>
      </c>
      <c r="K291" s="85" t="s">
        <v>576</v>
      </c>
      <c r="L291" s="91" t="s">
        <v>577</v>
      </c>
    </row>
    <row r="292" spans="2:12" x14ac:dyDescent="0.2">
      <c r="B292" s="89" t="s">
        <v>584</v>
      </c>
      <c r="C292" s="84" t="s">
        <v>582</v>
      </c>
      <c r="D292" s="86">
        <v>26.96</v>
      </c>
      <c r="E292" s="90">
        <v>15.078099999999999</v>
      </c>
      <c r="F292" s="90">
        <v>17.415900000000001</v>
      </c>
      <c r="G292" s="86">
        <v>1</v>
      </c>
      <c r="H292" s="87">
        <v>2.31</v>
      </c>
      <c r="I292" s="84" t="s">
        <v>229</v>
      </c>
      <c r="J292" s="84" t="s">
        <v>575</v>
      </c>
      <c r="K292" s="85" t="s">
        <v>576</v>
      </c>
      <c r="L292" s="91" t="s">
        <v>577</v>
      </c>
    </row>
    <row r="293" spans="2:12" x14ac:dyDescent="0.2">
      <c r="B293" s="92" t="s">
        <v>585</v>
      </c>
      <c r="C293" s="93" t="s">
        <v>582</v>
      </c>
      <c r="D293" s="94">
        <v>40.659999999999997</v>
      </c>
      <c r="E293" s="95">
        <v>22.043299999999999</v>
      </c>
      <c r="F293" s="95">
        <v>25.461099999999998</v>
      </c>
      <c r="G293" s="94">
        <v>1</v>
      </c>
      <c r="H293" s="96">
        <v>2.31</v>
      </c>
      <c r="I293" s="93" t="s">
        <v>229</v>
      </c>
      <c r="J293" s="93" t="s">
        <v>575</v>
      </c>
      <c r="K293" s="97" t="s">
        <v>576</v>
      </c>
      <c r="L293" s="98" t="s">
        <v>577</v>
      </c>
    </row>
    <row r="294" spans="2:12" x14ac:dyDescent="0.2">
      <c r="B294" s="99" t="s">
        <v>586</v>
      </c>
      <c r="C294" s="84" t="s">
        <v>587</v>
      </c>
      <c r="D294" s="86">
        <v>7.46</v>
      </c>
      <c r="E294" s="90">
        <v>3.6230000000000002</v>
      </c>
      <c r="F294" s="90">
        <v>4.1847000000000003</v>
      </c>
      <c r="G294" s="86">
        <v>1</v>
      </c>
      <c r="H294" s="87">
        <v>1</v>
      </c>
      <c r="I294" s="84" t="s">
        <v>229</v>
      </c>
      <c r="J294" s="84" t="s">
        <v>575</v>
      </c>
      <c r="K294" s="85" t="s">
        <v>576</v>
      </c>
      <c r="L294" s="91" t="s">
        <v>577</v>
      </c>
    </row>
    <row r="295" spans="2:12" x14ac:dyDescent="0.2">
      <c r="B295" s="89" t="s">
        <v>588</v>
      </c>
      <c r="C295" s="84" t="s">
        <v>587</v>
      </c>
      <c r="D295" s="86">
        <v>8.9700000000000006</v>
      </c>
      <c r="E295" s="90">
        <v>4.3303000000000003</v>
      </c>
      <c r="F295" s="90">
        <v>5.0016999999999996</v>
      </c>
      <c r="G295" s="86">
        <v>1</v>
      </c>
      <c r="H295" s="87">
        <v>1.52</v>
      </c>
      <c r="I295" s="84" t="s">
        <v>229</v>
      </c>
      <c r="J295" s="84" t="s">
        <v>575</v>
      </c>
      <c r="K295" s="85" t="s">
        <v>576</v>
      </c>
      <c r="L295" s="91" t="s">
        <v>577</v>
      </c>
    </row>
    <row r="296" spans="2:12" x14ac:dyDescent="0.2">
      <c r="B296" s="89" t="s">
        <v>589</v>
      </c>
      <c r="C296" s="84" t="s">
        <v>587</v>
      </c>
      <c r="D296" s="86">
        <v>12.92</v>
      </c>
      <c r="E296" s="90">
        <v>5.7252000000000001</v>
      </c>
      <c r="F296" s="90">
        <v>6.6128999999999998</v>
      </c>
      <c r="G296" s="86">
        <v>1</v>
      </c>
      <c r="H296" s="87">
        <v>2.31</v>
      </c>
      <c r="I296" s="84" t="s">
        <v>229</v>
      </c>
      <c r="J296" s="84" t="s">
        <v>575</v>
      </c>
      <c r="K296" s="85" t="s">
        <v>576</v>
      </c>
      <c r="L296" s="91" t="s">
        <v>577</v>
      </c>
    </row>
    <row r="297" spans="2:12" x14ac:dyDescent="0.2">
      <c r="B297" s="92" t="s">
        <v>590</v>
      </c>
      <c r="C297" s="93" t="s">
        <v>587</v>
      </c>
      <c r="D297" s="94">
        <v>20.68</v>
      </c>
      <c r="E297" s="95">
        <v>8.9330999999999996</v>
      </c>
      <c r="F297" s="95">
        <v>10.318199999999999</v>
      </c>
      <c r="G297" s="94">
        <v>1</v>
      </c>
      <c r="H297" s="96">
        <v>2.31</v>
      </c>
      <c r="I297" s="93" t="s">
        <v>229</v>
      </c>
      <c r="J297" s="93" t="s">
        <v>575</v>
      </c>
      <c r="K297" s="97" t="s">
        <v>576</v>
      </c>
      <c r="L297" s="98" t="s">
        <v>577</v>
      </c>
    </row>
    <row r="298" spans="2:12" x14ac:dyDescent="0.2">
      <c r="B298" s="99" t="s">
        <v>591</v>
      </c>
      <c r="C298" s="84" t="s">
        <v>592</v>
      </c>
      <c r="D298" s="86">
        <v>5.36</v>
      </c>
      <c r="E298" s="90">
        <v>3.1358999999999999</v>
      </c>
      <c r="F298" s="90">
        <v>3.6221000000000001</v>
      </c>
      <c r="G298" s="86">
        <v>1</v>
      </c>
      <c r="H298" s="87">
        <v>1</v>
      </c>
      <c r="I298" s="84" t="s">
        <v>229</v>
      </c>
      <c r="J298" s="84" t="s">
        <v>575</v>
      </c>
      <c r="K298" s="85" t="s">
        <v>576</v>
      </c>
      <c r="L298" s="91" t="s">
        <v>577</v>
      </c>
    </row>
    <row r="299" spans="2:12" x14ac:dyDescent="0.2">
      <c r="B299" s="89" t="s">
        <v>593</v>
      </c>
      <c r="C299" s="84" t="s">
        <v>592</v>
      </c>
      <c r="D299" s="86">
        <v>6.42</v>
      </c>
      <c r="E299" s="90">
        <v>3.5541</v>
      </c>
      <c r="F299" s="90">
        <v>4.1052</v>
      </c>
      <c r="G299" s="86">
        <v>1</v>
      </c>
      <c r="H299" s="87">
        <v>1.52</v>
      </c>
      <c r="I299" s="84" t="s">
        <v>229</v>
      </c>
      <c r="J299" s="84" t="s">
        <v>575</v>
      </c>
      <c r="K299" s="85" t="s">
        <v>576</v>
      </c>
      <c r="L299" s="91" t="s">
        <v>577</v>
      </c>
    </row>
    <row r="300" spans="2:12" x14ac:dyDescent="0.2">
      <c r="B300" s="89" t="s">
        <v>594</v>
      </c>
      <c r="C300" s="84" t="s">
        <v>592</v>
      </c>
      <c r="D300" s="86">
        <v>9.6300000000000008</v>
      </c>
      <c r="E300" s="90">
        <v>4.7526999999999999</v>
      </c>
      <c r="F300" s="90">
        <v>5.4896000000000003</v>
      </c>
      <c r="G300" s="86">
        <v>1</v>
      </c>
      <c r="H300" s="87">
        <v>2.31</v>
      </c>
      <c r="I300" s="84" t="s">
        <v>229</v>
      </c>
      <c r="J300" s="84" t="s">
        <v>575</v>
      </c>
      <c r="K300" s="85" t="s">
        <v>576</v>
      </c>
      <c r="L300" s="91" t="s">
        <v>577</v>
      </c>
    </row>
    <row r="301" spans="2:12" x14ac:dyDescent="0.2">
      <c r="B301" s="92" t="s">
        <v>595</v>
      </c>
      <c r="C301" s="93" t="s">
        <v>592</v>
      </c>
      <c r="D301" s="94">
        <v>16.45</v>
      </c>
      <c r="E301" s="95">
        <v>7.5461</v>
      </c>
      <c r="F301" s="95">
        <v>8.7161000000000008</v>
      </c>
      <c r="G301" s="94">
        <v>1</v>
      </c>
      <c r="H301" s="96">
        <v>2.31</v>
      </c>
      <c r="I301" s="93" t="s">
        <v>229</v>
      </c>
      <c r="J301" s="93" t="s">
        <v>575</v>
      </c>
      <c r="K301" s="97" t="s">
        <v>576</v>
      </c>
      <c r="L301" s="98" t="s">
        <v>577</v>
      </c>
    </row>
    <row r="302" spans="2:12" x14ac:dyDescent="0.2">
      <c r="B302" s="99" t="s">
        <v>596</v>
      </c>
      <c r="C302" s="84" t="s">
        <v>597</v>
      </c>
      <c r="D302" s="86">
        <v>6.94</v>
      </c>
      <c r="E302" s="90">
        <v>3.1579000000000002</v>
      </c>
      <c r="F302" s="90">
        <v>3.6475</v>
      </c>
      <c r="G302" s="86">
        <v>1</v>
      </c>
      <c r="H302" s="87">
        <v>1</v>
      </c>
      <c r="I302" s="84" t="s">
        <v>229</v>
      </c>
      <c r="J302" s="84" t="s">
        <v>575</v>
      </c>
      <c r="K302" s="85" t="s">
        <v>576</v>
      </c>
      <c r="L302" s="91" t="s">
        <v>577</v>
      </c>
    </row>
    <row r="303" spans="2:12" x14ac:dyDescent="0.2">
      <c r="B303" s="89" t="s">
        <v>598</v>
      </c>
      <c r="C303" s="84" t="s">
        <v>597</v>
      </c>
      <c r="D303" s="86">
        <v>8.9700000000000006</v>
      </c>
      <c r="E303" s="90">
        <v>3.6692</v>
      </c>
      <c r="F303" s="90">
        <v>4.2381000000000002</v>
      </c>
      <c r="G303" s="86">
        <v>1</v>
      </c>
      <c r="H303" s="87">
        <v>1.52</v>
      </c>
      <c r="I303" s="84" t="s">
        <v>229</v>
      </c>
      <c r="J303" s="84" t="s">
        <v>575</v>
      </c>
      <c r="K303" s="85" t="s">
        <v>576</v>
      </c>
      <c r="L303" s="91" t="s">
        <v>577</v>
      </c>
    </row>
    <row r="304" spans="2:12" x14ac:dyDescent="0.2">
      <c r="B304" s="89" t="s">
        <v>599</v>
      </c>
      <c r="C304" s="84" t="s">
        <v>597</v>
      </c>
      <c r="D304" s="86">
        <v>11.39</v>
      </c>
      <c r="E304" s="90">
        <v>4.6908000000000003</v>
      </c>
      <c r="F304" s="90">
        <v>5.4180999999999999</v>
      </c>
      <c r="G304" s="86">
        <v>1</v>
      </c>
      <c r="H304" s="87">
        <v>2.31</v>
      </c>
      <c r="I304" s="84" t="s">
        <v>229</v>
      </c>
      <c r="J304" s="84" t="s">
        <v>575</v>
      </c>
      <c r="K304" s="85" t="s">
        <v>576</v>
      </c>
      <c r="L304" s="91" t="s">
        <v>577</v>
      </c>
    </row>
    <row r="305" spans="2:12" x14ac:dyDescent="0.2">
      <c r="B305" s="92" t="s">
        <v>600</v>
      </c>
      <c r="C305" s="93" t="s">
        <v>597</v>
      </c>
      <c r="D305" s="94">
        <v>15.7</v>
      </c>
      <c r="E305" s="95">
        <v>6.9283999999999999</v>
      </c>
      <c r="F305" s="95">
        <v>8.0025999999999993</v>
      </c>
      <c r="G305" s="94">
        <v>1</v>
      </c>
      <c r="H305" s="96">
        <v>2.31</v>
      </c>
      <c r="I305" s="93" t="s">
        <v>229</v>
      </c>
      <c r="J305" s="93" t="s">
        <v>575</v>
      </c>
      <c r="K305" s="97" t="s">
        <v>576</v>
      </c>
      <c r="L305" s="98" t="s">
        <v>577</v>
      </c>
    </row>
    <row r="306" spans="2:12" x14ac:dyDescent="0.2">
      <c r="B306" s="99" t="s">
        <v>601</v>
      </c>
      <c r="C306" s="84" t="s">
        <v>602</v>
      </c>
      <c r="D306" s="86">
        <v>5.66</v>
      </c>
      <c r="E306" s="90">
        <v>2.6568000000000001</v>
      </c>
      <c r="F306" s="90">
        <v>3.0687000000000002</v>
      </c>
      <c r="G306" s="86">
        <v>1</v>
      </c>
      <c r="H306" s="87">
        <v>1</v>
      </c>
      <c r="I306" s="84" t="s">
        <v>229</v>
      </c>
      <c r="J306" s="84" t="s">
        <v>575</v>
      </c>
      <c r="K306" s="85" t="s">
        <v>576</v>
      </c>
      <c r="L306" s="91" t="s">
        <v>577</v>
      </c>
    </row>
    <row r="307" spans="2:12" x14ac:dyDescent="0.2">
      <c r="B307" s="89" t="s">
        <v>603</v>
      </c>
      <c r="C307" s="84" t="s">
        <v>602</v>
      </c>
      <c r="D307" s="86">
        <v>6.78</v>
      </c>
      <c r="E307" s="90">
        <v>3.0876000000000001</v>
      </c>
      <c r="F307" s="90">
        <v>3.5663</v>
      </c>
      <c r="G307" s="86">
        <v>1</v>
      </c>
      <c r="H307" s="87">
        <v>1.52</v>
      </c>
      <c r="I307" s="84" t="s">
        <v>229</v>
      </c>
      <c r="J307" s="84" t="s">
        <v>575</v>
      </c>
      <c r="K307" s="85" t="s">
        <v>576</v>
      </c>
      <c r="L307" s="91" t="s">
        <v>577</v>
      </c>
    </row>
    <row r="308" spans="2:12" x14ac:dyDescent="0.2">
      <c r="B308" s="89" t="s">
        <v>604</v>
      </c>
      <c r="C308" s="84" t="s">
        <v>602</v>
      </c>
      <c r="D308" s="86">
        <v>9.02</v>
      </c>
      <c r="E308" s="90">
        <v>3.855</v>
      </c>
      <c r="F308" s="90">
        <v>4.4527000000000001</v>
      </c>
      <c r="G308" s="86">
        <v>1</v>
      </c>
      <c r="H308" s="87">
        <v>2.31</v>
      </c>
      <c r="I308" s="84" t="s">
        <v>229</v>
      </c>
      <c r="J308" s="84" t="s">
        <v>575</v>
      </c>
      <c r="K308" s="85" t="s">
        <v>576</v>
      </c>
      <c r="L308" s="91" t="s">
        <v>577</v>
      </c>
    </row>
    <row r="309" spans="2:12" x14ac:dyDescent="0.2">
      <c r="B309" s="92" t="s">
        <v>605</v>
      </c>
      <c r="C309" s="93" t="s">
        <v>602</v>
      </c>
      <c r="D309" s="94">
        <v>14.53</v>
      </c>
      <c r="E309" s="95">
        <v>6.1417999999999999</v>
      </c>
      <c r="F309" s="95">
        <v>7.0941000000000001</v>
      </c>
      <c r="G309" s="94">
        <v>1</v>
      </c>
      <c r="H309" s="96">
        <v>2.31</v>
      </c>
      <c r="I309" s="93" t="s">
        <v>229</v>
      </c>
      <c r="J309" s="93" t="s">
        <v>575</v>
      </c>
      <c r="K309" s="97" t="s">
        <v>576</v>
      </c>
      <c r="L309" s="98" t="s">
        <v>577</v>
      </c>
    </row>
    <row r="310" spans="2:12" x14ac:dyDescent="0.2">
      <c r="B310" s="99" t="s">
        <v>606</v>
      </c>
      <c r="C310" s="84" t="s">
        <v>607</v>
      </c>
      <c r="D310" s="86">
        <v>4.01</v>
      </c>
      <c r="E310" s="90">
        <v>2.5811999999999999</v>
      </c>
      <c r="F310" s="90">
        <v>2.9813999999999998</v>
      </c>
      <c r="G310" s="86">
        <v>1</v>
      </c>
      <c r="H310" s="87">
        <v>1</v>
      </c>
      <c r="I310" s="84" t="s">
        <v>229</v>
      </c>
      <c r="J310" s="84" t="s">
        <v>575</v>
      </c>
      <c r="K310" s="85" t="s">
        <v>576</v>
      </c>
      <c r="L310" s="91" t="s">
        <v>577</v>
      </c>
    </row>
    <row r="311" spans="2:12" x14ac:dyDescent="0.2">
      <c r="B311" s="89" t="s">
        <v>608</v>
      </c>
      <c r="C311" s="84" t="s">
        <v>607</v>
      </c>
      <c r="D311" s="86">
        <v>4.9800000000000004</v>
      </c>
      <c r="E311" s="90">
        <v>2.7323</v>
      </c>
      <c r="F311" s="90">
        <v>3.1558999999999999</v>
      </c>
      <c r="G311" s="86">
        <v>1</v>
      </c>
      <c r="H311" s="87">
        <v>1.52</v>
      </c>
      <c r="I311" s="84" t="s">
        <v>229</v>
      </c>
      <c r="J311" s="84" t="s">
        <v>575</v>
      </c>
      <c r="K311" s="85" t="s">
        <v>576</v>
      </c>
      <c r="L311" s="91" t="s">
        <v>577</v>
      </c>
    </row>
    <row r="312" spans="2:12" x14ac:dyDescent="0.2">
      <c r="B312" s="89" t="s">
        <v>609</v>
      </c>
      <c r="C312" s="84" t="s">
        <v>607</v>
      </c>
      <c r="D312" s="86">
        <v>8.99</v>
      </c>
      <c r="E312" s="90">
        <v>4.3025000000000002</v>
      </c>
      <c r="F312" s="90">
        <v>4.9695999999999998</v>
      </c>
      <c r="G312" s="86">
        <v>1</v>
      </c>
      <c r="H312" s="87">
        <v>2.31</v>
      </c>
      <c r="I312" s="84" t="s">
        <v>229</v>
      </c>
      <c r="J312" s="84" t="s">
        <v>575</v>
      </c>
      <c r="K312" s="85" t="s">
        <v>576</v>
      </c>
      <c r="L312" s="91" t="s">
        <v>577</v>
      </c>
    </row>
    <row r="313" spans="2:12" x14ac:dyDescent="0.2">
      <c r="B313" s="92" t="s">
        <v>610</v>
      </c>
      <c r="C313" s="93" t="s">
        <v>607</v>
      </c>
      <c r="D313" s="94">
        <v>17.22</v>
      </c>
      <c r="E313" s="95">
        <v>7.7538999999999998</v>
      </c>
      <c r="F313" s="95">
        <v>8.9560999999999993</v>
      </c>
      <c r="G313" s="94">
        <v>1</v>
      </c>
      <c r="H313" s="96">
        <v>2.31</v>
      </c>
      <c r="I313" s="93" t="s">
        <v>229</v>
      </c>
      <c r="J313" s="93" t="s">
        <v>575</v>
      </c>
      <c r="K313" s="97" t="s">
        <v>576</v>
      </c>
      <c r="L313" s="98" t="s">
        <v>577</v>
      </c>
    </row>
    <row r="314" spans="2:12" x14ac:dyDescent="0.2">
      <c r="B314" s="99" t="s">
        <v>611</v>
      </c>
      <c r="C314" s="84" t="s">
        <v>612</v>
      </c>
      <c r="D314" s="86">
        <v>2.3199999999999998</v>
      </c>
      <c r="E314" s="90">
        <v>2.3488000000000002</v>
      </c>
      <c r="F314" s="90">
        <v>2.7130000000000001</v>
      </c>
      <c r="G314" s="86">
        <v>1</v>
      </c>
      <c r="H314" s="87">
        <v>1</v>
      </c>
      <c r="I314" s="84" t="s">
        <v>229</v>
      </c>
      <c r="J314" s="84" t="s">
        <v>575</v>
      </c>
      <c r="K314" s="85" t="s">
        <v>576</v>
      </c>
      <c r="L314" s="91" t="s">
        <v>577</v>
      </c>
    </row>
    <row r="315" spans="2:12" x14ac:dyDescent="0.2">
      <c r="B315" s="89" t="s">
        <v>613</v>
      </c>
      <c r="C315" s="84" t="s">
        <v>612</v>
      </c>
      <c r="D315" s="86">
        <v>3.51</v>
      </c>
      <c r="E315" s="90">
        <v>2.4460000000000002</v>
      </c>
      <c r="F315" s="90">
        <v>2.8252000000000002</v>
      </c>
      <c r="G315" s="86">
        <v>1</v>
      </c>
      <c r="H315" s="87">
        <v>1.52</v>
      </c>
      <c r="I315" s="84" t="s">
        <v>229</v>
      </c>
      <c r="J315" s="84" t="s">
        <v>575</v>
      </c>
      <c r="K315" s="85" t="s">
        <v>576</v>
      </c>
      <c r="L315" s="91" t="s">
        <v>577</v>
      </c>
    </row>
    <row r="316" spans="2:12" x14ac:dyDescent="0.2">
      <c r="B316" s="89" t="s">
        <v>614</v>
      </c>
      <c r="C316" s="84" t="s">
        <v>612</v>
      </c>
      <c r="D316" s="86">
        <v>7.23</v>
      </c>
      <c r="E316" s="90">
        <v>3.3628</v>
      </c>
      <c r="F316" s="90">
        <v>3.8841999999999999</v>
      </c>
      <c r="G316" s="86">
        <v>1</v>
      </c>
      <c r="H316" s="87">
        <v>2.31</v>
      </c>
      <c r="I316" s="84" t="s">
        <v>229</v>
      </c>
      <c r="J316" s="84" t="s">
        <v>575</v>
      </c>
      <c r="K316" s="85" t="s">
        <v>576</v>
      </c>
      <c r="L316" s="91" t="s">
        <v>577</v>
      </c>
    </row>
    <row r="317" spans="2:12" x14ac:dyDescent="0.2">
      <c r="B317" s="92" t="s">
        <v>615</v>
      </c>
      <c r="C317" s="93" t="s">
        <v>612</v>
      </c>
      <c r="D317" s="94">
        <v>13.69</v>
      </c>
      <c r="E317" s="95">
        <v>5.7396000000000003</v>
      </c>
      <c r="F317" s="95">
        <v>6.6295000000000002</v>
      </c>
      <c r="G317" s="94">
        <v>1</v>
      </c>
      <c r="H317" s="96">
        <v>2.31</v>
      </c>
      <c r="I317" s="93" t="s">
        <v>229</v>
      </c>
      <c r="J317" s="93" t="s">
        <v>575</v>
      </c>
      <c r="K317" s="97" t="s">
        <v>576</v>
      </c>
      <c r="L317" s="98" t="s">
        <v>577</v>
      </c>
    </row>
    <row r="318" spans="2:12" x14ac:dyDescent="0.2">
      <c r="B318" s="99" t="s">
        <v>616</v>
      </c>
      <c r="C318" s="84" t="s">
        <v>617</v>
      </c>
      <c r="D318" s="86">
        <v>4.33</v>
      </c>
      <c r="E318" s="90">
        <v>1.736</v>
      </c>
      <c r="F318" s="90">
        <v>2.0051999999999999</v>
      </c>
      <c r="G318" s="86">
        <v>1</v>
      </c>
      <c r="H318" s="87">
        <v>1</v>
      </c>
      <c r="I318" s="84" t="s">
        <v>229</v>
      </c>
      <c r="J318" s="84" t="s">
        <v>575</v>
      </c>
      <c r="K318" s="85" t="s">
        <v>576</v>
      </c>
      <c r="L318" s="91" t="s">
        <v>577</v>
      </c>
    </row>
    <row r="319" spans="2:12" x14ac:dyDescent="0.2">
      <c r="B319" s="89" t="s">
        <v>618</v>
      </c>
      <c r="C319" s="84" t="s">
        <v>617</v>
      </c>
      <c r="D319" s="86">
        <v>5.35</v>
      </c>
      <c r="E319" s="90">
        <v>1.9391</v>
      </c>
      <c r="F319" s="90">
        <v>2.2397999999999998</v>
      </c>
      <c r="G319" s="86">
        <v>1</v>
      </c>
      <c r="H319" s="87">
        <v>1.52</v>
      </c>
      <c r="I319" s="84" t="s">
        <v>229</v>
      </c>
      <c r="J319" s="84" t="s">
        <v>575</v>
      </c>
      <c r="K319" s="85" t="s">
        <v>576</v>
      </c>
      <c r="L319" s="91" t="s">
        <v>577</v>
      </c>
    </row>
    <row r="320" spans="2:12" x14ac:dyDescent="0.2">
      <c r="B320" s="89" t="s">
        <v>619</v>
      </c>
      <c r="C320" s="84" t="s">
        <v>617</v>
      </c>
      <c r="D320" s="86">
        <v>8.81</v>
      </c>
      <c r="E320" s="90">
        <v>2.7595999999999998</v>
      </c>
      <c r="F320" s="90">
        <v>3.1875</v>
      </c>
      <c r="G320" s="86">
        <v>1</v>
      </c>
      <c r="H320" s="87">
        <v>2.31</v>
      </c>
      <c r="I320" s="84" t="s">
        <v>229</v>
      </c>
      <c r="J320" s="84" t="s">
        <v>575</v>
      </c>
      <c r="K320" s="85" t="s">
        <v>576</v>
      </c>
      <c r="L320" s="91" t="s">
        <v>577</v>
      </c>
    </row>
    <row r="321" spans="2:12" x14ac:dyDescent="0.2">
      <c r="B321" s="92" t="s">
        <v>620</v>
      </c>
      <c r="C321" s="93" t="s">
        <v>617</v>
      </c>
      <c r="D321" s="94">
        <v>14.13</v>
      </c>
      <c r="E321" s="95">
        <v>4.0837000000000003</v>
      </c>
      <c r="F321" s="95">
        <v>4.7168999999999999</v>
      </c>
      <c r="G321" s="94">
        <v>1</v>
      </c>
      <c r="H321" s="96">
        <v>2.31</v>
      </c>
      <c r="I321" s="93" t="s">
        <v>229</v>
      </c>
      <c r="J321" s="93" t="s">
        <v>575</v>
      </c>
      <c r="K321" s="97" t="s">
        <v>576</v>
      </c>
      <c r="L321" s="98" t="s">
        <v>577</v>
      </c>
    </row>
    <row r="322" spans="2:12" x14ac:dyDescent="0.2">
      <c r="B322" s="99" t="s">
        <v>621</v>
      </c>
      <c r="C322" s="84" t="s">
        <v>622</v>
      </c>
      <c r="D322" s="86">
        <v>2.61</v>
      </c>
      <c r="E322" s="90">
        <v>1.3331999999999999</v>
      </c>
      <c r="F322" s="90">
        <v>1.5399</v>
      </c>
      <c r="G322" s="86">
        <v>1</v>
      </c>
      <c r="H322" s="87">
        <v>1</v>
      </c>
      <c r="I322" s="84" t="s">
        <v>229</v>
      </c>
      <c r="J322" s="84" t="s">
        <v>575</v>
      </c>
      <c r="K322" s="85" t="s">
        <v>576</v>
      </c>
      <c r="L322" s="91" t="s">
        <v>577</v>
      </c>
    </row>
    <row r="323" spans="2:12" x14ac:dyDescent="0.2">
      <c r="B323" s="89" t="s">
        <v>623</v>
      </c>
      <c r="C323" s="84" t="s">
        <v>622</v>
      </c>
      <c r="D323" s="86">
        <v>3.74</v>
      </c>
      <c r="E323" s="90">
        <v>1.5483</v>
      </c>
      <c r="F323" s="90">
        <v>1.7884</v>
      </c>
      <c r="G323" s="86">
        <v>1</v>
      </c>
      <c r="H323" s="87">
        <v>1.52</v>
      </c>
      <c r="I323" s="84" t="s">
        <v>229</v>
      </c>
      <c r="J323" s="84" t="s">
        <v>575</v>
      </c>
      <c r="K323" s="85" t="s">
        <v>576</v>
      </c>
      <c r="L323" s="91" t="s">
        <v>577</v>
      </c>
    </row>
    <row r="324" spans="2:12" x14ac:dyDescent="0.2">
      <c r="B324" s="89" t="s">
        <v>624</v>
      </c>
      <c r="C324" s="84" t="s">
        <v>622</v>
      </c>
      <c r="D324" s="86">
        <v>6.19</v>
      </c>
      <c r="E324" s="90">
        <v>2.0449999999999999</v>
      </c>
      <c r="F324" s="90">
        <v>2.3620999999999999</v>
      </c>
      <c r="G324" s="86">
        <v>1</v>
      </c>
      <c r="H324" s="87">
        <v>2.31</v>
      </c>
      <c r="I324" s="84" t="s">
        <v>229</v>
      </c>
      <c r="J324" s="84" t="s">
        <v>575</v>
      </c>
      <c r="K324" s="85" t="s">
        <v>576</v>
      </c>
      <c r="L324" s="91" t="s">
        <v>577</v>
      </c>
    </row>
    <row r="325" spans="2:12" x14ac:dyDescent="0.2">
      <c r="B325" s="92" t="s">
        <v>625</v>
      </c>
      <c r="C325" s="93" t="s">
        <v>622</v>
      </c>
      <c r="D325" s="94">
        <v>10.51</v>
      </c>
      <c r="E325" s="95">
        <v>3.2223000000000002</v>
      </c>
      <c r="F325" s="95">
        <v>3.7219000000000002</v>
      </c>
      <c r="G325" s="94">
        <v>1</v>
      </c>
      <c r="H325" s="96">
        <v>2.31</v>
      </c>
      <c r="I325" s="93" t="s">
        <v>229</v>
      </c>
      <c r="J325" s="93" t="s">
        <v>575</v>
      </c>
      <c r="K325" s="97" t="s">
        <v>576</v>
      </c>
      <c r="L325" s="98" t="s">
        <v>577</v>
      </c>
    </row>
    <row r="326" spans="2:12" x14ac:dyDescent="0.2">
      <c r="B326" s="99" t="s">
        <v>626</v>
      </c>
      <c r="C326" s="84" t="s">
        <v>627</v>
      </c>
      <c r="D326" s="86">
        <v>2.13</v>
      </c>
      <c r="E326" s="90">
        <v>1.5903</v>
      </c>
      <c r="F326" s="90">
        <v>1.8369</v>
      </c>
      <c r="G326" s="86">
        <v>1</v>
      </c>
      <c r="H326" s="87">
        <v>1</v>
      </c>
      <c r="I326" s="84" t="s">
        <v>229</v>
      </c>
      <c r="J326" s="84" t="s">
        <v>575</v>
      </c>
      <c r="K326" s="85" t="s">
        <v>576</v>
      </c>
      <c r="L326" s="91" t="s">
        <v>577</v>
      </c>
    </row>
    <row r="327" spans="2:12" x14ac:dyDescent="0.2">
      <c r="B327" s="89" t="s">
        <v>628</v>
      </c>
      <c r="C327" s="84" t="s">
        <v>627</v>
      </c>
      <c r="D327" s="86">
        <v>2.92</v>
      </c>
      <c r="E327" s="90">
        <v>1.7694000000000001</v>
      </c>
      <c r="F327" s="90">
        <v>2.0436999999999999</v>
      </c>
      <c r="G327" s="86">
        <v>1</v>
      </c>
      <c r="H327" s="87">
        <v>1.52</v>
      </c>
      <c r="I327" s="84" t="s">
        <v>229</v>
      </c>
      <c r="J327" s="84" t="s">
        <v>575</v>
      </c>
      <c r="K327" s="85" t="s">
        <v>576</v>
      </c>
      <c r="L327" s="91" t="s">
        <v>577</v>
      </c>
    </row>
    <row r="328" spans="2:12" x14ac:dyDescent="0.2">
      <c r="B328" s="89" t="s">
        <v>629</v>
      </c>
      <c r="C328" s="84" t="s">
        <v>627</v>
      </c>
      <c r="D328" s="86">
        <v>5.0199999999999996</v>
      </c>
      <c r="E328" s="90">
        <v>2.2553000000000001</v>
      </c>
      <c r="F328" s="90">
        <v>2.605</v>
      </c>
      <c r="G328" s="86">
        <v>1</v>
      </c>
      <c r="H328" s="87">
        <v>2.31</v>
      </c>
      <c r="I328" s="84" t="s">
        <v>229</v>
      </c>
      <c r="J328" s="84" t="s">
        <v>575</v>
      </c>
      <c r="K328" s="85" t="s">
        <v>576</v>
      </c>
      <c r="L328" s="91" t="s">
        <v>577</v>
      </c>
    </row>
    <row r="329" spans="2:12" x14ac:dyDescent="0.2">
      <c r="B329" s="92" t="s">
        <v>630</v>
      </c>
      <c r="C329" s="93" t="s">
        <v>627</v>
      </c>
      <c r="D329" s="94">
        <v>7.97</v>
      </c>
      <c r="E329" s="95">
        <v>3.3287</v>
      </c>
      <c r="F329" s="95">
        <v>3.8448000000000002</v>
      </c>
      <c r="G329" s="94">
        <v>1</v>
      </c>
      <c r="H329" s="96">
        <v>2.31</v>
      </c>
      <c r="I329" s="93" t="s">
        <v>229</v>
      </c>
      <c r="J329" s="93" t="s">
        <v>575</v>
      </c>
      <c r="K329" s="97" t="s">
        <v>576</v>
      </c>
      <c r="L329" s="98" t="s">
        <v>577</v>
      </c>
    </row>
    <row r="330" spans="2:12" x14ac:dyDescent="0.2">
      <c r="B330" s="99" t="s">
        <v>631</v>
      </c>
      <c r="C330" s="84" t="s">
        <v>632</v>
      </c>
      <c r="D330" s="86">
        <v>1.94</v>
      </c>
      <c r="E330" s="90">
        <v>1.8297000000000001</v>
      </c>
      <c r="F330" s="90">
        <v>2.1133999999999999</v>
      </c>
      <c r="G330" s="86">
        <v>1</v>
      </c>
      <c r="H330" s="87">
        <v>1</v>
      </c>
      <c r="I330" s="84" t="s">
        <v>229</v>
      </c>
      <c r="J330" s="84" t="s">
        <v>575</v>
      </c>
      <c r="K330" s="85" t="s">
        <v>576</v>
      </c>
      <c r="L330" s="91" t="s">
        <v>577</v>
      </c>
    </row>
    <row r="331" spans="2:12" x14ac:dyDescent="0.2">
      <c r="B331" s="89" t="s">
        <v>633</v>
      </c>
      <c r="C331" s="84" t="s">
        <v>632</v>
      </c>
      <c r="D331" s="86">
        <v>2.92</v>
      </c>
      <c r="E331" s="90">
        <v>2.0297999999999998</v>
      </c>
      <c r="F331" s="90">
        <v>2.3445</v>
      </c>
      <c r="G331" s="86">
        <v>1</v>
      </c>
      <c r="H331" s="87">
        <v>1.52</v>
      </c>
      <c r="I331" s="84" t="s">
        <v>229</v>
      </c>
      <c r="J331" s="84" t="s">
        <v>575</v>
      </c>
      <c r="K331" s="85" t="s">
        <v>576</v>
      </c>
      <c r="L331" s="91" t="s">
        <v>577</v>
      </c>
    </row>
    <row r="332" spans="2:12" x14ac:dyDescent="0.2">
      <c r="B332" s="89" t="s">
        <v>634</v>
      </c>
      <c r="C332" s="84" t="s">
        <v>632</v>
      </c>
      <c r="D332" s="86">
        <v>5.98</v>
      </c>
      <c r="E332" s="90">
        <v>2.5194999999999999</v>
      </c>
      <c r="F332" s="90">
        <v>2.9100999999999999</v>
      </c>
      <c r="G332" s="86">
        <v>1</v>
      </c>
      <c r="H332" s="87">
        <v>2.31</v>
      </c>
      <c r="I332" s="84" t="s">
        <v>229</v>
      </c>
      <c r="J332" s="84" t="s">
        <v>575</v>
      </c>
      <c r="K332" s="85" t="s">
        <v>576</v>
      </c>
      <c r="L332" s="91" t="s">
        <v>577</v>
      </c>
    </row>
    <row r="333" spans="2:12" x14ac:dyDescent="0.2">
      <c r="B333" s="92" t="s">
        <v>635</v>
      </c>
      <c r="C333" s="93" t="s">
        <v>632</v>
      </c>
      <c r="D333" s="94">
        <v>9.5</v>
      </c>
      <c r="E333" s="95">
        <v>3.7519</v>
      </c>
      <c r="F333" s="95">
        <v>4.3335999999999997</v>
      </c>
      <c r="G333" s="94">
        <v>1</v>
      </c>
      <c r="H333" s="96">
        <v>2.31</v>
      </c>
      <c r="I333" s="93" t="s">
        <v>229</v>
      </c>
      <c r="J333" s="93" t="s">
        <v>575</v>
      </c>
      <c r="K333" s="97" t="s">
        <v>576</v>
      </c>
      <c r="L333" s="98" t="s">
        <v>577</v>
      </c>
    </row>
    <row r="334" spans="2:12" x14ac:dyDescent="0.2">
      <c r="B334" s="99" t="s">
        <v>636</v>
      </c>
      <c r="C334" s="84" t="s">
        <v>637</v>
      </c>
      <c r="D334" s="86">
        <v>2.39</v>
      </c>
      <c r="E334" s="90">
        <v>1.4527000000000001</v>
      </c>
      <c r="F334" s="90">
        <v>1.6778999999999999</v>
      </c>
      <c r="G334" s="86">
        <v>1</v>
      </c>
      <c r="H334" s="87">
        <v>1</v>
      </c>
      <c r="I334" s="84" t="s">
        <v>229</v>
      </c>
      <c r="J334" s="84" t="s">
        <v>575</v>
      </c>
      <c r="K334" s="85" t="s">
        <v>576</v>
      </c>
      <c r="L334" s="91" t="s">
        <v>577</v>
      </c>
    </row>
    <row r="335" spans="2:12" x14ac:dyDescent="0.2">
      <c r="B335" s="89" t="s">
        <v>638</v>
      </c>
      <c r="C335" s="84" t="s">
        <v>637</v>
      </c>
      <c r="D335" s="86">
        <v>3.23</v>
      </c>
      <c r="E335" s="90">
        <v>1.7754000000000001</v>
      </c>
      <c r="F335" s="90">
        <v>2.0507</v>
      </c>
      <c r="G335" s="86">
        <v>1</v>
      </c>
      <c r="H335" s="87">
        <v>1.52</v>
      </c>
      <c r="I335" s="84" t="s">
        <v>229</v>
      </c>
      <c r="J335" s="84" t="s">
        <v>575</v>
      </c>
      <c r="K335" s="85" t="s">
        <v>576</v>
      </c>
      <c r="L335" s="91" t="s">
        <v>577</v>
      </c>
    </row>
    <row r="336" spans="2:12" x14ac:dyDescent="0.2">
      <c r="B336" s="89" t="s">
        <v>639</v>
      </c>
      <c r="C336" s="84" t="s">
        <v>637</v>
      </c>
      <c r="D336" s="86">
        <v>6.11</v>
      </c>
      <c r="E336" s="90">
        <v>2.8178999999999998</v>
      </c>
      <c r="F336" s="90">
        <v>3.2547999999999999</v>
      </c>
      <c r="G336" s="86">
        <v>1</v>
      </c>
      <c r="H336" s="87">
        <v>2.31</v>
      </c>
      <c r="I336" s="84" t="s">
        <v>229</v>
      </c>
      <c r="J336" s="84" t="s">
        <v>575</v>
      </c>
      <c r="K336" s="85" t="s">
        <v>576</v>
      </c>
      <c r="L336" s="91" t="s">
        <v>577</v>
      </c>
    </row>
    <row r="337" spans="2:12" x14ac:dyDescent="0.2">
      <c r="B337" s="92" t="s">
        <v>640</v>
      </c>
      <c r="C337" s="93" t="s">
        <v>637</v>
      </c>
      <c r="D337" s="94">
        <v>11.84</v>
      </c>
      <c r="E337" s="95">
        <v>4.5597000000000003</v>
      </c>
      <c r="F337" s="95">
        <v>5.2667000000000002</v>
      </c>
      <c r="G337" s="94">
        <v>1</v>
      </c>
      <c r="H337" s="96">
        <v>2.31</v>
      </c>
      <c r="I337" s="93" t="s">
        <v>229</v>
      </c>
      <c r="J337" s="93" t="s">
        <v>575</v>
      </c>
      <c r="K337" s="97" t="s">
        <v>576</v>
      </c>
      <c r="L337" s="98" t="s">
        <v>577</v>
      </c>
    </row>
    <row r="338" spans="2:12" x14ac:dyDescent="0.2">
      <c r="B338" s="99" t="s">
        <v>641</v>
      </c>
      <c r="C338" s="84" t="s">
        <v>642</v>
      </c>
      <c r="D338" s="86">
        <v>2.83</v>
      </c>
      <c r="E338" s="90">
        <v>1.1434</v>
      </c>
      <c r="F338" s="90">
        <v>1.3207</v>
      </c>
      <c r="G338" s="86">
        <v>1</v>
      </c>
      <c r="H338" s="87">
        <v>1</v>
      </c>
      <c r="I338" s="84" t="s">
        <v>229</v>
      </c>
      <c r="J338" s="84" t="s">
        <v>575</v>
      </c>
      <c r="K338" s="85" t="s">
        <v>576</v>
      </c>
      <c r="L338" s="91" t="s">
        <v>577</v>
      </c>
    </row>
    <row r="339" spans="2:12" x14ac:dyDescent="0.2">
      <c r="B339" s="89" t="s">
        <v>643</v>
      </c>
      <c r="C339" s="84" t="s">
        <v>642</v>
      </c>
      <c r="D339" s="86">
        <v>4.1500000000000004</v>
      </c>
      <c r="E339" s="90">
        <v>1.5638000000000001</v>
      </c>
      <c r="F339" s="90">
        <v>1.8063</v>
      </c>
      <c r="G339" s="86">
        <v>1</v>
      </c>
      <c r="H339" s="87">
        <v>1.52</v>
      </c>
      <c r="I339" s="84" t="s">
        <v>229</v>
      </c>
      <c r="J339" s="84" t="s">
        <v>575</v>
      </c>
      <c r="K339" s="85" t="s">
        <v>576</v>
      </c>
      <c r="L339" s="91" t="s">
        <v>577</v>
      </c>
    </row>
    <row r="340" spans="2:12" x14ac:dyDescent="0.2">
      <c r="B340" s="89" t="s">
        <v>644</v>
      </c>
      <c r="C340" s="84" t="s">
        <v>642</v>
      </c>
      <c r="D340" s="86">
        <v>6.71</v>
      </c>
      <c r="E340" s="90">
        <v>2.2555999999999998</v>
      </c>
      <c r="F340" s="90">
        <v>2.6053000000000002</v>
      </c>
      <c r="G340" s="86">
        <v>1</v>
      </c>
      <c r="H340" s="87">
        <v>2.31</v>
      </c>
      <c r="I340" s="84" t="s">
        <v>229</v>
      </c>
      <c r="J340" s="84" t="s">
        <v>575</v>
      </c>
      <c r="K340" s="85" t="s">
        <v>576</v>
      </c>
      <c r="L340" s="91" t="s">
        <v>577</v>
      </c>
    </row>
    <row r="341" spans="2:12" x14ac:dyDescent="0.2">
      <c r="B341" s="92" t="s">
        <v>645</v>
      </c>
      <c r="C341" s="93" t="s">
        <v>642</v>
      </c>
      <c r="D341" s="94">
        <v>9.49</v>
      </c>
      <c r="E341" s="95">
        <v>3.1541000000000001</v>
      </c>
      <c r="F341" s="95">
        <v>3.6431</v>
      </c>
      <c r="G341" s="94">
        <v>1</v>
      </c>
      <c r="H341" s="96">
        <v>2.31</v>
      </c>
      <c r="I341" s="93" t="s">
        <v>229</v>
      </c>
      <c r="J341" s="93" t="s">
        <v>575</v>
      </c>
      <c r="K341" s="97" t="s">
        <v>576</v>
      </c>
      <c r="L341" s="98" t="s">
        <v>577</v>
      </c>
    </row>
    <row r="342" spans="2:12" x14ac:dyDescent="0.2">
      <c r="B342" s="99" t="s">
        <v>646</v>
      </c>
      <c r="C342" s="84" t="s">
        <v>647</v>
      </c>
      <c r="D342" s="86">
        <v>2.46</v>
      </c>
      <c r="E342" s="90">
        <v>4.1205999999999996</v>
      </c>
      <c r="F342" s="90">
        <v>4.7595000000000001</v>
      </c>
      <c r="G342" s="86">
        <v>1</v>
      </c>
      <c r="H342" s="87">
        <v>1</v>
      </c>
      <c r="I342" s="84" t="s">
        <v>229</v>
      </c>
      <c r="J342" s="84" t="s">
        <v>575</v>
      </c>
      <c r="K342" s="85" t="s">
        <v>576</v>
      </c>
      <c r="L342" s="91" t="s">
        <v>577</v>
      </c>
    </row>
    <row r="343" spans="2:12" x14ac:dyDescent="0.2">
      <c r="B343" s="89" t="s">
        <v>648</v>
      </c>
      <c r="C343" s="84" t="s">
        <v>647</v>
      </c>
      <c r="D343" s="86">
        <v>5.21</v>
      </c>
      <c r="E343" s="90">
        <v>5.1341999999999999</v>
      </c>
      <c r="F343" s="90">
        <v>5.9302999999999999</v>
      </c>
      <c r="G343" s="86">
        <v>1</v>
      </c>
      <c r="H343" s="87">
        <v>1.52</v>
      </c>
      <c r="I343" s="84" t="s">
        <v>229</v>
      </c>
      <c r="J343" s="84" t="s">
        <v>575</v>
      </c>
      <c r="K343" s="85" t="s">
        <v>576</v>
      </c>
      <c r="L343" s="91" t="s">
        <v>577</v>
      </c>
    </row>
    <row r="344" spans="2:12" x14ac:dyDescent="0.2">
      <c r="B344" s="89" t="s">
        <v>649</v>
      </c>
      <c r="C344" s="84" t="s">
        <v>647</v>
      </c>
      <c r="D344" s="86">
        <v>7.13</v>
      </c>
      <c r="E344" s="90">
        <v>5.2788000000000004</v>
      </c>
      <c r="F344" s="90">
        <v>6.0972999999999997</v>
      </c>
      <c r="G344" s="86">
        <v>1</v>
      </c>
      <c r="H344" s="87">
        <v>2.31</v>
      </c>
      <c r="I344" s="84" t="s">
        <v>229</v>
      </c>
      <c r="J344" s="84" t="s">
        <v>575</v>
      </c>
      <c r="K344" s="85" t="s">
        <v>576</v>
      </c>
      <c r="L344" s="91" t="s">
        <v>577</v>
      </c>
    </row>
    <row r="345" spans="2:12" x14ac:dyDescent="0.2">
      <c r="B345" s="92" t="s">
        <v>650</v>
      </c>
      <c r="C345" s="93" t="s">
        <v>647</v>
      </c>
      <c r="D345" s="94">
        <v>10.64</v>
      </c>
      <c r="E345" s="95">
        <v>7.3564999999999996</v>
      </c>
      <c r="F345" s="95">
        <v>8.4970999999999997</v>
      </c>
      <c r="G345" s="94">
        <v>1</v>
      </c>
      <c r="H345" s="96">
        <v>2.31</v>
      </c>
      <c r="I345" s="93" t="s">
        <v>229</v>
      </c>
      <c r="J345" s="93" t="s">
        <v>575</v>
      </c>
      <c r="K345" s="97" t="s">
        <v>576</v>
      </c>
      <c r="L345" s="98" t="s">
        <v>577</v>
      </c>
    </row>
    <row r="346" spans="2:12" x14ac:dyDescent="0.2">
      <c r="B346" s="99" t="s">
        <v>651</v>
      </c>
      <c r="C346" s="84" t="s">
        <v>652</v>
      </c>
      <c r="D346" s="86">
        <v>3.14</v>
      </c>
      <c r="E346" s="90">
        <v>3.044</v>
      </c>
      <c r="F346" s="90">
        <v>3.516</v>
      </c>
      <c r="G346" s="86">
        <v>1</v>
      </c>
      <c r="H346" s="87">
        <v>1</v>
      </c>
      <c r="I346" s="84" t="s">
        <v>229</v>
      </c>
      <c r="J346" s="84" t="s">
        <v>575</v>
      </c>
      <c r="K346" s="85" t="s">
        <v>576</v>
      </c>
      <c r="L346" s="91" t="s">
        <v>577</v>
      </c>
    </row>
    <row r="347" spans="2:12" x14ac:dyDescent="0.2">
      <c r="B347" s="89" t="s">
        <v>653</v>
      </c>
      <c r="C347" s="84" t="s">
        <v>652</v>
      </c>
      <c r="D347" s="86">
        <v>4.6100000000000003</v>
      </c>
      <c r="E347" s="90">
        <v>3.4323000000000001</v>
      </c>
      <c r="F347" s="90">
        <v>3.9645000000000001</v>
      </c>
      <c r="G347" s="86">
        <v>1</v>
      </c>
      <c r="H347" s="87">
        <v>1.52</v>
      </c>
      <c r="I347" s="84" t="s">
        <v>229</v>
      </c>
      <c r="J347" s="84" t="s">
        <v>575</v>
      </c>
      <c r="K347" s="85" t="s">
        <v>576</v>
      </c>
      <c r="L347" s="91" t="s">
        <v>577</v>
      </c>
    </row>
    <row r="348" spans="2:12" x14ac:dyDescent="0.2">
      <c r="B348" s="89" t="s">
        <v>654</v>
      </c>
      <c r="C348" s="84" t="s">
        <v>652</v>
      </c>
      <c r="D348" s="86">
        <v>7.89</v>
      </c>
      <c r="E348" s="90">
        <v>4.2327000000000004</v>
      </c>
      <c r="F348" s="90">
        <v>4.8890000000000002</v>
      </c>
      <c r="G348" s="86">
        <v>1</v>
      </c>
      <c r="H348" s="87">
        <v>2.31</v>
      </c>
      <c r="I348" s="84" t="s">
        <v>229</v>
      </c>
      <c r="J348" s="84" t="s">
        <v>575</v>
      </c>
      <c r="K348" s="85" t="s">
        <v>576</v>
      </c>
      <c r="L348" s="91" t="s">
        <v>577</v>
      </c>
    </row>
    <row r="349" spans="2:12" x14ac:dyDescent="0.2">
      <c r="B349" s="92" t="s">
        <v>655</v>
      </c>
      <c r="C349" s="93" t="s">
        <v>652</v>
      </c>
      <c r="D349" s="94">
        <v>12.86</v>
      </c>
      <c r="E349" s="95">
        <v>5.8133999999999997</v>
      </c>
      <c r="F349" s="95">
        <v>6.7148000000000003</v>
      </c>
      <c r="G349" s="94">
        <v>1</v>
      </c>
      <c r="H349" s="96">
        <v>2.31</v>
      </c>
      <c r="I349" s="93" t="s">
        <v>229</v>
      </c>
      <c r="J349" s="93" t="s">
        <v>575</v>
      </c>
      <c r="K349" s="97" t="s">
        <v>576</v>
      </c>
      <c r="L349" s="98" t="s">
        <v>577</v>
      </c>
    </row>
    <row r="350" spans="2:12" x14ac:dyDescent="0.2">
      <c r="B350" s="99" t="s">
        <v>656</v>
      </c>
      <c r="C350" s="84" t="s">
        <v>657</v>
      </c>
      <c r="D350" s="86">
        <v>3.03</v>
      </c>
      <c r="E350" s="90">
        <v>1.0595000000000001</v>
      </c>
      <c r="F350" s="90">
        <v>1.2238</v>
      </c>
      <c r="G350" s="86">
        <v>1</v>
      </c>
      <c r="H350" s="87">
        <v>1</v>
      </c>
      <c r="I350" s="84" t="s">
        <v>229</v>
      </c>
      <c r="J350" s="84" t="s">
        <v>575</v>
      </c>
      <c r="K350" s="85" t="s">
        <v>576</v>
      </c>
      <c r="L350" s="91" t="s">
        <v>577</v>
      </c>
    </row>
    <row r="351" spans="2:12" x14ac:dyDescent="0.2">
      <c r="B351" s="89" t="s">
        <v>658</v>
      </c>
      <c r="C351" s="84" t="s">
        <v>657</v>
      </c>
      <c r="D351" s="86">
        <v>4.95</v>
      </c>
      <c r="E351" s="90">
        <v>1.3732</v>
      </c>
      <c r="F351" s="90">
        <v>1.5861000000000001</v>
      </c>
      <c r="G351" s="86">
        <v>1</v>
      </c>
      <c r="H351" s="87">
        <v>1.52</v>
      </c>
      <c r="I351" s="84" t="s">
        <v>229</v>
      </c>
      <c r="J351" s="84" t="s">
        <v>575</v>
      </c>
      <c r="K351" s="85" t="s">
        <v>576</v>
      </c>
      <c r="L351" s="91" t="s">
        <v>577</v>
      </c>
    </row>
    <row r="352" spans="2:12" x14ac:dyDescent="0.2">
      <c r="B352" s="89" t="s">
        <v>659</v>
      </c>
      <c r="C352" s="84" t="s">
        <v>657</v>
      </c>
      <c r="D352" s="86">
        <v>8.59</v>
      </c>
      <c r="E352" s="90">
        <v>1.9419999999999999</v>
      </c>
      <c r="F352" s="90">
        <v>2.2431000000000001</v>
      </c>
      <c r="G352" s="86">
        <v>1</v>
      </c>
      <c r="H352" s="87">
        <v>2.31</v>
      </c>
      <c r="I352" s="84" t="s">
        <v>229</v>
      </c>
      <c r="J352" s="84" t="s">
        <v>575</v>
      </c>
      <c r="K352" s="85" t="s">
        <v>576</v>
      </c>
      <c r="L352" s="91" t="s">
        <v>577</v>
      </c>
    </row>
    <row r="353" spans="2:12" x14ac:dyDescent="0.2">
      <c r="B353" s="92" t="s">
        <v>660</v>
      </c>
      <c r="C353" s="93" t="s">
        <v>657</v>
      </c>
      <c r="D353" s="94">
        <v>14.51</v>
      </c>
      <c r="E353" s="95">
        <v>3.6541999999999999</v>
      </c>
      <c r="F353" s="95">
        <v>4.2207999999999997</v>
      </c>
      <c r="G353" s="94">
        <v>1</v>
      </c>
      <c r="H353" s="96">
        <v>2.31</v>
      </c>
      <c r="I353" s="93" t="s">
        <v>229</v>
      </c>
      <c r="J353" s="93" t="s">
        <v>575</v>
      </c>
      <c r="K353" s="97" t="s">
        <v>576</v>
      </c>
      <c r="L353" s="98" t="s">
        <v>577</v>
      </c>
    </row>
    <row r="354" spans="2:12" x14ac:dyDescent="0.2">
      <c r="B354" s="99" t="s">
        <v>661</v>
      </c>
      <c r="C354" s="84" t="s">
        <v>662</v>
      </c>
      <c r="D354" s="86">
        <v>2.89</v>
      </c>
      <c r="E354" s="90">
        <v>1.252</v>
      </c>
      <c r="F354" s="90">
        <v>1.4460999999999999</v>
      </c>
      <c r="G354" s="86">
        <v>1</v>
      </c>
      <c r="H354" s="87">
        <v>1</v>
      </c>
      <c r="I354" s="84" t="s">
        <v>229</v>
      </c>
      <c r="J354" s="84" t="s">
        <v>575</v>
      </c>
      <c r="K354" s="85" t="s">
        <v>576</v>
      </c>
      <c r="L354" s="91" t="s">
        <v>577</v>
      </c>
    </row>
    <row r="355" spans="2:12" x14ac:dyDescent="0.2">
      <c r="B355" s="89" t="s">
        <v>663</v>
      </c>
      <c r="C355" s="84" t="s">
        <v>662</v>
      </c>
      <c r="D355" s="86">
        <v>5.49</v>
      </c>
      <c r="E355" s="90">
        <v>1.8295999999999999</v>
      </c>
      <c r="F355" s="90">
        <v>2.1133000000000002</v>
      </c>
      <c r="G355" s="86">
        <v>1</v>
      </c>
      <c r="H355" s="87">
        <v>1.52</v>
      </c>
      <c r="I355" s="84" t="s">
        <v>229</v>
      </c>
      <c r="J355" s="84" t="s">
        <v>575</v>
      </c>
      <c r="K355" s="85" t="s">
        <v>576</v>
      </c>
      <c r="L355" s="91" t="s">
        <v>577</v>
      </c>
    </row>
    <row r="356" spans="2:12" x14ac:dyDescent="0.2">
      <c r="B356" s="89" t="s">
        <v>664</v>
      </c>
      <c r="C356" s="84" t="s">
        <v>662</v>
      </c>
      <c r="D356" s="86">
        <v>10.65</v>
      </c>
      <c r="E356" s="90">
        <v>3.0257999999999998</v>
      </c>
      <c r="F356" s="90">
        <v>3.4948999999999999</v>
      </c>
      <c r="G356" s="86">
        <v>1</v>
      </c>
      <c r="H356" s="87">
        <v>2.31</v>
      </c>
      <c r="I356" s="84" t="s">
        <v>229</v>
      </c>
      <c r="J356" s="84" t="s">
        <v>575</v>
      </c>
      <c r="K356" s="85" t="s">
        <v>576</v>
      </c>
      <c r="L356" s="91" t="s">
        <v>577</v>
      </c>
    </row>
    <row r="357" spans="2:12" x14ac:dyDescent="0.2">
      <c r="B357" s="92" t="s">
        <v>665</v>
      </c>
      <c r="C357" s="93" t="s">
        <v>662</v>
      </c>
      <c r="D357" s="94">
        <v>16.489999999999998</v>
      </c>
      <c r="E357" s="95">
        <v>4.9359000000000002</v>
      </c>
      <c r="F357" s="95">
        <v>5.7012</v>
      </c>
      <c r="G357" s="94">
        <v>1</v>
      </c>
      <c r="H357" s="96">
        <v>2.31</v>
      </c>
      <c r="I357" s="93" t="s">
        <v>229</v>
      </c>
      <c r="J357" s="93" t="s">
        <v>575</v>
      </c>
      <c r="K357" s="97" t="s">
        <v>576</v>
      </c>
      <c r="L357" s="98" t="s">
        <v>577</v>
      </c>
    </row>
    <row r="358" spans="2:12" x14ac:dyDescent="0.2">
      <c r="B358" s="99" t="s">
        <v>666</v>
      </c>
      <c r="C358" s="84" t="s">
        <v>667</v>
      </c>
      <c r="D358" s="86">
        <v>2.5499999999999998</v>
      </c>
      <c r="E358" s="90">
        <v>1.7259</v>
      </c>
      <c r="F358" s="90">
        <v>1.9935</v>
      </c>
      <c r="G358" s="86">
        <v>1</v>
      </c>
      <c r="H358" s="87">
        <v>1</v>
      </c>
      <c r="I358" s="84" t="s">
        <v>229</v>
      </c>
      <c r="J358" s="84" t="s">
        <v>575</v>
      </c>
      <c r="K358" s="85" t="s">
        <v>576</v>
      </c>
      <c r="L358" s="91" t="s">
        <v>577</v>
      </c>
    </row>
    <row r="359" spans="2:12" x14ac:dyDescent="0.2">
      <c r="B359" s="89" t="s">
        <v>668</v>
      </c>
      <c r="C359" s="84" t="s">
        <v>667</v>
      </c>
      <c r="D359" s="86">
        <v>4.55</v>
      </c>
      <c r="E359" s="90">
        <v>1.9402999999999999</v>
      </c>
      <c r="F359" s="90">
        <v>2.2410999999999999</v>
      </c>
      <c r="G359" s="86">
        <v>1</v>
      </c>
      <c r="H359" s="87">
        <v>1.52</v>
      </c>
      <c r="I359" s="84" t="s">
        <v>229</v>
      </c>
      <c r="J359" s="84" t="s">
        <v>575</v>
      </c>
      <c r="K359" s="85" t="s">
        <v>576</v>
      </c>
      <c r="L359" s="91" t="s">
        <v>577</v>
      </c>
    </row>
    <row r="360" spans="2:12" x14ac:dyDescent="0.2">
      <c r="B360" s="89" t="s">
        <v>669</v>
      </c>
      <c r="C360" s="84" t="s">
        <v>667</v>
      </c>
      <c r="D360" s="86">
        <v>7.53</v>
      </c>
      <c r="E360" s="90">
        <v>2.3797000000000001</v>
      </c>
      <c r="F360" s="90">
        <v>2.7486999999999999</v>
      </c>
      <c r="G360" s="86">
        <v>1</v>
      </c>
      <c r="H360" s="87">
        <v>2.31</v>
      </c>
      <c r="I360" s="84" t="s">
        <v>229</v>
      </c>
      <c r="J360" s="84" t="s">
        <v>575</v>
      </c>
      <c r="K360" s="85" t="s">
        <v>576</v>
      </c>
      <c r="L360" s="91" t="s">
        <v>577</v>
      </c>
    </row>
    <row r="361" spans="2:12" x14ac:dyDescent="0.2">
      <c r="B361" s="92" t="s">
        <v>670</v>
      </c>
      <c r="C361" s="93" t="s">
        <v>667</v>
      </c>
      <c r="D361" s="94">
        <v>14.64</v>
      </c>
      <c r="E361" s="95">
        <v>4.3875000000000002</v>
      </c>
      <c r="F361" s="95">
        <v>5.0678000000000001</v>
      </c>
      <c r="G361" s="94">
        <v>1</v>
      </c>
      <c r="H361" s="96">
        <v>2.31</v>
      </c>
      <c r="I361" s="93" t="s">
        <v>229</v>
      </c>
      <c r="J361" s="93" t="s">
        <v>575</v>
      </c>
      <c r="K361" s="97" t="s">
        <v>576</v>
      </c>
      <c r="L361" s="98" t="s">
        <v>577</v>
      </c>
    </row>
    <row r="362" spans="2:12" x14ac:dyDescent="0.2">
      <c r="B362" s="99" t="s">
        <v>671</v>
      </c>
      <c r="C362" s="84" t="s">
        <v>672</v>
      </c>
      <c r="D362" s="86">
        <v>1.66</v>
      </c>
      <c r="E362" s="90">
        <v>3.3277000000000001</v>
      </c>
      <c r="F362" s="90">
        <v>3.8437000000000001</v>
      </c>
      <c r="G362" s="86">
        <v>1</v>
      </c>
      <c r="H362" s="87">
        <v>1</v>
      </c>
      <c r="I362" s="84" t="s">
        <v>229</v>
      </c>
      <c r="J362" s="84" t="s">
        <v>575</v>
      </c>
      <c r="K362" s="85" t="s">
        <v>576</v>
      </c>
      <c r="L362" s="91" t="s">
        <v>577</v>
      </c>
    </row>
    <row r="363" spans="2:12" x14ac:dyDescent="0.2">
      <c r="B363" s="89" t="s">
        <v>673</v>
      </c>
      <c r="C363" s="84" t="s">
        <v>672</v>
      </c>
      <c r="D363" s="86">
        <v>2.23</v>
      </c>
      <c r="E363" s="90">
        <v>3.4847999999999999</v>
      </c>
      <c r="F363" s="90">
        <v>4.0251000000000001</v>
      </c>
      <c r="G363" s="86">
        <v>1</v>
      </c>
      <c r="H363" s="87">
        <v>1.52</v>
      </c>
      <c r="I363" s="84" t="s">
        <v>229</v>
      </c>
      <c r="J363" s="84" t="s">
        <v>575</v>
      </c>
      <c r="K363" s="85" t="s">
        <v>576</v>
      </c>
      <c r="L363" s="91" t="s">
        <v>577</v>
      </c>
    </row>
    <row r="364" spans="2:12" x14ac:dyDescent="0.2">
      <c r="B364" s="89" t="s">
        <v>674</v>
      </c>
      <c r="C364" s="84" t="s">
        <v>672</v>
      </c>
      <c r="D364" s="86">
        <v>4.88</v>
      </c>
      <c r="E364" s="90">
        <v>4.2171000000000003</v>
      </c>
      <c r="F364" s="90">
        <v>4.8710000000000004</v>
      </c>
      <c r="G364" s="86">
        <v>1</v>
      </c>
      <c r="H364" s="87">
        <v>2.31</v>
      </c>
      <c r="I364" s="84" t="s">
        <v>229</v>
      </c>
      <c r="J364" s="84" t="s">
        <v>575</v>
      </c>
      <c r="K364" s="85" t="s">
        <v>576</v>
      </c>
      <c r="L364" s="91" t="s">
        <v>577</v>
      </c>
    </row>
    <row r="365" spans="2:12" x14ac:dyDescent="0.2">
      <c r="B365" s="92" t="s">
        <v>675</v>
      </c>
      <c r="C365" s="93" t="s">
        <v>672</v>
      </c>
      <c r="D365" s="94">
        <v>12.05</v>
      </c>
      <c r="E365" s="95">
        <v>6.2370999999999999</v>
      </c>
      <c r="F365" s="95">
        <v>7.2042000000000002</v>
      </c>
      <c r="G365" s="94">
        <v>1</v>
      </c>
      <c r="H365" s="96">
        <v>2.31</v>
      </c>
      <c r="I365" s="93" t="s">
        <v>229</v>
      </c>
      <c r="J365" s="93" t="s">
        <v>575</v>
      </c>
      <c r="K365" s="97" t="s">
        <v>576</v>
      </c>
      <c r="L365" s="98" t="s">
        <v>577</v>
      </c>
    </row>
    <row r="366" spans="2:12" x14ac:dyDescent="0.2">
      <c r="B366" s="99" t="s">
        <v>676</v>
      </c>
      <c r="C366" s="84" t="s">
        <v>677</v>
      </c>
      <c r="D366" s="86">
        <v>2.17</v>
      </c>
      <c r="E366" s="90">
        <v>0.67649999999999999</v>
      </c>
      <c r="F366" s="90">
        <v>0.78139999999999998</v>
      </c>
      <c r="G366" s="86">
        <v>1</v>
      </c>
      <c r="H366" s="87">
        <v>1</v>
      </c>
      <c r="I366" s="84" t="s">
        <v>229</v>
      </c>
      <c r="J366" s="84" t="s">
        <v>575</v>
      </c>
      <c r="K366" s="85" t="s">
        <v>576</v>
      </c>
      <c r="L366" s="91" t="s">
        <v>577</v>
      </c>
    </row>
    <row r="367" spans="2:12" x14ac:dyDescent="0.2">
      <c r="B367" s="89" t="s">
        <v>678</v>
      </c>
      <c r="C367" s="84" t="s">
        <v>677</v>
      </c>
      <c r="D367" s="86">
        <v>3.11</v>
      </c>
      <c r="E367" s="90">
        <v>0.75580000000000003</v>
      </c>
      <c r="F367" s="90">
        <v>0.873</v>
      </c>
      <c r="G367" s="86">
        <v>1</v>
      </c>
      <c r="H367" s="87">
        <v>1.52</v>
      </c>
      <c r="I367" s="84" t="s">
        <v>229</v>
      </c>
      <c r="J367" s="84" t="s">
        <v>575</v>
      </c>
      <c r="K367" s="85" t="s">
        <v>576</v>
      </c>
      <c r="L367" s="91" t="s">
        <v>577</v>
      </c>
    </row>
    <row r="368" spans="2:12" x14ac:dyDescent="0.2">
      <c r="B368" s="89" t="s">
        <v>679</v>
      </c>
      <c r="C368" s="84" t="s">
        <v>677</v>
      </c>
      <c r="D368" s="86">
        <v>4.88</v>
      </c>
      <c r="E368" s="90">
        <v>0.99919999999999998</v>
      </c>
      <c r="F368" s="90">
        <v>1.1540999999999999</v>
      </c>
      <c r="G368" s="86">
        <v>1</v>
      </c>
      <c r="H368" s="87">
        <v>2.31</v>
      </c>
      <c r="I368" s="84" t="s">
        <v>229</v>
      </c>
      <c r="J368" s="84" t="s">
        <v>575</v>
      </c>
      <c r="K368" s="85" t="s">
        <v>576</v>
      </c>
      <c r="L368" s="91" t="s">
        <v>577</v>
      </c>
    </row>
    <row r="369" spans="2:12" x14ac:dyDescent="0.2">
      <c r="B369" s="92" t="s">
        <v>680</v>
      </c>
      <c r="C369" s="93" t="s">
        <v>677</v>
      </c>
      <c r="D369" s="94">
        <v>6.68</v>
      </c>
      <c r="E369" s="95">
        <v>1.5812999999999999</v>
      </c>
      <c r="F369" s="95">
        <v>1.8265</v>
      </c>
      <c r="G369" s="94">
        <v>1</v>
      </c>
      <c r="H369" s="96">
        <v>2.31</v>
      </c>
      <c r="I369" s="93" t="s">
        <v>229</v>
      </c>
      <c r="J369" s="93" t="s">
        <v>575</v>
      </c>
      <c r="K369" s="97" t="s">
        <v>576</v>
      </c>
      <c r="L369" s="98" t="s">
        <v>577</v>
      </c>
    </row>
    <row r="370" spans="2:12" x14ac:dyDescent="0.2">
      <c r="B370" s="99" t="s">
        <v>681</v>
      </c>
      <c r="C370" s="84" t="s">
        <v>682</v>
      </c>
      <c r="D370" s="86">
        <v>2.06</v>
      </c>
      <c r="E370" s="90">
        <v>0.81089999999999995</v>
      </c>
      <c r="F370" s="90">
        <v>0.93659999999999999</v>
      </c>
      <c r="G370" s="86">
        <v>1</v>
      </c>
      <c r="H370" s="87">
        <v>1</v>
      </c>
      <c r="I370" s="84" t="s">
        <v>229</v>
      </c>
      <c r="J370" s="84" t="s">
        <v>575</v>
      </c>
      <c r="K370" s="85" t="s">
        <v>576</v>
      </c>
      <c r="L370" s="91" t="s">
        <v>577</v>
      </c>
    </row>
    <row r="371" spans="2:12" x14ac:dyDescent="0.2">
      <c r="B371" s="89" t="s">
        <v>683</v>
      </c>
      <c r="C371" s="84" t="s">
        <v>682</v>
      </c>
      <c r="D371" s="86">
        <v>2.86</v>
      </c>
      <c r="E371" s="90">
        <v>0.94210000000000005</v>
      </c>
      <c r="F371" s="90">
        <v>1.0882000000000001</v>
      </c>
      <c r="G371" s="86">
        <v>1</v>
      </c>
      <c r="H371" s="87">
        <v>1.52</v>
      </c>
      <c r="I371" s="84" t="s">
        <v>229</v>
      </c>
      <c r="J371" s="84" t="s">
        <v>575</v>
      </c>
      <c r="K371" s="85" t="s">
        <v>576</v>
      </c>
      <c r="L371" s="91" t="s">
        <v>577</v>
      </c>
    </row>
    <row r="372" spans="2:12" x14ac:dyDescent="0.2">
      <c r="B372" s="89" t="s">
        <v>684</v>
      </c>
      <c r="C372" s="84" t="s">
        <v>682</v>
      </c>
      <c r="D372" s="86">
        <v>4.76</v>
      </c>
      <c r="E372" s="90">
        <v>1.2763</v>
      </c>
      <c r="F372" s="90">
        <v>1.4742</v>
      </c>
      <c r="G372" s="86">
        <v>1</v>
      </c>
      <c r="H372" s="87">
        <v>2.31</v>
      </c>
      <c r="I372" s="84" t="s">
        <v>229</v>
      </c>
      <c r="J372" s="84" t="s">
        <v>575</v>
      </c>
      <c r="K372" s="85" t="s">
        <v>576</v>
      </c>
      <c r="L372" s="91" t="s">
        <v>577</v>
      </c>
    </row>
    <row r="373" spans="2:12" x14ac:dyDescent="0.2">
      <c r="B373" s="92" t="s">
        <v>685</v>
      </c>
      <c r="C373" s="93" t="s">
        <v>682</v>
      </c>
      <c r="D373" s="94">
        <v>7.26</v>
      </c>
      <c r="E373" s="95">
        <v>1.9724999999999999</v>
      </c>
      <c r="F373" s="95">
        <v>2.2783000000000002</v>
      </c>
      <c r="G373" s="94">
        <v>1</v>
      </c>
      <c r="H373" s="96">
        <v>2.31</v>
      </c>
      <c r="I373" s="93" t="s">
        <v>229</v>
      </c>
      <c r="J373" s="93" t="s">
        <v>575</v>
      </c>
      <c r="K373" s="97" t="s">
        <v>576</v>
      </c>
      <c r="L373" s="98" t="s">
        <v>577</v>
      </c>
    </row>
    <row r="374" spans="2:12" x14ac:dyDescent="0.2">
      <c r="B374" s="99" t="s">
        <v>686</v>
      </c>
      <c r="C374" s="84" t="s">
        <v>687</v>
      </c>
      <c r="D374" s="86">
        <v>2.35</v>
      </c>
      <c r="E374" s="90">
        <v>0.88039999999999996</v>
      </c>
      <c r="F374" s="90">
        <v>1.0168999999999999</v>
      </c>
      <c r="G374" s="86">
        <v>1</v>
      </c>
      <c r="H374" s="87">
        <v>1</v>
      </c>
      <c r="I374" s="84" t="s">
        <v>229</v>
      </c>
      <c r="J374" s="84" t="s">
        <v>575</v>
      </c>
      <c r="K374" s="85" t="s">
        <v>576</v>
      </c>
      <c r="L374" s="91" t="s">
        <v>577</v>
      </c>
    </row>
    <row r="375" spans="2:12" x14ac:dyDescent="0.2">
      <c r="B375" s="89" t="s">
        <v>688</v>
      </c>
      <c r="C375" s="84" t="s">
        <v>687</v>
      </c>
      <c r="D375" s="86">
        <v>4.18</v>
      </c>
      <c r="E375" s="90">
        <v>1.0857000000000001</v>
      </c>
      <c r="F375" s="90">
        <v>1.254</v>
      </c>
      <c r="G375" s="86">
        <v>1</v>
      </c>
      <c r="H375" s="87">
        <v>1.52</v>
      </c>
      <c r="I375" s="84" t="s">
        <v>229</v>
      </c>
      <c r="J375" s="84" t="s">
        <v>575</v>
      </c>
      <c r="K375" s="85" t="s">
        <v>576</v>
      </c>
      <c r="L375" s="91" t="s">
        <v>577</v>
      </c>
    </row>
    <row r="376" spans="2:12" x14ac:dyDescent="0.2">
      <c r="B376" s="89" t="s">
        <v>689</v>
      </c>
      <c r="C376" s="84" t="s">
        <v>687</v>
      </c>
      <c r="D376" s="86">
        <v>7.35</v>
      </c>
      <c r="E376" s="90">
        <v>1.5730999999999999</v>
      </c>
      <c r="F376" s="90">
        <v>1.8169999999999999</v>
      </c>
      <c r="G376" s="86">
        <v>1</v>
      </c>
      <c r="H376" s="87">
        <v>2.31</v>
      </c>
      <c r="I376" s="84" t="s">
        <v>229</v>
      </c>
      <c r="J376" s="84" t="s">
        <v>575</v>
      </c>
      <c r="K376" s="85" t="s">
        <v>576</v>
      </c>
      <c r="L376" s="91" t="s">
        <v>577</v>
      </c>
    </row>
    <row r="377" spans="2:12" x14ac:dyDescent="0.2">
      <c r="B377" s="92" t="s">
        <v>690</v>
      </c>
      <c r="C377" s="93" t="s">
        <v>687</v>
      </c>
      <c r="D377" s="94">
        <v>10.95</v>
      </c>
      <c r="E377" s="95">
        <v>2.6110000000000002</v>
      </c>
      <c r="F377" s="95">
        <v>3.0158</v>
      </c>
      <c r="G377" s="94">
        <v>1</v>
      </c>
      <c r="H377" s="96">
        <v>2.31</v>
      </c>
      <c r="I377" s="93" t="s">
        <v>229</v>
      </c>
      <c r="J377" s="93" t="s">
        <v>575</v>
      </c>
      <c r="K377" s="97" t="s">
        <v>576</v>
      </c>
      <c r="L377" s="98" t="s">
        <v>577</v>
      </c>
    </row>
    <row r="378" spans="2:12" x14ac:dyDescent="0.2">
      <c r="B378" s="99" t="s">
        <v>691</v>
      </c>
      <c r="C378" s="84" t="s">
        <v>692</v>
      </c>
      <c r="D378" s="86">
        <v>6.29</v>
      </c>
      <c r="E378" s="90">
        <v>0.72529999999999994</v>
      </c>
      <c r="F378" s="90">
        <v>0.83779999999999999</v>
      </c>
      <c r="G378" s="86">
        <v>1</v>
      </c>
      <c r="H378" s="87">
        <v>1</v>
      </c>
      <c r="I378" s="84" t="s">
        <v>229</v>
      </c>
      <c r="J378" s="84" t="s">
        <v>575</v>
      </c>
      <c r="K378" s="85" t="s">
        <v>576</v>
      </c>
      <c r="L378" s="91" t="s">
        <v>577</v>
      </c>
    </row>
    <row r="379" spans="2:12" x14ac:dyDescent="0.2">
      <c r="B379" s="89" t="s">
        <v>693</v>
      </c>
      <c r="C379" s="84" t="s">
        <v>692</v>
      </c>
      <c r="D379" s="86">
        <v>8.26</v>
      </c>
      <c r="E379" s="90">
        <v>1.0390999999999999</v>
      </c>
      <c r="F379" s="90">
        <v>1.2001999999999999</v>
      </c>
      <c r="G379" s="86">
        <v>1</v>
      </c>
      <c r="H379" s="87">
        <v>1.52</v>
      </c>
      <c r="I379" s="84" t="s">
        <v>229</v>
      </c>
      <c r="J379" s="84" t="s">
        <v>575</v>
      </c>
      <c r="K379" s="85" t="s">
        <v>576</v>
      </c>
      <c r="L379" s="91" t="s">
        <v>577</v>
      </c>
    </row>
    <row r="380" spans="2:12" x14ac:dyDescent="0.2">
      <c r="B380" s="89" t="s">
        <v>694</v>
      </c>
      <c r="C380" s="84" t="s">
        <v>692</v>
      </c>
      <c r="D380" s="86">
        <v>10.16</v>
      </c>
      <c r="E380" s="90">
        <v>1.3656999999999999</v>
      </c>
      <c r="F380" s="90">
        <v>1.5774999999999999</v>
      </c>
      <c r="G380" s="86">
        <v>1</v>
      </c>
      <c r="H380" s="87">
        <v>2.31</v>
      </c>
      <c r="I380" s="84" t="s">
        <v>229</v>
      </c>
      <c r="J380" s="84" t="s">
        <v>575</v>
      </c>
      <c r="K380" s="85" t="s">
        <v>576</v>
      </c>
      <c r="L380" s="91" t="s">
        <v>577</v>
      </c>
    </row>
    <row r="381" spans="2:12" x14ac:dyDescent="0.2">
      <c r="B381" s="92" t="s">
        <v>695</v>
      </c>
      <c r="C381" s="93" t="s">
        <v>692</v>
      </c>
      <c r="D381" s="94">
        <v>14.73</v>
      </c>
      <c r="E381" s="95">
        <v>2.2751000000000001</v>
      </c>
      <c r="F381" s="95">
        <v>2.6278999999999999</v>
      </c>
      <c r="G381" s="94">
        <v>1</v>
      </c>
      <c r="H381" s="96">
        <v>2.31</v>
      </c>
      <c r="I381" s="93" t="s">
        <v>229</v>
      </c>
      <c r="J381" s="93" t="s">
        <v>575</v>
      </c>
      <c r="K381" s="97" t="s">
        <v>576</v>
      </c>
      <c r="L381" s="98" t="s">
        <v>577</v>
      </c>
    </row>
    <row r="382" spans="2:12" x14ac:dyDescent="0.2">
      <c r="B382" s="99" t="s">
        <v>696</v>
      </c>
      <c r="C382" s="84" t="s">
        <v>697</v>
      </c>
      <c r="D382" s="86">
        <v>2.89</v>
      </c>
      <c r="E382" s="90">
        <v>0.44679999999999997</v>
      </c>
      <c r="F382" s="90">
        <v>0.5161</v>
      </c>
      <c r="G382" s="86">
        <v>1</v>
      </c>
      <c r="H382" s="87">
        <v>1</v>
      </c>
      <c r="I382" s="84" t="s">
        <v>229</v>
      </c>
      <c r="J382" s="84" t="s">
        <v>575</v>
      </c>
      <c r="K382" s="85" t="s">
        <v>576</v>
      </c>
      <c r="L382" s="91" t="s">
        <v>577</v>
      </c>
    </row>
    <row r="383" spans="2:12" x14ac:dyDescent="0.2">
      <c r="B383" s="89" t="s">
        <v>698</v>
      </c>
      <c r="C383" s="84" t="s">
        <v>697</v>
      </c>
      <c r="D383" s="86">
        <v>4.05</v>
      </c>
      <c r="E383" s="90">
        <v>0.60050000000000003</v>
      </c>
      <c r="F383" s="90">
        <v>0.69359999999999999</v>
      </c>
      <c r="G383" s="86">
        <v>1</v>
      </c>
      <c r="H383" s="87">
        <v>1.52</v>
      </c>
      <c r="I383" s="84" t="s">
        <v>229</v>
      </c>
      <c r="J383" s="84" t="s">
        <v>575</v>
      </c>
      <c r="K383" s="85" t="s">
        <v>576</v>
      </c>
      <c r="L383" s="91" t="s">
        <v>577</v>
      </c>
    </row>
    <row r="384" spans="2:12" x14ac:dyDescent="0.2">
      <c r="B384" s="89" t="s">
        <v>699</v>
      </c>
      <c r="C384" s="84" t="s">
        <v>697</v>
      </c>
      <c r="D384" s="86">
        <v>5.42</v>
      </c>
      <c r="E384" s="90">
        <v>0.8458</v>
      </c>
      <c r="F384" s="90">
        <v>0.97689999999999999</v>
      </c>
      <c r="G384" s="86">
        <v>1</v>
      </c>
      <c r="H384" s="87">
        <v>2.31</v>
      </c>
      <c r="I384" s="84" t="s">
        <v>229</v>
      </c>
      <c r="J384" s="84" t="s">
        <v>575</v>
      </c>
      <c r="K384" s="85" t="s">
        <v>576</v>
      </c>
      <c r="L384" s="91" t="s">
        <v>577</v>
      </c>
    </row>
    <row r="385" spans="2:12" x14ac:dyDescent="0.2">
      <c r="B385" s="92" t="s">
        <v>700</v>
      </c>
      <c r="C385" s="93" t="s">
        <v>697</v>
      </c>
      <c r="D385" s="94">
        <v>7.9</v>
      </c>
      <c r="E385" s="95">
        <v>1.3849</v>
      </c>
      <c r="F385" s="95">
        <v>1.5995999999999999</v>
      </c>
      <c r="G385" s="94">
        <v>1</v>
      </c>
      <c r="H385" s="96">
        <v>2.31</v>
      </c>
      <c r="I385" s="93" t="s">
        <v>229</v>
      </c>
      <c r="J385" s="93" t="s">
        <v>575</v>
      </c>
      <c r="K385" s="97" t="s">
        <v>576</v>
      </c>
      <c r="L385" s="98" t="s">
        <v>577</v>
      </c>
    </row>
    <row r="386" spans="2:12" x14ac:dyDescent="0.2">
      <c r="B386" s="99" t="s">
        <v>701</v>
      </c>
      <c r="C386" s="84" t="s">
        <v>702</v>
      </c>
      <c r="D386" s="86">
        <v>1.86</v>
      </c>
      <c r="E386" s="90">
        <v>0.38129999999999997</v>
      </c>
      <c r="F386" s="90">
        <v>0.44040000000000001</v>
      </c>
      <c r="G386" s="86">
        <v>1</v>
      </c>
      <c r="H386" s="87">
        <v>1</v>
      </c>
      <c r="I386" s="84" t="s">
        <v>229</v>
      </c>
      <c r="J386" s="84" t="s">
        <v>575</v>
      </c>
      <c r="K386" s="85" t="s">
        <v>576</v>
      </c>
      <c r="L386" s="91" t="s">
        <v>577</v>
      </c>
    </row>
    <row r="387" spans="2:12" x14ac:dyDescent="0.2">
      <c r="B387" s="89" t="s">
        <v>703</v>
      </c>
      <c r="C387" s="84" t="s">
        <v>702</v>
      </c>
      <c r="D387" s="86">
        <v>2.74</v>
      </c>
      <c r="E387" s="90">
        <v>0.50390000000000001</v>
      </c>
      <c r="F387" s="90">
        <v>0.58199999999999996</v>
      </c>
      <c r="G387" s="86">
        <v>1</v>
      </c>
      <c r="H387" s="87">
        <v>1.52</v>
      </c>
      <c r="I387" s="84" t="s">
        <v>229</v>
      </c>
      <c r="J387" s="84" t="s">
        <v>575</v>
      </c>
      <c r="K387" s="85" t="s">
        <v>576</v>
      </c>
      <c r="L387" s="91" t="s">
        <v>577</v>
      </c>
    </row>
    <row r="388" spans="2:12" x14ac:dyDescent="0.2">
      <c r="B388" s="89" t="s">
        <v>704</v>
      </c>
      <c r="C388" s="84" t="s">
        <v>702</v>
      </c>
      <c r="D388" s="86">
        <v>3.3</v>
      </c>
      <c r="E388" s="90">
        <v>0.82010000000000005</v>
      </c>
      <c r="F388" s="90">
        <v>0.94730000000000003</v>
      </c>
      <c r="G388" s="86">
        <v>1</v>
      </c>
      <c r="H388" s="87">
        <v>2.31</v>
      </c>
      <c r="I388" s="84" t="s">
        <v>229</v>
      </c>
      <c r="J388" s="84" t="s">
        <v>575</v>
      </c>
      <c r="K388" s="85" t="s">
        <v>576</v>
      </c>
      <c r="L388" s="91" t="s">
        <v>577</v>
      </c>
    </row>
    <row r="389" spans="2:12" x14ac:dyDescent="0.2">
      <c r="B389" s="92" t="s">
        <v>705</v>
      </c>
      <c r="C389" s="93" t="s">
        <v>702</v>
      </c>
      <c r="D389" s="94">
        <v>4.5199999999999996</v>
      </c>
      <c r="E389" s="95">
        <v>1.6235999999999999</v>
      </c>
      <c r="F389" s="95">
        <v>1.8753</v>
      </c>
      <c r="G389" s="94">
        <v>1</v>
      </c>
      <c r="H389" s="96">
        <v>2.31</v>
      </c>
      <c r="I389" s="93" t="s">
        <v>229</v>
      </c>
      <c r="J389" s="93" t="s">
        <v>575</v>
      </c>
      <c r="K389" s="97" t="s">
        <v>576</v>
      </c>
      <c r="L389" s="98" t="s">
        <v>577</v>
      </c>
    </row>
    <row r="390" spans="2:12" x14ac:dyDescent="0.2">
      <c r="B390" s="99" t="s">
        <v>706</v>
      </c>
      <c r="C390" s="84" t="s">
        <v>707</v>
      </c>
      <c r="D390" s="86">
        <v>2.78</v>
      </c>
      <c r="E390" s="90">
        <v>0.49030000000000001</v>
      </c>
      <c r="F390" s="90">
        <v>0.56630000000000003</v>
      </c>
      <c r="G390" s="86">
        <v>1</v>
      </c>
      <c r="H390" s="87">
        <v>1</v>
      </c>
      <c r="I390" s="84" t="s">
        <v>229</v>
      </c>
      <c r="J390" s="84" t="s">
        <v>575</v>
      </c>
      <c r="K390" s="85" t="s">
        <v>576</v>
      </c>
      <c r="L390" s="91" t="s">
        <v>577</v>
      </c>
    </row>
    <row r="391" spans="2:12" x14ac:dyDescent="0.2">
      <c r="B391" s="89" t="s">
        <v>708</v>
      </c>
      <c r="C391" s="84" t="s">
        <v>707</v>
      </c>
      <c r="D391" s="86">
        <v>3.8</v>
      </c>
      <c r="E391" s="90">
        <v>0.63590000000000002</v>
      </c>
      <c r="F391" s="90">
        <v>0.73450000000000004</v>
      </c>
      <c r="G391" s="86">
        <v>1</v>
      </c>
      <c r="H391" s="87">
        <v>1.52</v>
      </c>
      <c r="I391" s="84" t="s">
        <v>229</v>
      </c>
      <c r="J391" s="84" t="s">
        <v>575</v>
      </c>
      <c r="K391" s="85" t="s">
        <v>576</v>
      </c>
      <c r="L391" s="91" t="s">
        <v>577</v>
      </c>
    </row>
    <row r="392" spans="2:12" x14ac:dyDescent="0.2">
      <c r="B392" s="89" t="s">
        <v>709</v>
      </c>
      <c r="C392" s="84" t="s">
        <v>707</v>
      </c>
      <c r="D392" s="86">
        <v>4.92</v>
      </c>
      <c r="E392" s="90">
        <v>0.88019999999999998</v>
      </c>
      <c r="F392" s="90">
        <v>1.0166999999999999</v>
      </c>
      <c r="G392" s="86">
        <v>1</v>
      </c>
      <c r="H392" s="87">
        <v>2.31</v>
      </c>
      <c r="I392" s="84" t="s">
        <v>229</v>
      </c>
      <c r="J392" s="84" t="s">
        <v>575</v>
      </c>
      <c r="K392" s="85" t="s">
        <v>576</v>
      </c>
      <c r="L392" s="91" t="s">
        <v>577</v>
      </c>
    </row>
    <row r="393" spans="2:12" x14ac:dyDescent="0.2">
      <c r="B393" s="92" t="s">
        <v>710</v>
      </c>
      <c r="C393" s="93" t="s">
        <v>707</v>
      </c>
      <c r="D393" s="94">
        <v>8.5399999999999991</v>
      </c>
      <c r="E393" s="95">
        <v>1.7836000000000001</v>
      </c>
      <c r="F393" s="95">
        <v>2.0600999999999998</v>
      </c>
      <c r="G393" s="94">
        <v>1</v>
      </c>
      <c r="H393" s="96">
        <v>2.31</v>
      </c>
      <c r="I393" s="93" t="s">
        <v>229</v>
      </c>
      <c r="J393" s="93" t="s">
        <v>575</v>
      </c>
      <c r="K393" s="97" t="s">
        <v>576</v>
      </c>
      <c r="L393" s="98" t="s">
        <v>577</v>
      </c>
    </row>
    <row r="394" spans="2:12" x14ac:dyDescent="0.2">
      <c r="B394" s="99" t="s">
        <v>711</v>
      </c>
      <c r="C394" s="84" t="s">
        <v>712</v>
      </c>
      <c r="D394" s="86">
        <v>1.77</v>
      </c>
      <c r="E394" s="90">
        <v>0.4708</v>
      </c>
      <c r="F394" s="90">
        <v>0.54379999999999995</v>
      </c>
      <c r="G394" s="86">
        <v>1</v>
      </c>
      <c r="H394" s="87">
        <v>1</v>
      </c>
      <c r="I394" s="84" t="s">
        <v>229</v>
      </c>
      <c r="J394" s="84" t="s">
        <v>575</v>
      </c>
      <c r="K394" s="85" t="s">
        <v>576</v>
      </c>
      <c r="L394" s="91" t="s">
        <v>577</v>
      </c>
    </row>
    <row r="395" spans="2:12" x14ac:dyDescent="0.2">
      <c r="B395" s="89" t="s">
        <v>713</v>
      </c>
      <c r="C395" s="84" t="s">
        <v>712</v>
      </c>
      <c r="D395" s="86">
        <v>2.4300000000000002</v>
      </c>
      <c r="E395" s="90">
        <v>0.5423</v>
      </c>
      <c r="F395" s="90">
        <v>0.62639999999999996</v>
      </c>
      <c r="G395" s="86">
        <v>1</v>
      </c>
      <c r="H395" s="87">
        <v>1.52</v>
      </c>
      <c r="I395" s="84" t="s">
        <v>229</v>
      </c>
      <c r="J395" s="84" t="s">
        <v>575</v>
      </c>
      <c r="K395" s="85" t="s">
        <v>576</v>
      </c>
      <c r="L395" s="91" t="s">
        <v>577</v>
      </c>
    </row>
    <row r="396" spans="2:12" x14ac:dyDescent="0.2">
      <c r="B396" s="89" t="s">
        <v>714</v>
      </c>
      <c r="C396" s="84" t="s">
        <v>712</v>
      </c>
      <c r="D396" s="86">
        <v>3.63</v>
      </c>
      <c r="E396" s="90">
        <v>0.71730000000000005</v>
      </c>
      <c r="F396" s="90">
        <v>0.82850000000000001</v>
      </c>
      <c r="G396" s="86">
        <v>1</v>
      </c>
      <c r="H396" s="87">
        <v>2.31</v>
      </c>
      <c r="I396" s="84" t="s">
        <v>229</v>
      </c>
      <c r="J396" s="84" t="s">
        <v>575</v>
      </c>
      <c r="K396" s="85" t="s">
        <v>576</v>
      </c>
      <c r="L396" s="91" t="s">
        <v>577</v>
      </c>
    </row>
    <row r="397" spans="2:12" x14ac:dyDescent="0.2">
      <c r="B397" s="92" t="s">
        <v>715</v>
      </c>
      <c r="C397" s="93" t="s">
        <v>712</v>
      </c>
      <c r="D397" s="94">
        <v>6.53</v>
      </c>
      <c r="E397" s="95">
        <v>1.3794</v>
      </c>
      <c r="F397" s="95">
        <v>1.5932999999999999</v>
      </c>
      <c r="G397" s="94">
        <v>1</v>
      </c>
      <c r="H397" s="96">
        <v>2.31</v>
      </c>
      <c r="I397" s="93" t="s">
        <v>229</v>
      </c>
      <c r="J397" s="93" t="s">
        <v>575</v>
      </c>
      <c r="K397" s="97" t="s">
        <v>576</v>
      </c>
      <c r="L397" s="98" t="s">
        <v>577</v>
      </c>
    </row>
    <row r="398" spans="2:12" x14ac:dyDescent="0.2">
      <c r="B398" s="99" t="s">
        <v>716</v>
      </c>
      <c r="C398" s="84" t="s">
        <v>717</v>
      </c>
      <c r="D398" s="86">
        <v>2.08</v>
      </c>
      <c r="E398" s="90">
        <v>0.47370000000000001</v>
      </c>
      <c r="F398" s="90">
        <v>0.54710000000000003</v>
      </c>
      <c r="G398" s="86">
        <v>1</v>
      </c>
      <c r="H398" s="87">
        <v>1</v>
      </c>
      <c r="I398" s="84" t="s">
        <v>229</v>
      </c>
      <c r="J398" s="84" t="s">
        <v>575</v>
      </c>
      <c r="K398" s="85" t="s">
        <v>576</v>
      </c>
      <c r="L398" s="91" t="s">
        <v>577</v>
      </c>
    </row>
    <row r="399" spans="2:12" x14ac:dyDescent="0.2">
      <c r="B399" s="89" t="s">
        <v>718</v>
      </c>
      <c r="C399" s="84" t="s">
        <v>717</v>
      </c>
      <c r="D399" s="86">
        <v>2.87</v>
      </c>
      <c r="E399" s="90">
        <v>0.55869999999999997</v>
      </c>
      <c r="F399" s="90">
        <v>0.64529999999999998</v>
      </c>
      <c r="G399" s="86">
        <v>1</v>
      </c>
      <c r="H399" s="87">
        <v>1.52</v>
      </c>
      <c r="I399" s="84" t="s">
        <v>229</v>
      </c>
      <c r="J399" s="84" t="s">
        <v>575</v>
      </c>
      <c r="K399" s="85" t="s">
        <v>576</v>
      </c>
      <c r="L399" s="91" t="s">
        <v>577</v>
      </c>
    </row>
    <row r="400" spans="2:12" x14ac:dyDescent="0.2">
      <c r="B400" s="89" t="s">
        <v>719</v>
      </c>
      <c r="C400" s="84" t="s">
        <v>717</v>
      </c>
      <c r="D400" s="86">
        <v>4.3</v>
      </c>
      <c r="E400" s="90">
        <v>0.78859999999999997</v>
      </c>
      <c r="F400" s="90">
        <v>0.91090000000000004</v>
      </c>
      <c r="G400" s="86">
        <v>1</v>
      </c>
      <c r="H400" s="87">
        <v>2.31</v>
      </c>
      <c r="I400" s="84" t="s">
        <v>229</v>
      </c>
      <c r="J400" s="84" t="s">
        <v>575</v>
      </c>
      <c r="K400" s="85" t="s">
        <v>576</v>
      </c>
      <c r="L400" s="91" t="s">
        <v>577</v>
      </c>
    </row>
    <row r="401" spans="2:12" x14ac:dyDescent="0.2">
      <c r="B401" s="92" t="s">
        <v>720</v>
      </c>
      <c r="C401" s="93" t="s">
        <v>717</v>
      </c>
      <c r="D401" s="94">
        <v>6.43</v>
      </c>
      <c r="E401" s="95">
        <v>1.1918</v>
      </c>
      <c r="F401" s="95">
        <v>1.3766</v>
      </c>
      <c r="G401" s="94">
        <v>1</v>
      </c>
      <c r="H401" s="96">
        <v>2.31</v>
      </c>
      <c r="I401" s="93" t="s">
        <v>229</v>
      </c>
      <c r="J401" s="93" t="s">
        <v>575</v>
      </c>
      <c r="K401" s="97" t="s">
        <v>576</v>
      </c>
      <c r="L401" s="98" t="s">
        <v>577</v>
      </c>
    </row>
    <row r="402" spans="2:12" x14ac:dyDescent="0.2">
      <c r="B402" s="99" t="s">
        <v>721</v>
      </c>
      <c r="C402" s="84" t="s">
        <v>722</v>
      </c>
      <c r="D402" s="86">
        <v>2.29</v>
      </c>
      <c r="E402" s="90">
        <v>0.50429999999999997</v>
      </c>
      <c r="F402" s="90">
        <v>0.58250000000000002</v>
      </c>
      <c r="G402" s="86">
        <v>1</v>
      </c>
      <c r="H402" s="87">
        <v>1</v>
      </c>
      <c r="I402" s="84" t="s">
        <v>229</v>
      </c>
      <c r="J402" s="84" t="s">
        <v>575</v>
      </c>
      <c r="K402" s="85" t="s">
        <v>576</v>
      </c>
      <c r="L402" s="91" t="s">
        <v>577</v>
      </c>
    </row>
    <row r="403" spans="2:12" x14ac:dyDescent="0.2">
      <c r="B403" s="89" t="s">
        <v>723</v>
      </c>
      <c r="C403" s="84" t="s">
        <v>722</v>
      </c>
      <c r="D403" s="86">
        <v>3.69</v>
      </c>
      <c r="E403" s="90">
        <v>0.68</v>
      </c>
      <c r="F403" s="90">
        <v>0.78539999999999999</v>
      </c>
      <c r="G403" s="86">
        <v>1</v>
      </c>
      <c r="H403" s="87">
        <v>1.52</v>
      </c>
      <c r="I403" s="84" t="s">
        <v>229</v>
      </c>
      <c r="J403" s="84" t="s">
        <v>575</v>
      </c>
      <c r="K403" s="85" t="s">
        <v>576</v>
      </c>
      <c r="L403" s="91" t="s">
        <v>577</v>
      </c>
    </row>
    <row r="404" spans="2:12" x14ac:dyDescent="0.2">
      <c r="B404" s="89" t="s">
        <v>724</v>
      </c>
      <c r="C404" s="84" t="s">
        <v>722</v>
      </c>
      <c r="D404" s="86">
        <v>5.63</v>
      </c>
      <c r="E404" s="90">
        <v>0.99380000000000002</v>
      </c>
      <c r="F404" s="90">
        <v>1.1478999999999999</v>
      </c>
      <c r="G404" s="86">
        <v>1</v>
      </c>
      <c r="H404" s="87">
        <v>2.31</v>
      </c>
      <c r="I404" s="84" t="s">
        <v>229</v>
      </c>
      <c r="J404" s="84" t="s">
        <v>575</v>
      </c>
      <c r="K404" s="85" t="s">
        <v>576</v>
      </c>
      <c r="L404" s="91" t="s">
        <v>577</v>
      </c>
    </row>
    <row r="405" spans="2:12" x14ac:dyDescent="0.2">
      <c r="B405" s="92" t="s">
        <v>725</v>
      </c>
      <c r="C405" s="93" t="s">
        <v>722</v>
      </c>
      <c r="D405" s="94">
        <v>8.64</v>
      </c>
      <c r="E405" s="95">
        <v>1.6532</v>
      </c>
      <c r="F405" s="95">
        <v>1.9095</v>
      </c>
      <c r="G405" s="94">
        <v>1</v>
      </c>
      <c r="H405" s="96">
        <v>2.31</v>
      </c>
      <c r="I405" s="93" t="s">
        <v>229</v>
      </c>
      <c r="J405" s="93" t="s">
        <v>575</v>
      </c>
      <c r="K405" s="97" t="s">
        <v>576</v>
      </c>
      <c r="L405" s="98" t="s">
        <v>577</v>
      </c>
    </row>
    <row r="406" spans="2:12" x14ac:dyDescent="0.2">
      <c r="B406" s="99" t="s">
        <v>726</v>
      </c>
      <c r="C406" s="84" t="s">
        <v>727</v>
      </c>
      <c r="D406" s="86">
        <v>2.08</v>
      </c>
      <c r="E406" s="90">
        <v>0.39660000000000001</v>
      </c>
      <c r="F406" s="90">
        <v>0.45810000000000001</v>
      </c>
      <c r="G406" s="86">
        <v>1</v>
      </c>
      <c r="H406" s="87">
        <v>1</v>
      </c>
      <c r="I406" s="84" t="s">
        <v>229</v>
      </c>
      <c r="J406" s="84" t="s">
        <v>575</v>
      </c>
      <c r="K406" s="85" t="s">
        <v>576</v>
      </c>
      <c r="L406" s="91" t="s">
        <v>577</v>
      </c>
    </row>
    <row r="407" spans="2:12" x14ac:dyDescent="0.2">
      <c r="B407" s="89" t="s">
        <v>728</v>
      </c>
      <c r="C407" s="84" t="s">
        <v>727</v>
      </c>
      <c r="D407" s="86">
        <v>2.9</v>
      </c>
      <c r="E407" s="90">
        <v>0.51239999999999997</v>
      </c>
      <c r="F407" s="90">
        <v>0.59179999999999999</v>
      </c>
      <c r="G407" s="86">
        <v>1</v>
      </c>
      <c r="H407" s="87">
        <v>1.52</v>
      </c>
      <c r="I407" s="84" t="s">
        <v>229</v>
      </c>
      <c r="J407" s="84" t="s">
        <v>575</v>
      </c>
      <c r="K407" s="85" t="s">
        <v>576</v>
      </c>
      <c r="L407" s="91" t="s">
        <v>577</v>
      </c>
    </row>
    <row r="408" spans="2:12" x14ac:dyDescent="0.2">
      <c r="B408" s="89" t="s">
        <v>729</v>
      </c>
      <c r="C408" s="84" t="s">
        <v>727</v>
      </c>
      <c r="D408" s="86">
        <v>4.6399999999999997</v>
      </c>
      <c r="E408" s="90">
        <v>0.76780000000000004</v>
      </c>
      <c r="F408" s="90">
        <v>0.88680000000000003</v>
      </c>
      <c r="G408" s="86">
        <v>1</v>
      </c>
      <c r="H408" s="87">
        <v>2.31</v>
      </c>
      <c r="I408" s="84" t="s">
        <v>229</v>
      </c>
      <c r="J408" s="84" t="s">
        <v>575</v>
      </c>
      <c r="K408" s="85" t="s">
        <v>576</v>
      </c>
      <c r="L408" s="91" t="s">
        <v>577</v>
      </c>
    </row>
    <row r="409" spans="2:12" x14ac:dyDescent="0.2">
      <c r="B409" s="92" t="s">
        <v>730</v>
      </c>
      <c r="C409" s="93" t="s">
        <v>727</v>
      </c>
      <c r="D409" s="94">
        <v>7.16</v>
      </c>
      <c r="E409" s="95">
        <v>1.3419000000000001</v>
      </c>
      <c r="F409" s="95">
        <v>1.55</v>
      </c>
      <c r="G409" s="94">
        <v>1</v>
      </c>
      <c r="H409" s="96">
        <v>2.31</v>
      </c>
      <c r="I409" s="93" t="s">
        <v>229</v>
      </c>
      <c r="J409" s="93" t="s">
        <v>575</v>
      </c>
      <c r="K409" s="97" t="s">
        <v>576</v>
      </c>
      <c r="L409" s="98" t="s">
        <v>577</v>
      </c>
    </row>
    <row r="410" spans="2:12" x14ac:dyDescent="0.2">
      <c r="B410" s="99" t="s">
        <v>731</v>
      </c>
      <c r="C410" s="84" t="s">
        <v>732</v>
      </c>
      <c r="D410" s="86">
        <v>1.58</v>
      </c>
      <c r="E410" s="90">
        <v>0.50119999999999998</v>
      </c>
      <c r="F410" s="90">
        <v>0.57889999999999997</v>
      </c>
      <c r="G410" s="86">
        <v>1</v>
      </c>
      <c r="H410" s="87">
        <v>1</v>
      </c>
      <c r="I410" s="84" t="s">
        <v>229</v>
      </c>
      <c r="J410" s="84" t="s">
        <v>575</v>
      </c>
      <c r="K410" s="85" t="s">
        <v>576</v>
      </c>
      <c r="L410" s="91" t="s">
        <v>577</v>
      </c>
    </row>
    <row r="411" spans="2:12" x14ac:dyDescent="0.2">
      <c r="B411" s="89" t="s">
        <v>733</v>
      </c>
      <c r="C411" s="84" t="s">
        <v>732</v>
      </c>
      <c r="D411" s="86">
        <v>2.14</v>
      </c>
      <c r="E411" s="90">
        <v>0.56040000000000001</v>
      </c>
      <c r="F411" s="90">
        <v>0.64729999999999999</v>
      </c>
      <c r="G411" s="86">
        <v>1</v>
      </c>
      <c r="H411" s="87">
        <v>1.52</v>
      </c>
      <c r="I411" s="84" t="s">
        <v>229</v>
      </c>
      <c r="J411" s="84" t="s">
        <v>575</v>
      </c>
      <c r="K411" s="85" t="s">
        <v>576</v>
      </c>
      <c r="L411" s="91" t="s">
        <v>577</v>
      </c>
    </row>
    <row r="412" spans="2:12" x14ac:dyDescent="0.2">
      <c r="B412" s="89" t="s">
        <v>734</v>
      </c>
      <c r="C412" s="84" t="s">
        <v>732</v>
      </c>
      <c r="D412" s="86">
        <v>3.12</v>
      </c>
      <c r="E412" s="90">
        <v>0.67910000000000004</v>
      </c>
      <c r="F412" s="90">
        <v>0.78439999999999999</v>
      </c>
      <c r="G412" s="86">
        <v>1</v>
      </c>
      <c r="H412" s="87">
        <v>2.31</v>
      </c>
      <c r="I412" s="84" t="s">
        <v>229</v>
      </c>
      <c r="J412" s="84" t="s">
        <v>575</v>
      </c>
      <c r="K412" s="85" t="s">
        <v>576</v>
      </c>
      <c r="L412" s="91" t="s">
        <v>577</v>
      </c>
    </row>
    <row r="413" spans="2:12" x14ac:dyDescent="0.2">
      <c r="B413" s="92" t="s">
        <v>735</v>
      </c>
      <c r="C413" s="93" t="s">
        <v>732</v>
      </c>
      <c r="D413" s="94">
        <v>5.08</v>
      </c>
      <c r="E413" s="95">
        <v>1.1235999999999999</v>
      </c>
      <c r="F413" s="95">
        <v>1.2978000000000001</v>
      </c>
      <c r="G413" s="94">
        <v>1</v>
      </c>
      <c r="H413" s="96">
        <v>2.31</v>
      </c>
      <c r="I413" s="93" t="s">
        <v>229</v>
      </c>
      <c r="J413" s="93" t="s">
        <v>575</v>
      </c>
      <c r="K413" s="97" t="s">
        <v>576</v>
      </c>
      <c r="L413" s="98" t="s">
        <v>577</v>
      </c>
    </row>
    <row r="414" spans="2:12" x14ac:dyDescent="0.2">
      <c r="B414" s="99" t="s">
        <v>736</v>
      </c>
      <c r="C414" s="84" t="s">
        <v>737</v>
      </c>
      <c r="D414" s="86">
        <v>2.2400000000000002</v>
      </c>
      <c r="E414" s="90">
        <v>0.55289999999999995</v>
      </c>
      <c r="F414" s="90">
        <v>0.63859999999999995</v>
      </c>
      <c r="G414" s="86">
        <v>1</v>
      </c>
      <c r="H414" s="87">
        <v>1</v>
      </c>
      <c r="I414" s="84" t="s">
        <v>229</v>
      </c>
      <c r="J414" s="84" t="s">
        <v>575</v>
      </c>
      <c r="K414" s="85" t="s">
        <v>576</v>
      </c>
      <c r="L414" s="91" t="s">
        <v>577</v>
      </c>
    </row>
    <row r="415" spans="2:12" x14ac:dyDescent="0.2">
      <c r="B415" s="89" t="s">
        <v>738</v>
      </c>
      <c r="C415" s="84" t="s">
        <v>737</v>
      </c>
      <c r="D415" s="86">
        <v>2.91</v>
      </c>
      <c r="E415" s="90">
        <v>0.61260000000000003</v>
      </c>
      <c r="F415" s="90">
        <v>0.70760000000000001</v>
      </c>
      <c r="G415" s="86">
        <v>1</v>
      </c>
      <c r="H415" s="87">
        <v>1.52</v>
      </c>
      <c r="I415" s="84" t="s">
        <v>229</v>
      </c>
      <c r="J415" s="84" t="s">
        <v>575</v>
      </c>
      <c r="K415" s="85" t="s">
        <v>576</v>
      </c>
      <c r="L415" s="91" t="s">
        <v>577</v>
      </c>
    </row>
    <row r="416" spans="2:12" x14ac:dyDescent="0.2">
      <c r="B416" s="89" t="s">
        <v>739</v>
      </c>
      <c r="C416" s="84" t="s">
        <v>737</v>
      </c>
      <c r="D416" s="86">
        <v>4.29</v>
      </c>
      <c r="E416" s="90">
        <v>0.77029999999999998</v>
      </c>
      <c r="F416" s="90">
        <v>0.88970000000000005</v>
      </c>
      <c r="G416" s="86">
        <v>1</v>
      </c>
      <c r="H416" s="87">
        <v>2.31</v>
      </c>
      <c r="I416" s="84" t="s">
        <v>229</v>
      </c>
      <c r="J416" s="84" t="s">
        <v>575</v>
      </c>
      <c r="K416" s="85" t="s">
        <v>576</v>
      </c>
      <c r="L416" s="91" t="s">
        <v>577</v>
      </c>
    </row>
    <row r="417" spans="2:12" x14ac:dyDescent="0.2">
      <c r="B417" s="92" t="s">
        <v>740</v>
      </c>
      <c r="C417" s="93" t="s">
        <v>737</v>
      </c>
      <c r="D417" s="94">
        <v>7.25</v>
      </c>
      <c r="E417" s="95">
        <v>1.2858000000000001</v>
      </c>
      <c r="F417" s="95">
        <v>1.4852000000000001</v>
      </c>
      <c r="G417" s="94">
        <v>1</v>
      </c>
      <c r="H417" s="96">
        <v>2.31</v>
      </c>
      <c r="I417" s="93" t="s">
        <v>229</v>
      </c>
      <c r="J417" s="93" t="s">
        <v>575</v>
      </c>
      <c r="K417" s="97" t="s">
        <v>576</v>
      </c>
      <c r="L417" s="98" t="s">
        <v>577</v>
      </c>
    </row>
    <row r="418" spans="2:12" x14ac:dyDescent="0.2">
      <c r="B418" s="99" t="s">
        <v>741</v>
      </c>
      <c r="C418" s="84" t="s">
        <v>742</v>
      </c>
      <c r="D418" s="86">
        <v>2.4300000000000002</v>
      </c>
      <c r="E418" s="90">
        <v>0.51559999999999995</v>
      </c>
      <c r="F418" s="90">
        <v>0.59550000000000003</v>
      </c>
      <c r="G418" s="86">
        <v>1</v>
      </c>
      <c r="H418" s="87">
        <v>1</v>
      </c>
      <c r="I418" s="84" t="s">
        <v>229</v>
      </c>
      <c r="J418" s="84" t="s">
        <v>575</v>
      </c>
      <c r="K418" s="85" t="s">
        <v>576</v>
      </c>
      <c r="L418" s="91" t="s">
        <v>577</v>
      </c>
    </row>
    <row r="419" spans="2:12" x14ac:dyDescent="0.2">
      <c r="B419" s="89" t="s">
        <v>743</v>
      </c>
      <c r="C419" s="84" t="s">
        <v>742</v>
      </c>
      <c r="D419" s="86">
        <v>3.38</v>
      </c>
      <c r="E419" s="90">
        <v>0.58389999999999997</v>
      </c>
      <c r="F419" s="90">
        <v>0.6744</v>
      </c>
      <c r="G419" s="86">
        <v>1</v>
      </c>
      <c r="H419" s="87">
        <v>1.52</v>
      </c>
      <c r="I419" s="84" t="s">
        <v>229</v>
      </c>
      <c r="J419" s="84" t="s">
        <v>575</v>
      </c>
      <c r="K419" s="85" t="s">
        <v>576</v>
      </c>
      <c r="L419" s="91" t="s">
        <v>577</v>
      </c>
    </row>
    <row r="420" spans="2:12" x14ac:dyDescent="0.2">
      <c r="B420" s="89" t="s">
        <v>744</v>
      </c>
      <c r="C420" s="84" t="s">
        <v>742</v>
      </c>
      <c r="D420" s="86">
        <v>5.47</v>
      </c>
      <c r="E420" s="90">
        <v>0.93720000000000003</v>
      </c>
      <c r="F420" s="90">
        <v>1.0825</v>
      </c>
      <c r="G420" s="86">
        <v>1</v>
      </c>
      <c r="H420" s="87">
        <v>2.31</v>
      </c>
      <c r="I420" s="84" t="s">
        <v>229</v>
      </c>
      <c r="J420" s="84" t="s">
        <v>575</v>
      </c>
      <c r="K420" s="85" t="s">
        <v>576</v>
      </c>
      <c r="L420" s="91" t="s">
        <v>577</v>
      </c>
    </row>
    <row r="421" spans="2:12" x14ac:dyDescent="0.2">
      <c r="B421" s="92" t="s">
        <v>745</v>
      </c>
      <c r="C421" s="93" t="s">
        <v>742</v>
      </c>
      <c r="D421" s="94">
        <v>8.0299999999999994</v>
      </c>
      <c r="E421" s="95">
        <v>1.7706</v>
      </c>
      <c r="F421" s="95">
        <v>2.0451000000000001</v>
      </c>
      <c r="G421" s="94">
        <v>1</v>
      </c>
      <c r="H421" s="96">
        <v>2.31</v>
      </c>
      <c r="I421" s="93" t="s">
        <v>229</v>
      </c>
      <c r="J421" s="93" t="s">
        <v>575</v>
      </c>
      <c r="K421" s="97" t="s">
        <v>576</v>
      </c>
      <c r="L421" s="98" t="s">
        <v>577</v>
      </c>
    </row>
    <row r="422" spans="2:12" x14ac:dyDescent="0.2">
      <c r="B422" s="99" t="s">
        <v>746</v>
      </c>
      <c r="C422" s="84" t="s">
        <v>747</v>
      </c>
      <c r="D422" s="86">
        <v>2.4300000000000002</v>
      </c>
      <c r="E422" s="90">
        <v>0.6825</v>
      </c>
      <c r="F422" s="90">
        <v>0.7883</v>
      </c>
      <c r="G422" s="86">
        <v>1</v>
      </c>
      <c r="H422" s="87">
        <v>1</v>
      </c>
      <c r="I422" s="84" t="s">
        <v>229</v>
      </c>
      <c r="J422" s="84" t="s">
        <v>575</v>
      </c>
      <c r="K422" s="85" t="s">
        <v>576</v>
      </c>
      <c r="L422" s="91" t="s">
        <v>577</v>
      </c>
    </row>
    <row r="423" spans="2:12" x14ac:dyDescent="0.2">
      <c r="B423" s="89" t="s">
        <v>748</v>
      </c>
      <c r="C423" s="84" t="s">
        <v>747</v>
      </c>
      <c r="D423" s="86">
        <v>3.46</v>
      </c>
      <c r="E423" s="90">
        <v>0.70269999999999999</v>
      </c>
      <c r="F423" s="90">
        <v>0.81169999999999998</v>
      </c>
      <c r="G423" s="86">
        <v>1</v>
      </c>
      <c r="H423" s="87">
        <v>1.52</v>
      </c>
      <c r="I423" s="84" t="s">
        <v>229</v>
      </c>
      <c r="J423" s="84" t="s">
        <v>575</v>
      </c>
      <c r="K423" s="85" t="s">
        <v>576</v>
      </c>
      <c r="L423" s="91" t="s">
        <v>577</v>
      </c>
    </row>
    <row r="424" spans="2:12" x14ac:dyDescent="0.2">
      <c r="B424" s="89" t="s">
        <v>749</v>
      </c>
      <c r="C424" s="84" t="s">
        <v>747</v>
      </c>
      <c r="D424" s="86">
        <v>5.4</v>
      </c>
      <c r="E424" s="90">
        <v>1.0145999999999999</v>
      </c>
      <c r="F424" s="90">
        <v>1.1718999999999999</v>
      </c>
      <c r="G424" s="86">
        <v>1</v>
      </c>
      <c r="H424" s="87">
        <v>2.31</v>
      </c>
      <c r="I424" s="84" t="s">
        <v>229</v>
      </c>
      <c r="J424" s="84" t="s">
        <v>575</v>
      </c>
      <c r="K424" s="85" t="s">
        <v>576</v>
      </c>
      <c r="L424" s="91" t="s">
        <v>577</v>
      </c>
    </row>
    <row r="425" spans="2:12" x14ac:dyDescent="0.2">
      <c r="B425" s="92" t="s">
        <v>750</v>
      </c>
      <c r="C425" s="93" t="s">
        <v>747</v>
      </c>
      <c r="D425" s="94">
        <v>10</v>
      </c>
      <c r="E425" s="95">
        <v>2.0211000000000001</v>
      </c>
      <c r="F425" s="95">
        <v>2.3344999999999998</v>
      </c>
      <c r="G425" s="94">
        <v>1</v>
      </c>
      <c r="H425" s="96">
        <v>2.31</v>
      </c>
      <c r="I425" s="93" t="s">
        <v>229</v>
      </c>
      <c r="J425" s="93" t="s">
        <v>575</v>
      </c>
      <c r="K425" s="97" t="s">
        <v>576</v>
      </c>
      <c r="L425" s="98" t="s">
        <v>577</v>
      </c>
    </row>
    <row r="426" spans="2:12" x14ac:dyDescent="0.2">
      <c r="B426" s="99" t="s">
        <v>751</v>
      </c>
      <c r="C426" s="84" t="s">
        <v>752</v>
      </c>
      <c r="D426" s="86">
        <v>2.42</v>
      </c>
      <c r="E426" s="90">
        <v>0.4879</v>
      </c>
      <c r="F426" s="90">
        <v>0.5635</v>
      </c>
      <c r="G426" s="86">
        <v>1</v>
      </c>
      <c r="H426" s="87">
        <v>1</v>
      </c>
      <c r="I426" s="84" t="s">
        <v>229</v>
      </c>
      <c r="J426" s="84" t="s">
        <v>575</v>
      </c>
      <c r="K426" s="85" t="s">
        <v>576</v>
      </c>
      <c r="L426" s="91" t="s">
        <v>577</v>
      </c>
    </row>
    <row r="427" spans="2:12" x14ac:dyDescent="0.2">
      <c r="B427" s="89" t="s">
        <v>753</v>
      </c>
      <c r="C427" s="84" t="s">
        <v>752</v>
      </c>
      <c r="D427" s="86">
        <v>3.27</v>
      </c>
      <c r="E427" s="90">
        <v>0.62439999999999996</v>
      </c>
      <c r="F427" s="90">
        <v>0.72119999999999995</v>
      </c>
      <c r="G427" s="86">
        <v>1</v>
      </c>
      <c r="H427" s="87">
        <v>1.52</v>
      </c>
      <c r="I427" s="84" t="s">
        <v>229</v>
      </c>
      <c r="J427" s="84" t="s">
        <v>575</v>
      </c>
      <c r="K427" s="85" t="s">
        <v>576</v>
      </c>
      <c r="L427" s="91" t="s">
        <v>577</v>
      </c>
    </row>
    <row r="428" spans="2:12" x14ac:dyDescent="0.2">
      <c r="B428" s="89" t="s">
        <v>754</v>
      </c>
      <c r="C428" s="84" t="s">
        <v>752</v>
      </c>
      <c r="D428" s="86">
        <v>4.74</v>
      </c>
      <c r="E428" s="90">
        <v>0.87909999999999999</v>
      </c>
      <c r="F428" s="90">
        <v>1.0154000000000001</v>
      </c>
      <c r="G428" s="86">
        <v>1</v>
      </c>
      <c r="H428" s="87">
        <v>2.31</v>
      </c>
      <c r="I428" s="84" t="s">
        <v>229</v>
      </c>
      <c r="J428" s="84" t="s">
        <v>575</v>
      </c>
      <c r="K428" s="85" t="s">
        <v>576</v>
      </c>
      <c r="L428" s="91" t="s">
        <v>577</v>
      </c>
    </row>
    <row r="429" spans="2:12" x14ac:dyDescent="0.2">
      <c r="B429" s="92" t="s">
        <v>755</v>
      </c>
      <c r="C429" s="93" t="s">
        <v>752</v>
      </c>
      <c r="D429" s="94">
        <v>7.89</v>
      </c>
      <c r="E429" s="95">
        <v>1.6043000000000001</v>
      </c>
      <c r="F429" s="95">
        <v>1.853</v>
      </c>
      <c r="G429" s="94">
        <v>1</v>
      </c>
      <c r="H429" s="96">
        <v>2.31</v>
      </c>
      <c r="I429" s="93" t="s">
        <v>229</v>
      </c>
      <c r="J429" s="93" t="s">
        <v>575</v>
      </c>
      <c r="K429" s="97" t="s">
        <v>576</v>
      </c>
      <c r="L429" s="98" t="s">
        <v>577</v>
      </c>
    </row>
    <row r="430" spans="2:12" x14ac:dyDescent="0.2">
      <c r="B430" s="99" t="s">
        <v>756</v>
      </c>
      <c r="C430" s="84" t="s">
        <v>757</v>
      </c>
      <c r="D430" s="86">
        <v>2.94</v>
      </c>
      <c r="E430" s="90">
        <v>1.2612000000000001</v>
      </c>
      <c r="F430" s="90">
        <v>1.4567000000000001</v>
      </c>
      <c r="G430" s="86">
        <v>1</v>
      </c>
      <c r="H430" s="87">
        <v>1</v>
      </c>
      <c r="I430" s="84" t="s">
        <v>229</v>
      </c>
      <c r="J430" s="84" t="s">
        <v>758</v>
      </c>
      <c r="K430" s="85" t="s">
        <v>759</v>
      </c>
      <c r="L430" s="91" t="s">
        <v>760</v>
      </c>
    </row>
    <row r="431" spans="2:12" x14ac:dyDescent="0.2">
      <c r="B431" s="89" t="s">
        <v>761</v>
      </c>
      <c r="C431" s="84" t="s">
        <v>757</v>
      </c>
      <c r="D431" s="86">
        <v>6.51</v>
      </c>
      <c r="E431" s="90">
        <v>1.8537999999999999</v>
      </c>
      <c r="F431" s="90">
        <v>2.1412</v>
      </c>
      <c r="G431" s="86">
        <v>1</v>
      </c>
      <c r="H431" s="87">
        <v>1.52</v>
      </c>
      <c r="I431" s="84" t="s">
        <v>229</v>
      </c>
      <c r="J431" s="84" t="s">
        <v>758</v>
      </c>
      <c r="K431" s="85" t="s">
        <v>759</v>
      </c>
      <c r="L431" s="91" t="s">
        <v>760</v>
      </c>
    </row>
    <row r="432" spans="2:12" x14ac:dyDescent="0.2">
      <c r="B432" s="89" t="s">
        <v>762</v>
      </c>
      <c r="C432" s="84" t="s">
        <v>757</v>
      </c>
      <c r="D432" s="86">
        <v>11.31</v>
      </c>
      <c r="E432" s="90">
        <v>2.8994</v>
      </c>
      <c r="F432" s="90">
        <v>3.3489</v>
      </c>
      <c r="G432" s="86">
        <v>1</v>
      </c>
      <c r="H432" s="87">
        <v>2.31</v>
      </c>
      <c r="I432" s="84" t="s">
        <v>229</v>
      </c>
      <c r="J432" s="84" t="s">
        <v>758</v>
      </c>
      <c r="K432" s="85" t="s">
        <v>759</v>
      </c>
      <c r="L432" s="91" t="s">
        <v>760</v>
      </c>
    </row>
    <row r="433" spans="2:12" x14ac:dyDescent="0.2">
      <c r="B433" s="92" t="s">
        <v>763</v>
      </c>
      <c r="C433" s="93" t="s">
        <v>757</v>
      </c>
      <c r="D433" s="94">
        <v>19.48</v>
      </c>
      <c r="E433" s="95">
        <v>5.5347999999999997</v>
      </c>
      <c r="F433" s="95">
        <v>6.3929999999999998</v>
      </c>
      <c r="G433" s="94">
        <v>1</v>
      </c>
      <c r="H433" s="96">
        <v>2.31</v>
      </c>
      <c r="I433" s="93" t="s">
        <v>229</v>
      </c>
      <c r="J433" s="93" t="s">
        <v>758</v>
      </c>
      <c r="K433" s="97" t="s">
        <v>759</v>
      </c>
      <c r="L433" s="98" t="s">
        <v>760</v>
      </c>
    </row>
    <row r="434" spans="2:12" x14ac:dyDescent="0.2">
      <c r="B434" s="99" t="s">
        <v>764</v>
      </c>
      <c r="C434" s="84" t="s">
        <v>765</v>
      </c>
      <c r="D434" s="86">
        <v>2.59</v>
      </c>
      <c r="E434" s="90">
        <v>0.7157</v>
      </c>
      <c r="F434" s="90">
        <v>0.82669999999999999</v>
      </c>
      <c r="G434" s="86">
        <v>1</v>
      </c>
      <c r="H434" s="87">
        <v>1</v>
      </c>
      <c r="I434" s="84" t="s">
        <v>229</v>
      </c>
      <c r="J434" s="84" t="s">
        <v>758</v>
      </c>
      <c r="K434" s="85" t="s">
        <v>759</v>
      </c>
      <c r="L434" s="91" t="s">
        <v>760</v>
      </c>
    </row>
    <row r="435" spans="2:12" x14ac:dyDescent="0.2">
      <c r="B435" s="89" t="s">
        <v>766</v>
      </c>
      <c r="C435" s="84" t="s">
        <v>765</v>
      </c>
      <c r="D435" s="86">
        <v>4.4000000000000004</v>
      </c>
      <c r="E435" s="90">
        <v>1.2056</v>
      </c>
      <c r="F435" s="90">
        <v>1.3925000000000001</v>
      </c>
      <c r="G435" s="86">
        <v>1</v>
      </c>
      <c r="H435" s="87">
        <v>1.52</v>
      </c>
      <c r="I435" s="84" t="s">
        <v>229</v>
      </c>
      <c r="J435" s="84" t="s">
        <v>758</v>
      </c>
      <c r="K435" s="85" t="s">
        <v>759</v>
      </c>
      <c r="L435" s="91" t="s">
        <v>760</v>
      </c>
    </row>
    <row r="436" spans="2:12" x14ac:dyDescent="0.2">
      <c r="B436" s="89" t="s">
        <v>767</v>
      </c>
      <c r="C436" s="84" t="s">
        <v>765</v>
      </c>
      <c r="D436" s="86">
        <v>8.59</v>
      </c>
      <c r="E436" s="90">
        <v>1.8404</v>
      </c>
      <c r="F436" s="90">
        <v>2.1257999999999999</v>
      </c>
      <c r="G436" s="86">
        <v>1</v>
      </c>
      <c r="H436" s="87">
        <v>2.31</v>
      </c>
      <c r="I436" s="84" t="s">
        <v>229</v>
      </c>
      <c r="J436" s="84" t="s">
        <v>758</v>
      </c>
      <c r="K436" s="85" t="s">
        <v>759</v>
      </c>
      <c r="L436" s="91" t="s">
        <v>760</v>
      </c>
    </row>
    <row r="437" spans="2:12" x14ac:dyDescent="0.2">
      <c r="B437" s="92" t="s">
        <v>768</v>
      </c>
      <c r="C437" s="93" t="s">
        <v>765</v>
      </c>
      <c r="D437" s="94">
        <v>15.92</v>
      </c>
      <c r="E437" s="95">
        <v>4.1717000000000004</v>
      </c>
      <c r="F437" s="95">
        <v>4.8185000000000002</v>
      </c>
      <c r="G437" s="94">
        <v>1</v>
      </c>
      <c r="H437" s="96">
        <v>2.31</v>
      </c>
      <c r="I437" s="93" t="s">
        <v>229</v>
      </c>
      <c r="J437" s="93" t="s">
        <v>758</v>
      </c>
      <c r="K437" s="97" t="s">
        <v>759</v>
      </c>
      <c r="L437" s="98" t="s">
        <v>760</v>
      </c>
    </row>
    <row r="438" spans="2:12" x14ac:dyDescent="0.2">
      <c r="B438" s="99" t="s">
        <v>769</v>
      </c>
      <c r="C438" s="84" t="s">
        <v>770</v>
      </c>
      <c r="D438" s="86">
        <v>3.54</v>
      </c>
      <c r="E438" s="90">
        <v>0.90469999999999995</v>
      </c>
      <c r="F438" s="90">
        <v>1.0449999999999999</v>
      </c>
      <c r="G438" s="86">
        <v>1</v>
      </c>
      <c r="H438" s="87">
        <v>1</v>
      </c>
      <c r="I438" s="84" t="s">
        <v>229</v>
      </c>
      <c r="J438" s="84" t="s">
        <v>758</v>
      </c>
      <c r="K438" s="85" t="s">
        <v>759</v>
      </c>
      <c r="L438" s="91" t="s">
        <v>760</v>
      </c>
    </row>
    <row r="439" spans="2:12" x14ac:dyDescent="0.2">
      <c r="B439" s="89" t="s">
        <v>771</v>
      </c>
      <c r="C439" s="84" t="s">
        <v>770</v>
      </c>
      <c r="D439" s="86">
        <v>6.06</v>
      </c>
      <c r="E439" s="90">
        <v>1.3327</v>
      </c>
      <c r="F439" s="90">
        <v>1.5392999999999999</v>
      </c>
      <c r="G439" s="86">
        <v>1</v>
      </c>
      <c r="H439" s="87">
        <v>1.52</v>
      </c>
      <c r="I439" s="84" t="s">
        <v>229</v>
      </c>
      <c r="J439" s="84" t="s">
        <v>758</v>
      </c>
      <c r="K439" s="85" t="s">
        <v>759</v>
      </c>
      <c r="L439" s="91" t="s">
        <v>760</v>
      </c>
    </row>
    <row r="440" spans="2:12" x14ac:dyDescent="0.2">
      <c r="B440" s="89" t="s">
        <v>772</v>
      </c>
      <c r="C440" s="84" t="s">
        <v>770</v>
      </c>
      <c r="D440" s="86">
        <v>9.41</v>
      </c>
      <c r="E440" s="90">
        <v>1.9621999999999999</v>
      </c>
      <c r="F440" s="90">
        <v>2.2664</v>
      </c>
      <c r="G440" s="86">
        <v>1</v>
      </c>
      <c r="H440" s="87">
        <v>2.31</v>
      </c>
      <c r="I440" s="84" t="s">
        <v>229</v>
      </c>
      <c r="J440" s="84" t="s">
        <v>758</v>
      </c>
      <c r="K440" s="85" t="s">
        <v>759</v>
      </c>
      <c r="L440" s="91" t="s">
        <v>760</v>
      </c>
    </row>
    <row r="441" spans="2:12" x14ac:dyDescent="0.2">
      <c r="B441" s="92" t="s">
        <v>773</v>
      </c>
      <c r="C441" s="93" t="s">
        <v>770</v>
      </c>
      <c r="D441" s="94">
        <v>15.6</v>
      </c>
      <c r="E441" s="95">
        <v>3.8927</v>
      </c>
      <c r="F441" s="95">
        <v>4.4962999999999997</v>
      </c>
      <c r="G441" s="94">
        <v>1</v>
      </c>
      <c r="H441" s="96">
        <v>2.31</v>
      </c>
      <c r="I441" s="93" t="s">
        <v>229</v>
      </c>
      <c r="J441" s="93" t="s">
        <v>758</v>
      </c>
      <c r="K441" s="97" t="s">
        <v>759</v>
      </c>
      <c r="L441" s="98" t="s">
        <v>760</v>
      </c>
    </row>
    <row r="442" spans="2:12" x14ac:dyDescent="0.2">
      <c r="B442" s="99" t="s">
        <v>774</v>
      </c>
      <c r="C442" s="84" t="s">
        <v>775</v>
      </c>
      <c r="D442" s="86">
        <v>4.8899999999999997</v>
      </c>
      <c r="E442" s="90">
        <v>1.0391999999999999</v>
      </c>
      <c r="F442" s="90">
        <v>1.2002999999999999</v>
      </c>
      <c r="G442" s="86">
        <v>1</v>
      </c>
      <c r="H442" s="87">
        <v>1</v>
      </c>
      <c r="I442" s="84" t="s">
        <v>229</v>
      </c>
      <c r="J442" s="84" t="s">
        <v>758</v>
      </c>
      <c r="K442" s="85" t="s">
        <v>759</v>
      </c>
      <c r="L442" s="91" t="s">
        <v>760</v>
      </c>
    </row>
    <row r="443" spans="2:12" x14ac:dyDescent="0.2">
      <c r="B443" s="89" t="s">
        <v>776</v>
      </c>
      <c r="C443" s="84" t="s">
        <v>775</v>
      </c>
      <c r="D443" s="86">
        <v>6.72</v>
      </c>
      <c r="E443" s="90">
        <v>1.298</v>
      </c>
      <c r="F443" s="90">
        <v>1.4993000000000001</v>
      </c>
      <c r="G443" s="86">
        <v>1</v>
      </c>
      <c r="H443" s="87">
        <v>1.52</v>
      </c>
      <c r="I443" s="84" t="s">
        <v>229</v>
      </c>
      <c r="J443" s="84" t="s">
        <v>758</v>
      </c>
      <c r="K443" s="85" t="s">
        <v>759</v>
      </c>
      <c r="L443" s="91" t="s">
        <v>760</v>
      </c>
    </row>
    <row r="444" spans="2:12" x14ac:dyDescent="0.2">
      <c r="B444" s="89" t="s">
        <v>777</v>
      </c>
      <c r="C444" s="84" t="s">
        <v>775</v>
      </c>
      <c r="D444" s="86">
        <v>10.14</v>
      </c>
      <c r="E444" s="90">
        <v>1.9447000000000001</v>
      </c>
      <c r="F444" s="90">
        <v>2.2462</v>
      </c>
      <c r="G444" s="86">
        <v>1</v>
      </c>
      <c r="H444" s="87">
        <v>2.31</v>
      </c>
      <c r="I444" s="84" t="s">
        <v>229</v>
      </c>
      <c r="J444" s="84" t="s">
        <v>758</v>
      </c>
      <c r="K444" s="85" t="s">
        <v>759</v>
      </c>
      <c r="L444" s="91" t="s">
        <v>760</v>
      </c>
    </row>
    <row r="445" spans="2:12" x14ac:dyDescent="0.2">
      <c r="B445" s="92" t="s">
        <v>778</v>
      </c>
      <c r="C445" s="93" t="s">
        <v>775</v>
      </c>
      <c r="D445" s="94">
        <v>15.87</v>
      </c>
      <c r="E445" s="95">
        <v>3.5125000000000002</v>
      </c>
      <c r="F445" s="95">
        <v>4.0571000000000002</v>
      </c>
      <c r="G445" s="94">
        <v>1</v>
      </c>
      <c r="H445" s="96">
        <v>2.31</v>
      </c>
      <c r="I445" s="93" t="s">
        <v>229</v>
      </c>
      <c r="J445" s="93" t="s">
        <v>758</v>
      </c>
      <c r="K445" s="97" t="s">
        <v>759</v>
      </c>
      <c r="L445" s="98" t="s">
        <v>760</v>
      </c>
    </row>
    <row r="446" spans="2:12" x14ac:dyDescent="0.2">
      <c r="B446" s="99" t="s">
        <v>779</v>
      </c>
      <c r="C446" s="84" t="s">
        <v>780</v>
      </c>
      <c r="D446" s="86">
        <v>2.75</v>
      </c>
      <c r="E446" s="90">
        <v>0.76649999999999996</v>
      </c>
      <c r="F446" s="90">
        <v>0.88529999999999998</v>
      </c>
      <c r="G446" s="86">
        <v>1</v>
      </c>
      <c r="H446" s="87">
        <v>1</v>
      </c>
      <c r="I446" s="84" t="s">
        <v>229</v>
      </c>
      <c r="J446" s="84" t="s">
        <v>758</v>
      </c>
      <c r="K446" s="85" t="s">
        <v>759</v>
      </c>
      <c r="L446" s="91" t="s">
        <v>760</v>
      </c>
    </row>
    <row r="447" spans="2:12" x14ac:dyDescent="0.2">
      <c r="B447" s="89" t="s">
        <v>781</v>
      </c>
      <c r="C447" s="84" t="s">
        <v>780</v>
      </c>
      <c r="D447" s="86">
        <v>4.3</v>
      </c>
      <c r="E447" s="90">
        <v>1.0359</v>
      </c>
      <c r="F447" s="90">
        <v>1.1964999999999999</v>
      </c>
      <c r="G447" s="86">
        <v>1</v>
      </c>
      <c r="H447" s="87">
        <v>1.52</v>
      </c>
      <c r="I447" s="84" t="s">
        <v>229</v>
      </c>
      <c r="J447" s="84" t="s">
        <v>758</v>
      </c>
      <c r="K447" s="85" t="s">
        <v>759</v>
      </c>
      <c r="L447" s="91" t="s">
        <v>760</v>
      </c>
    </row>
    <row r="448" spans="2:12" x14ac:dyDescent="0.2">
      <c r="B448" s="89" t="s">
        <v>782</v>
      </c>
      <c r="C448" s="84" t="s">
        <v>780</v>
      </c>
      <c r="D448" s="86">
        <v>8.23</v>
      </c>
      <c r="E448" s="90">
        <v>1.6149</v>
      </c>
      <c r="F448" s="90">
        <v>1.8653</v>
      </c>
      <c r="G448" s="86">
        <v>1</v>
      </c>
      <c r="H448" s="87">
        <v>2.31</v>
      </c>
      <c r="I448" s="84" t="s">
        <v>229</v>
      </c>
      <c r="J448" s="84" t="s">
        <v>758</v>
      </c>
      <c r="K448" s="85" t="s">
        <v>759</v>
      </c>
      <c r="L448" s="91" t="s">
        <v>760</v>
      </c>
    </row>
    <row r="449" spans="2:12" x14ac:dyDescent="0.2">
      <c r="B449" s="92" t="s">
        <v>783</v>
      </c>
      <c r="C449" s="93" t="s">
        <v>780</v>
      </c>
      <c r="D449" s="94">
        <v>12.32</v>
      </c>
      <c r="E449" s="95">
        <v>2.9691000000000001</v>
      </c>
      <c r="F449" s="95">
        <v>3.4295</v>
      </c>
      <c r="G449" s="94">
        <v>1</v>
      </c>
      <c r="H449" s="96">
        <v>2.31</v>
      </c>
      <c r="I449" s="93" t="s">
        <v>229</v>
      </c>
      <c r="J449" s="93" t="s">
        <v>758</v>
      </c>
      <c r="K449" s="97" t="s">
        <v>759</v>
      </c>
      <c r="L449" s="98" t="s">
        <v>760</v>
      </c>
    </row>
    <row r="450" spans="2:12" x14ac:dyDescent="0.2">
      <c r="B450" s="99" t="s">
        <v>784</v>
      </c>
      <c r="C450" s="84" t="s">
        <v>785</v>
      </c>
      <c r="D450" s="86">
        <v>3.01</v>
      </c>
      <c r="E450" s="90">
        <v>1.0479000000000001</v>
      </c>
      <c r="F450" s="90">
        <v>1.2103999999999999</v>
      </c>
      <c r="G450" s="86">
        <v>1</v>
      </c>
      <c r="H450" s="87">
        <v>1</v>
      </c>
      <c r="I450" s="84" t="s">
        <v>229</v>
      </c>
      <c r="J450" s="84" t="s">
        <v>758</v>
      </c>
      <c r="K450" s="85" t="s">
        <v>759</v>
      </c>
      <c r="L450" s="91" t="s">
        <v>760</v>
      </c>
    </row>
    <row r="451" spans="2:12" x14ac:dyDescent="0.2">
      <c r="B451" s="89" t="s">
        <v>786</v>
      </c>
      <c r="C451" s="84" t="s">
        <v>785</v>
      </c>
      <c r="D451" s="86">
        <v>4.6900000000000004</v>
      </c>
      <c r="E451" s="90">
        <v>1.2897000000000001</v>
      </c>
      <c r="F451" s="90">
        <v>1.4897</v>
      </c>
      <c r="G451" s="86">
        <v>1</v>
      </c>
      <c r="H451" s="87">
        <v>1.52</v>
      </c>
      <c r="I451" s="84" t="s">
        <v>229</v>
      </c>
      <c r="J451" s="84" t="s">
        <v>758</v>
      </c>
      <c r="K451" s="85" t="s">
        <v>759</v>
      </c>
      <c r="L451" s="91" t="s">
        <v>760</v>
      </c>
    </row>
    <row r="452" spans="2:12" x14ac:dyDescent="0.2">
      <c r="B452" s="89" t="s">
        <v>787</v>
      </c>
      <c r="C452" s="84" t="s">
        <v>785</v>
      </c>
      <c r="D452" s="86">
        <v>7.86</v>
      </c>
      <c r="E452" s="90">
        <v>1.9296</v>
      </c>
      <c r="F452" s="90">
        <v>2.2288000000000001</v>
      </c>
      <c r="G452" s="86">
        <v>1</v>
      </c>
      <c r="H452" s="87">
        <v>2.31</v>
      </c>
      <c r="I452" s="84" t="s">
        <v>229</v>
      </c>
      <c r="J452" s="84" t="s">
        <v>758</v>
      </c>
      <c r="K452" s="85" t="s">
        <v>759</v>
      </c>
      <c r="L452" s="91" t="s">
        <v>760</v>
      </c>
    </row>
    <row r="453" spans="2:12" x14ac:dyDescent="0.2">
      <c r="B453" s="92" t="s">
        <v>788</v>
      </c>
      <c r="C453" s="93" t="s">
        <v>785</v>
      </c>
      <c r="D453" s="94">
        <v>13.97</v>
      </c>
      <c r="E453" s="95">
        <v>3.7490999999999999</v>
      </c>
      <c r="F453" s="95">
        <v>4.3304</v>
      </c>
      <c r="G453" s="94">
        <v>1</v>
      </c>
      <c r="H453" s="96">
        <v>2.31</v>
      </c>
      <c r="I453" s="93" t="s">
        <v>229</v>
      </c>
      <c r="J453" s="93" t="s">
        <v>758</v>
      </c>
      <c r="K453" s="97" t="s">
        <v>759</v>
      </c>
      <c r="L453" s="98" t="s">
        <v>760</v>
      </c>
    </row>
    <row r="454" spans="2:12" x14ac:dyDescent="0.2">
      <c r="B454" s="99" t="s">
        <v>789</v>
      </c>
      <c r="C454" s="84" t="s">
        <v>790</v>
      </c>
      <c r="D454" s="86">
        <v>2.15</v>
      </c>
      <c r="E454" s="90">
        <v>0.82730000000000004</v>
      </c>
      <c r="F454" s="90">
        <v>0.9556</v>
      </c>
      <c r="G454" s="86">
        <v>1</v>
      </c>
      <c r="H454" s="87">
        <v>1</v>
      </c>
      <c r="I454" s="84" t="s">
        <v>229</v>
      </c>
      <c r="J454" s="84" t="s">
        <v>758</v>
      </c>
      <c r="K454" s="85" t="s">
        <v>759</v>
      </c>
      <c r="L454" s="91" t="s">
        <v>760</v>
      </c>
    </row>
    <row r="455" spans="2:12" x14ac:dyDescent="0.2">
      <c r="B455" s="89" t="s">
        <v>791</v>
      </c>
      <c r="C455" s="84" t="s">
        <v>790</v>
      </c>
      <c r="D455" s="86">
        <v>3.53</v>
      </c>
      <c r="E455" s="90">
        <v>1.0329999999999999</v>
      </c>
      <c r="F455" s="90">
        <v>1.1932</v>
      </c>
      <c r="G455" s="86">
        <v>1</v>
      </c>
      <c r="H455" s="87">
        <v>1.52</v>
      </c>
      <c r="I455" s="84" t="s">
        <v>229</v>
      </c>
      <c r="J455" s="84" t="s">
        <v>758</v>
      </c>
      <c r="K455" s="85" t="s">
        <v>759</v>
      </c>
      <c r="L455" s="91" t="s">
        <v>760</v>
      </c>
    </row>
    <row r="456" spans="2:12" x14ac:dyDescent="0.2">
      <c r="B456" s="89" t="s">
        <v>792</v>
      </c>
      <c r="C456" s="84" t="s">
        <v>790</v>
      </c>
      <c r="D456" s="86">
        <v>6.09</v>
      </c>
      <c r="E456" s="90">
        <v>1.458</v>
      </c>
      <c r="F456" s="90">
        <v>1.6840999999999999</v>
      </c>
      <c r="G456" s="86">
        <v>1</v>
      </c>
      <c r="H456" s="87">
        <v>2.31</v>
      </c>
      <c r="I456" s="84" t="s">
        <v>229</v>
      </c>
      <c r="J456" s="84" t="s">
        <v>758</v>
      </c>
      <c r="K456" s="85" t="s">
        <v>759</v>
      </c>
      <c r="L456" s="91" t="s">
        <v>760</v>
      </c>
    </row>
    <row r="457" spans="2:12" x14ac:dyDescent="0.2">
      <c r="B457" s="92" t="s">
        <v>793</v>
      </c>
      <c r="C457" s="93" t="s">
        <v>790</v>
      </c>
      <c r="D457" s="94">
        <v>11.34</v>
      </c>
      <c r="E457" s="95">
        <v>2.4901</v>
      </c>
      <c r="F457" s="95">
        <v>2.8761999999999999</v>
      </c>
      <c r="G457" s="94">
        <v>1</v>
      </c>
      <c r="H457" s="96">
        <v>2.31</v>
      </c>
      <c r="I457" s="93" t="s">
        <v>229</v>
      </c>
      <c r="J457" s="93" t="s">
        <v>758</v>
      </c>
      <c r="K457" s="97" t="s">
        <v>759</v>
      </c>
      <c r="L457" s="98" t="s">
        <v>760</v>
      </c>
    </row>
    <row r="458" spans="2:12" x14ac:dyDescent="0.2">
      <c r="B458" s="99" t="s">
        <v>794</v>
      </c>
      <c r="C458" s="84" t="s">
        <v>795</v>
      </c>
      <c r="D458" s="86">
        <v>3.39</v>
      </c>
      <c r="E458" s="90">
        <v>1.0059</v>
      </c>
      <c r="F458" s="90">
        <v>1.1618999999999999</v>
      </c>
      <c r="G458" s="86">
        <v>1</v>
      </c>
      <c r="H458" s="87">
        <v>1</v>
      </c>
      <c r="I458" s="84" t="s">
        <v>229</v>
      </c>
      <c r="J458" s="84" t="s">
        <v>758</v>
      </c>
      <c r="K458" s="85" t="s">
        <v>759</v>
      </c>
      <c r="L458" s="91" t="s">
        <v>760</v>
      </c>
    </row>
    <row r="459" spans="2:12" x14ac:dyDescent="0.2">
      <c r="B459" s="89" t="s">
        <v>796</v>
      </c>
      <c r="C459" s="84" t="s">
        <v>795</v>
      </c>
      <c r="D459" s="86">
        <v>5.15</v>
      </c>
      <c r="E459" s="90">
        <v>1.4141999999999999</v>
      </c>
      <c r="F459" s="90">
        <v>1.6335</v>
      </c>
      <c r="G459" s="86">
        <v>1</v>
      </c>
      <c r="H459" s="87">
        <v>1.52</v>
      </c>
      <c r="I459" s="84" t="s">
        <v>229</v>
      </c>
      <c r="J459" s="84" t="s">
        <v>758</v>
      </c>
      <c r="K459" s="85" t="s">
        <v>759</v>
      </c>
      <c r="L459" s="91" t="s">
        <v>760</v>
      </c>
    </row>
    <row r="460" spans="2:12" x14ac:dyDescent="0.2">
      <c r="B460" s="89" t="s">
        <v>797</v>
      </c>
      <c r="C460" s="84" t="s">
        <v>795</v>
      </c>
      <c r="D460" s="86">
        <v>8.6999999999999993</v>
      </c>
      <c r="E460" s="90">
        <v>2.1564999999999999</v>
      </c>
      <c r="F460" s="90">
        <v>2.4908999999999999</v>
      </c>
      <c r="G460" s="86">
        <v>1</v>
      </c>
      <c r="H460" s="87">
        <v>2.31</v>
      </c>
      <c r="I460" s="84" t="s">
        <v>229</v>
      </c>
      <c r="J460" s="84" t="s">
        <v>758</v>
      </c>
      <c r="K460" s="85" t="s">
        <v>759</v>
      </c>
      <c r="L460" s="91" t="s">
        <v>760</v>
      </c>
    </row>
    <row r="461" spans="2:12" x14ac:dyDescent="0.2">
      <c r="B461" s="92" t="s">
        <v>798</v>
      </c>
      <c r="C461" s="93" t="s">
        <v>795</v>
      </c>
      <c r="D461" s="94">
        <v>13.55</v>
      </c>
      <c r="E461" s="95">
        <v>3.9306999999999999</v>
      </c>
      <c r="F461" s="95">
        <v>4.5401999999999996</v>
      </c>
      <c r="G461" s="94">
        <v>1</v>
      </c>
      <c r="H461" s="96">
        <v>2.31</v>
      </c>
      <c r="I461" s="93" t="s">
        <v>229</v>
      </c>
      <c r="J461" s="93" t="s">
        <v>758</v>
      </c>
      <c r="K461" s="97" t="s">
        <v>759</v>
      </c>
      <c r="L461" s="98" t="s">
        <v>760</v>
      </c>
    </row>
    <row r="462" spans="2:12" x14ac:dyDescent="0.2">
      <c r="B462" s="99" t="s">
        <v>799</v>
      </c>
      <c r="C462" s="84" t="s">
        <v>800</v>
      </c>
      <c r="D462" s="86">
        <v>4.29</v>
      </c>
      <c r="E462" s="90">
        <v>1.1397999999999999</v>
      </c>
      <c r="F462" s="90">
        <v>1.3165</v>
      </c>
      <c r="G462" s="86">
        <v>1</v>
      </c>
      <c r="H462" s="87">
        <v>1</v>
      </c>
      <c r="I462" s="84" t="s">
        <v>229</v>
      </c>
      <c r="J462" s="84" t="s">
        <v>758</v>
      </c>
      <c r="K462" s="85" t="s">
        <v>759</v>
      </c>
      <c r="L462" s="91" t="s">
        <v>760</v>
      </c>
    </row>
    <row r="463" spans="2:12" x14ac:dyDescent="0.2">
      <c r="B463" s="89" t="s">
        <v>801</v>
      </c>
      <c r="C463" s="84" t="s">
        <v>800</v>
      </c>
      <c r="D463" s="86">
        <v>6.85</v>
      </c>
      <c r="E463" s="90">
        <v>1.6033999999999999</v>
      </c>
      <c r="F463" s="90">
        <v>1.8520000000000001</v>
      </c>
      <c r="G463" s="86">
        <v>1</v>
      </c>
      <c r="H463" s="87">
        <v>1.52</v>
      </c>
      <c r="I463" s="84" t="s">
        <v>229</v>
      </c>
      <c r="J463" s="84" t="s">
        <v>758</v>
      </c>
      <c r="K463" s="85" t="s">
        <v>759</v>
      </c>
      <c r="L463" s="91" t="s">
        <v>760</v>
      </c>
    </row>
    <row r="464" spans="2:12" x14ac:dyDescent="0.2">
      <c r="B464" s="89" t="s">
        <v>802</v>
      </c>
      <c r="C464" s="84" t="s">
        <v>800</v>
      </c>
      <c r="D464" s="86">
        <v>11.32</v>
      </c>
      <c r="E464" s="90">
        <v>2.4354</v>
      </c>
      <c r="F464" s="90">
        <v>2.8130000000000002</v>
      </c>
      <c r="G464" s="86">
        <v>1</v>
      </c>
      <c r="H464" s="87">
        <v>2.31</v>
      </c>
      <c r="I464" s="84" t="s">
        <v>229</v>
      </c>
      <c r="J464" s="84" t="s">
        <v>758</v>
      </c>
      <c r="K464" s="85" t="s">
        <v>759</v>
      </c>
      <c r="L464" s="91" t="s">
        <v>760</v>
      </c>
    </row>
    <row r="465" spans="2:12" x14ac:dyDescent="0.2">
      <c r="B465" s="92" t="s">
        <v>803</v>
      </c>
      <c r="C465" s="93" t="s">
        <v>800</v>
      </c>
      <c r="D465" s="94">
        <v>19.38</v>
      </c>
      <c r="E465" s="95">
        <v>4.7893999999999997</v>
      </c>
      <c r="F465" s="95">
        <v>5.532</v>
      </c>
      <c r="G465" s="94">
        <v>1</v>
      </c>
      <c r="H465" s="96">
        <v>2.31</v>
      </c>
      <c r="I465" s="93" t="s">
        <v>229</v>
      </c>
      <c r="J465" s="93" t="s">
        <v>758</v>
      </c>
      <c r="K465" s="97" t="s">
        <v>759</v>
      </c>
      <c r="L465" s="98" t="s">
        <v>760</v>
      </c>
    </row>
    <row r="466" spans="2:12" x14ac:dyDescent="0.2">
      <c r="B466" s="99" t="s">
        <v>804</v>
      </c>
      <c r="C466" s="84" t="s">
        <v>805</v>
      </c>
      <c r="D466" s="86">
        <v>3.79</v>
      </c>
      <c r="E466" s="90">
        <v>1.226</v>
      </c>
      <c r="F466" s="90">
        <v>1.4160999999999999</v>
      </c>
      <c r="G466" s="86">
        <v>1</v>
      </c>
      <c r="H466" s="87">
        <v>1</v>
      </c>
      <c r="I466" s="84" t="s">
        <v>229</v>
      </c>
      <c r="J466" s="84" t="s">
        <v>758</v>
      </c>
      <c r="K466" s="85" t="s">
        <v>759</v>
      </c>
      <c r="L466" s="91" t="s">
        <v>760</v>
      </c>
    </row>
    <row r="467" spans="2:12" x14ac:dyDescent="0.2">
      <c r="B467" s="89" t="s">
        <v>806</v>
      </c>
      <c r="C467" s="84" t="s">
        <v>805</v>
      </c>
      <c r="D467" s="86">
        <v>5.88</v>
      </c>
      <c r="E467" s="90">
        <v>1.5688</v>
      </c>
      <c r="F467" s="90">
        <v>1.8120000000000001</v>
      </c>
      <c r="G467" s="86">
        <v>1</v>
      </c>
      <c r="H467" s="87">
        <v>1.52</v>
      </c>
      <c r="I467" s="84" t="s">
        <v>229</v>
      </c>
      <c r="J467" s="84" t="s">
        <v>758</v>
      </c>
      <c r="K467" s="85" t="s">
        <v>759</v>
      </c>
      <c r="L467" s="91" t="s">
        <v>760</v>
      </c>
    </row>
    <row r="468" spans="2:12" x14ac:dyDescent="0.2">
      <c r="B468" s="89" t="s">
        <v>807</v>
      </c>
      <c r="C468" s="84" t="s">
        <v>805</v>
      </c>
      <c r="D468" s="86">
        <v>10.34</v>
      </c>
      <c r="E468" s="90">
        <v>2.3206000000000002</v>
      </c>
      <c r="F468" s="90">
        <v>2.6804000000000001</v>
      </c>
      <c r="G468" s="86">
        <v>1</v>
      </c>
      <c r="H468" s="87">
        <v>2.31</v>
      </c>
      <c r="I468" s="84" t="s">
        <v>229</v>
      </c>
      <c r="J468" s="84" t="s">
        <v>758</v>
      </c>
      <c r="K468" s="85" t="s">
        <v>759</v>
      </c>
      <c r="L468" s="91" t="s">
        <v>760</v>
      </c>
    </row>
    <row r="469" spans="2:12" x14ac:dyDescent="0.2">
      <c r="B469" s="92" t="s">
        <v>808</v>
      </c>
      <c r="C469" s="93" t="s">
        <v>805</v>
      </c>
      <c r="D469" s="94">
        <v>16.309999999999999</v>
      </c>
      <c r="E469" s="95">
        <v>4.0571000000000002</v>
      </c>
      <c r="F469" s="95">
        <v>4.6860999999999997</v>
      </c>
      <c r="G469" s="94">
        <v>1</v>
      </c>
      <c r="H469" s="96">
        <v>2.31</v>
      </c>
      <c r="I469" s="93" t="s">
        <v>229</v>
      </c>
      <c r="J469" s="93" t="s">
        <v>758</v>
      </c>
      <c r="K469" s="97" t="s">
        <v>759</v>
      </c>
      <c r="L469" s="98" t="s">
        <v>760</v>
      </c>
    </row>
    <row r="470" spans="2:12" x14ac:dyDescent="0.2">
      <c r="B470" s="99" t="s">
        <v>809</v>
      </c>
      <c r="C470" s="84" t="s">
        <v>810</v>
      </c>
      <c r="D470" s="86">
        <v>2.0099999999999998</v>
      </c>
      <c r="E470" s="90">
        <v>0.9345</v>
      </c>
      <c r="F470" s="90">
        <v>1.0793999999999999</v>
      </c>
      <c r="G470" s="86">
        <v>1</v>
      </c>
      <c r="H470" s="87">
        <v>1</v>
      </c>
      <c r="I470" s="84" t="s">
        <v>229</v>
      </c>
      <c r="J470" s="84" t="s">
        <v>758</v>
      </c>
      <c r="K470" s="85" t="s">
        <v>759</v>
      </c>
      <c r="L470" s="91" t="s">
        <v>760</v>
      </c>
    </row>
    <row r="471" spans="2:12" x14ac:dyDescent="0.2">
      <c r="B471" s="89" t="s">
        <v>811</v>
      </c>
      <c r="C471" s="84" t="s">
        <v>810</v>
      </c>
      <c r="D471" s="86">
        <v>4.45</v>
      </c>
      <c r="E471" s="90">
        <v>1.2122999999999999</v>
      </c>
      <c r="F471" s="90">
        <v>1.4003000000000001</v>
      </c>
      <c r="G471" s="86">
        <v>1</v>
      </c>
      <c r="H471" s="87">
        <v>1.52</v>
      </c>
      <c r="I471" s="84" t="s">
        <v>229</v>
      </c>
      <c r="J471" s="84" t="s">
        <v>758</v>
      </c>
      <c r="K471" s="85" t="s">
        <v>759</v>
      </c>
      <c r="L471" s="91" t="s">
        <v>760</v>
      </c>
    </row>
    <row r="472" spans="2:12" x14ac:dyDescent="0.2">
      <c r="B472" s="89" t="s">
        <v>812</v>
      </c>
      <c r="C472" s="84" t="s">
        <v>810</v>
      </c>
      <c r="D472" s="86">
        <v>8.85</v>
      </c>
      <c r="E472" s="90">
        <v>1.8505</v>
      </c>
      <c r="F472" s="90">
        <v>2.1374</v>
      </c>
      <c r="G472" s="86">
        <v>1</v>
      </c>
      <c r="H472" s="87">
        <v>2.31</v>
      </c>
      <c r="I472" s="84" t="s">
        <v>229</v>
      </c>
      <c r="J472" s="84" t="s">
        <v>758</v>
      </c>
      <c r="K472" s="85" t="s">
        <v>759</v>
      </c>
      <c r="L472" s="91" t="s">
        <v>760</v>
      </c>
    </row>
    <row r="473" spans="2:12" x14ac:dyDescent="0.2">
      <c r="B473" s="92" t="s">
        <v>813</v>
      </c>
      <c r="C473" s="93" t="s">
        <v>810</v>
      </c>
      <c r="D473" s="94">
        <v>19.97</v>
      </c>
      <c r="E473" s="95">
        <v>4.8628</v>
      </c>
      <c r="F473" s="95">
        <v>5.6167999999999996</v>
      </c>
      <c r="G473" s="94">
        <v>1</v>
      </c>
      <c r="H473" s="96">
        <v>2.31</v>
      </c>
      <c r="I473" s="93" t="s">
        <v>229</v>
      </c>
      <c r="J473" s="93" t="s">
        <v>758</v>
      </c>
      <c r="K473" s="97" t="s">
        <v>759</v>
      </c>
      <c r="L473" s="98" t="s">
        <v>760</v>
      </c>
    </row>
    <row r="474" spans="2:12" x14ac:dyDescent="0.2">
      <c r="B474" s="99" t="s">
        <v>814</v>
      </c>
      <c r="C474" s="84" t="s">
        <v>815</v>
      </c>
      <c r="D474" s="86">
        <v>3.07</v>
      </c>
      <c r="E474" s="90">
        <v>0.87849999999999995</v>
      </c>
      <c r="F474" s="90">
        <v>1.0146999999999999</v>
      </c>
      <c r="G474" s="86">
        <v>1</v>
      </c>
      <c r="H474" s="87">
        <v>1</v>
      </c>
      <c r="I474" s="84" t="s">
        <v>229</v>
      </c>
      <c r="J474" s="84" t="s">
        <v>758</v>
      </c>
      <c r="K474" s="85" t="s">
        <v>759</v>
      </c>
      <c r="L474" s="91" t="s">
        <v>760</v>
      </c>
    </row>
    <row r="475" spans="2:12" x14ac:dyDescent="0.2">
      <c r="B475" s="89" t="s">
        <v>816</v>
      </c>
      <c r="C475" s="84" t="s">
        <v>815</v>
      </c>
      <c r="D475" s="86">
        <v>4.75</v>
      </c>
      <c r="E475" s="90">
        <v>1.1208</v>
      </c>
      <c r="F475" s="90">
        <v>1.2946</v>
      </c>
      <c r="G475" s="86">
        <v>1</v>
      </c>
      <c r="H475" s="87">
        <v>1.52</v>
      </c>
      <c r="I475" s="84" t="s">
        <v>229</v>
      </c>
      <c r="J475" s="84" t="s">
        <v>758</v>
      </c>
      <c r="K475" s="85" t="s">
        <v>759</v>
      </c>
      <c r="L475" s="91" t="s">
        <v>760</v>
      </c>
    </row>
    <row r="476" spans="2:12" x14ac:dyDescent="0.2">
      <c r="B476" s="89" t="s">
        <v>817</v>
      </c>
      <c r="C476" s="84" t="s">
        <v>815</v>
      </c>
      <c r="D476" s="86">
        <v>7.57</v>
      </c>
      <c r="E476" s="90">
        <v>1.6505000000000001</v>
      </c>
      <c r="F476" s="90">
        <v>1.9064000000000001</v>
      </c>
      <c r="G476" s="86">
        <v>1</v>
      </c>
      <c r="H476" s="87">
        <v>2.31</v>
      </c>
      <c r="I476" s="84" t="s">
        <v>229</v>
      </c>
      <c r="J476" s="84" t="s">
        <v>758</v>
      </c>
      <c r="K476" s="85" t="s">
        <v>759</v>
      </c>
      <c r="L476" s="91" t="s">
        <v>760</v>
      </c>
    </row>
    <row r="477" spans="2:12" x14ac:dyDescent="0.2">
      <c r="B477" s="92" t="s">
        <v>818</v>
      </c>
      <c r="C477" s="93" t="s">
        <v>815</v>
      </c>
      <c r="D477" s="94">
        <v>10.43</v>
      </c>
      <c r="E477" s="95">
        <v>2.4535999999999998</v>
      </c>
      <c r="F477" s="95">
        <v>2.8340000000000001</v>
      </c>
      <c r="G477" s="94">
        <v>1</v>
      </c>
      <c r="H477" s="96">
        <v>2.31</v>
      </c>
      <c r="I477" s="93" t="s">
        <v>229</v>
      </c>
      <c r="J477" s="93" t="s">
        <v>758</v>
      </c>
      <c r="K477" s="97" t="s">
        <v>759</v>
      </c>
      <c r="L477" s="98" t="s">
        <v>760</v>
      </c>
    </row>
    <row r="478" spans="2:12" x14ac:dyDescent="0.2">
      <c r="B478" s="99" t="s">
        <v>819</v>
      </c>
      <c r="C478" s="84" t="s">
        <v>820</v>
      </c>
      <c r="D478" s="86">
        <v>1.5</v>
      </c>
      <c r="E478" s="90">
        <v>0.80669999999999997</v>
      </c>
      <c r="F478" s="90">
        <v>0.93179999999999996</v>
      </c>
      <c r="G478" s="86">
        <v>1</v>
      </c>
      <c r="H478" s="87">
        <v>1</v>
      </c>
      <c r="I478" s="84" t="s">
        <v>229</v>
      </c>
      <c r="J478" s="84" t="s">
        <v>758</v>
      </c>
      <c r="K478" s="85" t="s">
        <v>759</v>
      </c>
      <c r="L478" s="91" t="s">
        <v>760</v>
      </c>
    </row>
    <row r="479" spans="2:12" x14ac:dyDescent="0.2">
      <c r="B479" s="89" t="s">
        <v>821</v>
      </c>
      <c r="C479" s="84" t="s">
        <v>820</v>
      </c>
      <c r="D479" s="86">
        <v>2.5499999999999998</v>
      </c>
      <c r="E479" s="90">
        <v>0.97860000000000003</v>
      </c>
      <c r="F479" s="90">
        <v>1.1303000000000001</v>
      </c>
      <c r="G479" s="86">
        <v>1</v>
      </c>
      <c r="H479" s="87">
        <v>1.52</v>
      </c>
      <c r="I479" s="84" t="s">
        <v>229</v>
      </c>
      <c r="J479" s="84" t="s">
        <v>758</v>
      </c>
      <c r="K479" s="85" t="s">
        <v>759</v>
      </c>
      <c r="L479" s="91" t="s">
        <v>760</v>
      </c>
    </row>
    <row r="480" spans="2:12" x14ac:dyDescent="0.2">
      <c r="B480" s="89" t="s">
        <v>822</v>
      </c>
      <c r="C480" s="84" t="s">
        <v>820</v>
      </c>
      <c r="D480" s="86">
        <v>4.97</v>
      </c>
      <c r="E480" s="90">
        <v>1.4812000000000001</v>
      </c>
      <c r="F480" s="90">
        <v>1.7109000000000001</v>
      </c>
      <c r="G480" s="86">
        <v>1</v>
      </c>
      <c r="H480" s="87">
        <v>2.31</v>
      </c>
      <c r="I480" s="84" t="s">
        <v>229</v>
      </c>
      <c r="J480" s="84" t="s">
        <v>758</v>
      </c>
      <c r="K480" s="85" t="s">
        <v>759</v>
      </c>
      <c r="L480" s="91" t="s">
        <v>760</v>
      </c>
    </row>
    <row r="481" spans="2:12" x14ac:dyDescent="0.2">
      <c r="B481" s="92" t="s">
        <v>823</v>
      </c>
      <c r="C481" s="93" t="s">
        <v>820</v>
      </c>
      <c r="D481" s="94">
        <v>8.82</v>
      </c>
      <c r="E481" s="95">
        <v>2.5813000000000001</v>
      </c>
      <c r="F481" s="95">
        <v>2.9815</v>
      </c>
      <c r="G481" s="94">
        <v>1</v>
      </c>
      <c r="H481" s="96">
        <v>2.31</v>
      </c>
      <c r="I481" s="93" t="s">
        <v>229</v>
      </c>
      <c r="J481" s="93" t="s">
        <v>758</v>
      </c>
      <c r="K481" s="97" t="s">
        <v>759</v>
      </c>
      <c r="L481" s="98" t="s">
        <v>760</v>
      </c>
    </row>
    <row r="482" spans="2:12" x14ac:dyDescent="0.2">
      <c r="B482" s="99" t="s">
        <v>824</v>
      </c>
      <c r="C482" s="84" t="s">
        <v>825</v>
      </c>
      <c r="D482" s="86">
        <v>3.16</v>
      </c>
      <c r="E482" s="90">
        <v>0.73160000000000003</v>
      </c>
      <c r="F482" s="90">
        <v>0.84499999999999997</v>
      </c>
      <c r="G482" s="86">
        <v>1</v>
      </c>
      <c r="H482" s="87">
        <v>1</v>
      </c>
      <c r="I482" s="84" t="s">
        <v>229</v>
      </c>
      <c r="J482" s="84" t="s">
        <v>758</v>
      </c>
      <c r="K482" s="85" t="s">
        <v>759</v>
      </c>
      <c r="L482" s="91" t="s">
        <v>760</v>
      </c>
    </row>
    <row r="483" spans="2:12" x14ac:dyDescent="0.2">
      <c r="B483" s="89" t="s">
        <v>826</v>
      </c>
      <c r="C483" s="84" t="s">
        <v>825</v>
      </c>
      <c r="D483" s="86">
        <v>4.34</v>
      </c>
      <c r="E483" s="90">
        <v>0.80710000000000004</v>
      </c>
      <c r="F483" s="90">
        <v>0.93220000000000003</v>
      </c>
      <c r="G483" s="86">
        <v>1</v>
      </c>
      <c r="H483" s="87">
        <v>1.52</v>
      </c>
      <c r="I483" s="84" t="s">
        <v>229</v>
      </c>
      <c r="J483" s="84" t="s">
        <v>758</v>
      </c>
      <c r="K483" s="85" t="s">
        <v>759</v>
      </c>
      <c r="L483" s="91" t="s">
        <v>760</v>
      </c>
    </row>
    <row r="484" spans="2:12" x14ac:dyDescent="0.2">
      <c r="B484" s="89" t="s">
        <v>827</v>
      </c>
      <c r="C484" s="84" t="s">
        <v>825</v>
      </c>
      <c r="D484" s="86">
        <v>6.77</v>
      </c>
      <c r="E484" s="90">
        <v>1.1419999999999999</v>
      </c>
      <c r="F484" s="90">
        <v>1.3190999999999999</v>
      </c>
      <c r="G484" s="86">
        <v>1</v>
      </c>
      <c r="H484" s="87">
        <v>2.31</v>
      </c>
      <c r="I484" s="84" t="s">
        <v>229</v>
      </c>
      <c r="J484" s="84" t="s">
        <v>758</v>
      </c>
      <c r="K484" s="85" t="s">
        <v>759</v>
      </c>
      <c r="L484" s="91" t="s">
        <v>760</v>
      </c>
    </row>
    <row r="485" spans="2:12" x14ac:dyDescent="0.2">
      <c r="B485" s="92" t="s">
        <v>828</v>
      </c>
      <c r="C485" s="93" t="s">
        <v>825</v>
      </c>
      <c r="D485" s="94">
        <v>10.79</v>
      </c>
      <c r="E485" s="95">
        <v>2.0223</v>
      </c>
      <c r="F485" s="95">
        <v>2.3359000000000001</v>
      </c>
      <c r="G485" s="94">
        <v>1</v>
      </c>
      <c r="H485" s="96">
        <v>2.31</v>
      </c>
      <c r="I485" s="93" t="s">
        <v>229</v>
      </c>
      <c r="J485" s="93" t="s">
        <v>758</v>
      </c>
      <c r="K485" s="97" t="s">
        <v>759</v>
      </c>
      <c r="L485" s="98" t="s">
        <v>760</v>
      </c>
    </row>
    <row r="486" spans="2:12" x14ac:dyDescent="0.2">
      <c r="B486" s="99" t="s">
        <v>829</v>
      </c>
      <c r="C486" s="84" t="s">
        <v>830</v>
      </c>
      <c r="D486" s="86">
        <v>2.5</v>
      </c>
      <c r="E486" s="90">
        <v>0.55089999999999995</v>
      </c>
      <c r="F486" s="90">
        <v>0.63629999999999998</v>
      </c>
      <c r="G486" s="86">
        <v>1</v>
      </c>
      <c r="H486" s="87">
        <v>1</v>
      </c>
      <c r="I486" s="84" t="s">
        <v>229</v>
      </c>
      <c r="J486" s="84" t="s">
        <v>758</v>
      </c>
      <c r="K486" s="85" t="s">
        <v>759</v>
      </c>
      <c r="L486" s="91" t="s">
        <v>760</v>
      </c>
    </row>
    <row r="487" spans="2:12" x14ac:dyDescent="0.2">
      <c r="B487" s="89" t="s">
        <v>831</v>
      </c>
      <c r="C487" s="84" t="s">
        <v>830</v>
      </c>
      <c r="D487" s="86">
        <v>3.22</v>
      </c>
      <c r="E487" s="90">
        <v>0.65669999999999995</v>
      </c>
      <c r="F487" s="90">
        <v>0.75849999999999995</v>
      </c>
      <c r="G487" s="86">
        <v>1</v>
      </c>
      <c r="H487" s="87">
        <v>1.52</v>
      </c>
      <c r="I487" s="84" t="s">
        <v>229</v>
      </c>
      <c r="J487" s="84" t="s">
        <v>758</v>
      </c>
      <c r="K487" s="85" t="s">
        <v>759</v>
      </c>
      <c r="L487" s="91" t="s">
        <v>760</v>
      </c>
    </row>
    <row r="488" spans="2:12" x14ac:dyDescent="0.2">
      <c r="B488" s="89" t="s">
        <v>832</v>
      </c>
      <c r="C488" s="84" t="s">
        <v>830</v>
      </c>
      <c r="D488" s="86">
        <v>4.87</v>
      </c>
      <c r="E488" s="90">
        <v>0.97940000000000005</v>
      </c>
      <c r="F488" s="90">
        <v>1.1313</v>
      </c>
      <c r="G488" s="86">
        <v>1</v>
      </c>
      <c r="H488" s="87">
        <v>2.31</v>
      </c>
      <c r="I488" s="84" t="s">
        <v>229</v>
      </c>
      <c r="J488" s="84" t="s">
        <v>758</v>
      </c>
      <c r="K488" s="85" t="s">
        <v>759</v>
      </c>
      <c r="L488" s="91" t="s">
        <v>760</v>
      </c>
    </row>
    <row r="489" spans="2:12" x14ac:dyDescent="0.2">
      <c r="B489" s="92" t="s">
        <v>833</v>
      </c>
      <c r="C489" s="93" t="s">
        <v>830</v>
      </c>
      <c r="D489" s="94">
        <v>9.0299999999999994</v>
      </c>
      <c r="E489" s="95">
        <v>2.0560999999999998</v>
      </c>
      <c r="F489" s="95">
        <v>2.3748999999999998</v>
      </c>
      <c r="G489" s="94">
        <v>1</v>
      </c>
      <c r="H489" s="96">
        <v>2.31</v>
      </c>
      <c r="I489" s="93" t="s">
        <v>229</v>
      </c>
      <c r="J489" s="93" t="s">
        <v>758</v>
      </c>
      <c r="K489" s="97" t="s">
        <v>759</v>
      </c>
      <c r="L489" s="98" t="s">
        <v>760</v>
      </c>
    </row>
    <row r="490" spans="2:12" x14ac:dyDescent="0.2">
      <c r="B490" s="99" t="s">
        <v>834</v>
      </c>
      <c r="C490" s="84" t="s">
        <v>835</v>
      </c>
      <c r="D490" s="86">
        <v>2.31</v>
      </c>
      <c r="E490" s="90">
        <v>0.50980000000000003</v>
      </c>
      <c r="F490" s="90">
        <v>0.58879999999999999</v>
      </c>
      <c r="G490" s="86">
        <v>1</v>
      </c>
      <c r="H490" s="87">
        <v>1</v>
      </c>
      <c r="I490" s="84" t="s">
        <v>229</v>
      </c>
      <c r="J490" s="84" t="s">
        <v>758</v>
      </c>
      <c r="K490" s="85" t="s">
        <v>759</v>
      </c>
      <c r="L490" s="91" t="s">
        <v>760</v>
      </c>
    </row>
    <row r="491" spans="2:12" x14ac:dyDescent="0.2">
      <c r="B491" s="89" t="s">
        <v>836</v>
      </c>
      <c r="C491" s="84" t="s">
        <v>835</v>
      </c>
      <c r="D491" s="86">
        <v>3.14</v>
      </c>
      <c r="E491" s="90">
        <v>0.64229999999999998</v>
      </c>
      <c r="F491" s="90">
        <v>0.7419</v>
      </c>
      <c r="G491" s="86">
        <v>1</v>
      </c>
      <c r="H491" s="87">
        <v>1.52</v>
      </c>
      <c r="I491" s="84" t="s">
        <v>229</v>
      </c>
      <c r="J491" s="84" t="s">
        <v>758</v>
      </c>
      <c r="K491" s="85" t="s">
        <v>759</v>
      </c>
      <c r="L491" s="91" t="s">
        <v>760</v>
      </c>
    </row>
    <row r="492" spans="2:12" x14ac:dyDescent="0.2">
      <c r="B492" s="89" t="s">
        <v>837</v>
      </c>
      <c r="C492" s="84" t="s">
        <v>835</v>
      </c>
      <c r="D492" s="86">
        <v>4.47</v>
      </c>
      <c r="E492" s="90">
        <v>0.92149999999999999</v>
      </c>
      <c r="F492" s="90">
        <v>1.0644</v>
      </c>
      <c r="G492" s="86">
        <v>1</v>
      </c>
      <c r="H492" s="87">
        <v>2.31</v>
      </c>
      <c r="I492" s="84" t="s">
        <v>229</v>
      </c>
      <c r="J492" s="84" t="s">
        <v>758</v>
      </c>
      <c r="K492" s="85" t="s">
        <v>759</v>
      </c>
      <c r="L492" s="91" t="s">
        <v>760</v>
      </c>
    </row>
    <row r="493" spans="2:12" x14ac:dyDescent="0.2">
      <c r="B493" s="92" t="s">
        <v>838</v>
      </c>
      <c r="C493" s="93" t="s">
        <v>835</v>
      </c>
      <c r="D493" s="94">
        <v>9</v>
      </c>
      <c r="E493" s="95">
        <v>2.0871</v>
      </c>
      <c r="F493" s="95">
        <v>2.4106999999999998</v>
      </c>
      <c r="G493" s="94">
        <v>1</v>
      </c>
      <c r="H493" s="96">
        <v>2.31</v>
      </c>
      <c r="I493" s="93" t="s">
        <v>229</v>
      </c>
      <c r="J493" s="93" t="s">
        <v>758</v>
      </c>
      <c r="K493" s="97" t="s">
        <v>759</v>
      </c>
      <c r="L493" s="98" t="s">
        <v>760</v>
      </c>
    </row>
    <row r="494" spans="2:12" x14ac:dyDescent="0.2">
      <c r="B494" s="99" t="s">
        <v>839</v>
      </c>
      <c r="C494" s="84" t="s">
        <v>840</v>
      </c>
      <c r="D494" s="86">
        <v>2.1800000000000002</v>
      </c>
      <c r="E494" s="90">
        <v>0.52790000000000004</v>
      </c>
      <c r="F494" s="90">
        <v>0.60980000000000001</v>
      </c>
      <c r="G494" s="86">
        <v>1</v>
      </c>
      <c r="H494" s="87">
        <v>1</v>
      </c>
      <c r="I494" s="84" t="s">
        <v>229</v>
      </c>
      <c r="J494" s="84" t="s">
        <v>758</v>
      </c>
      <c r="K494" s="85" t="s">
        <v>759</v>
      </c>
      <c r="L494" s="91" t="s">
        <v>760</v>
      </c>
    </row>
    <row r="495" spans="2:12" x14ac:dyDescent="0.2">
      <c r="B495" s="89" t="s">
        <v>841</v>
      </c>
      <c r="C495" s="84" t="s">
        <v>840</v>
      </c>
      <c r="D495" s="86">
        <v>3.17</v>
      </c>
      <c r="E495" s="90">
        <v>0.63600000000000001</v>
      </c>
      <c r="F495" s="90">
        <v>0.73460000000000003</v>
      </c>
      <c r="G495" s="86">
        <v>1</v>
      </c>
      <c r="H495" s="87">
        <v>1.52</v>
      </c>
      <c r="I495" s="84" t="s">
        <v>229</v>
      </c>
      <c r="J495" s="84" t="s">
        <v>758</v>
      </c>
      <c r="K495" s="85" t="s">
        <v>759</v>
      </c>
      <c r="L495" s="91" t="s">
        <v>760</v>
      </c>
    </row>
    <row r="496" spans="2:12" x14ac:dyDescent="0.2">
      <c r="B496" s="89" t="s">
        <v>842</v>
      </c>
      <c r="C496" s="84" t="s">
        <v>840</v>
      </c>
      <c r="D496" s="86">
        <v>5.26</v>
      </c>
      <c r="E496" s="90">
        <v>0.90469999999999995</v>
      </c>
      <c r="F496" s="90">
        <v>1.0449999999999999</v>
      </c>
      <c r="G496" s="86">
        <v>1</v>
      </c>
      <c r="H496" s="87">
        <v>2.31</v>
      </c>
      <c r="I496" s="84" t="s">
        <v>229</v>
      </c>
      <c r="J496" s="84" t="s">
        <v>758</v>
      </c>
      <c r="K496" s="85" t="s">
        <v>759</v>
      </c>
      <c r="L496" s="91" t="s">
        <v>760</v>
      </c>
    </row>
    <row r="497" spans="2:12" x14ac:dyDescent="0.2">
      <c r="B497" s="92" t="s">
        <v>843</v>
      </c>
      <c r="C497" s="93" t="s">
        <v>840</v>
      </c>
      <c r="D497" s="94">
        <v>9.7100000000000009</v>
      </c>
      <c r="E497" s="95">
        <v>1.8272999999999999</v>
      </c>
      <c r="F497" s="95">
        <v>2.1105999999999998</v>
      </c>
      <c r="G497" s="94">
        <v>1</v>
      </c>
      <c r="H497" s="96">
        <v>2.31</v>
      </c>
      <c r="I497" s="93" t="s">
        <v>229</v>
      </c>
      <c r="J497" s="93" t="s">
        <v>758</v>
      </c>
      <c r="K497" s="97" t="s">
        <v>759</v>
      </c>
      <c r="L497" s="98" t="s">
        <v>760</v>
      </c>
    </row>
    <row r="498" spans="2:12" x14ac:dyDescent="0.2">
      <c r="B498" s="99" t="s">
        <v>844</v>
      </c>
      <c r="C498" s="84" t="s">
        <v>845</v>
      </c>
      <c r="D498" s="86">
        <v>3</v>
      </c>
      <c r="E498" s="90">
        <v>0.44519999999999998</v>
      </c>
      <c r="F498" s="90">
        <v>0.51419999999999999</v>
      </c>
      <c r="G498" s="86">
        <v>1</v>
      </c>
      <c r="H498" s="87">
        <v>1</v>
      </c>
      <c r="I498" s="84" t="s">
        <v>229</v>
      </c>
      <c r="J498" s="84" t="s">
        <v>758</v>
      </c>
      <c r="K498" s="85" t="s">
        <v>759</v>
      </c>
      <c r="L498" s="91" t="s">
        <v>760</v>
      </c>
    </row>
    <row r="499" spans="2:12" x14ac:dyDescent="0.2">
      <c r="B499" s="89" t="s">
        <v>846</v>
      </c>
      <c r="C499" s="84" t="s">
        <v>845</v>
      </c>
      <c r="D499" s="86">
        <v>3.62</v>
      </c>
      <c r="E499" s="90">
        <v>0.59919999999999995</v>
      </c>
      <c r="F499" s="90">
        <v>0.69210000000000005</v>
      </c>
      <c r="G499" s="86">
        <v>1</v>
      </c>
      <c r="H499" s="87">
        <v>1.52</v>
      </c>
      <c r="I499" s="84" t="s">
        <v>229</v>
      </c>
      <c r="J499" s="84" t="s">
        <v>758</v>
      </c>
      <c r="K499" s="85" t="s">
        <v>759</v>
      </c>
      <c r="L499" s="91" t="s">
        <v>760</v>
      </c>
    </row>
    <row r="500" spans="2:12" x14ac:dyDescent="0.2">
      <c r="B500" s="89" t="s">
        <v>847</v>
      </c>
      <c r="C500" s="84" t="s">
        <v>845</v>
      </c>
      <c r="D500" s="86">
        <v>5.39</v>
      </c>
      <c r="E500" s="90">
        <v>0.93489999999999995</v>
      </c>
      <c r="F500" s="90">
        <v>1.0799000000000001</v>
      </c>
      <c r="G500" s="86">
        <v>1</v>
      </c>
      <c r="H500" s="87">
        <v>2.31</v>
      </c>
      <c r="I500" s="84" t="s">
        <v>229</v>
      </c>
      <c r="J500" s="84" t="s">
        <v>758</v>
      </c>
      <c r="K500" s="85" t="s">
        <v>759</v>
      </c>
      <c r="L500" s="91" t="s">
        <v>760</v>
      </c>
    </row>
    <row r="501" spans="2:12" x14ac:dyDescent="0.2">
      <c r="B501" s="92" t="s">
        <v>848</v>
      </c>
      <c r="C501" s="93" t="s">
        <v>845</v>
      </c>
      <c r="D501" s="94">
        <v>9</v>
      </c>
      <c r="E501" s="95">
        <v>1.7242999999999999</v>
      </c>
      <c r="F501" s="95">
        <v>1.9917</v>
      </c>
      <c r="G501" s="94">
        <v>1</v>
      </c>
      <c r="H501" s="96">
        <v>2.31</v>
      </c>
      <c r="I501" s="93" t="s">
        <v>229</v>
      </c>
      <c r="J501" s="93" t="s">
        <v>758</v>
      </c>
      <c r="K501" s="97" t="s">
        <v>759</v>
      </c>
      <c r="L501" s="98" t="s">
        <v>760</v>
      </c>
    </row>
    <row r="502" spans="2:12" x14ac:dyDescent="0.2">
      <c r="B502" s="99" t="s">
        <v>849</v>
      </c>
      <c r="C502" s="84" t="s">
        <v>850</v>
      </c>
      <c r="D502" s="86">
        <v>3.14</v>
      </c>
      <c r="E502" s="90">
        <v>0.50270000000000004</v>
      </c>
      <c r="F502" s="90">
        <v>0.5806</v>
      </c>
      <c r="G502" s="86">
        <v>1</v>
      </c>
      <c r="H502" s="87">
        <v>1</v>
      </c>
      <c r="I502" s="84" t="s">
        <v>229</v>
      </c>
      <c r="J502" s="84" t="s">
        <v>758</v>
      </c>
      <c r="K502" s="85" t="s">
        <v>759</v>
      </c>
      <c r="L502" s="91" t="s">
        <v>760</v>
      </c>
    </row>
    <row r="503" spans="2:12" x14ac:dyDescent="0.2">
      <c r="B503" s="89" t="s">
        <v>851</v>
      </c>
      <c r="C503" s="84" t="s">
        <v>850</v>
      </c>
      <c r="D503" s="86">
        <v>4.05</v>
      </c>
      <c r="E503" s="90">
        <v>0.65659999999999996</v>
      </c>
      <c r="F503" s="90">
        <v>0.75839999999999996</v>
      </c>
      <c r="G503" s="86">
        <v>1</v>
      </c>
      <c r="H503" s="87">
        <v>1.52</v>
      </c>
      <c r="I503" s="84" t="s">
        <v>229</v>
      </c>
      <c r="J503" s="84" t="s">
        <v>758</v>
      </c>
      <c r="K503" s="85" t="s">
        <v>759</v>
      </c>
      <c r="L503" s="91" t="s">
        <v>760</v>
      </c>
    </row>
    <row r="504" spans="2:12" x14ac:dyDescent="0.2">
      <c r="B504" s="89" t="s">
        <v>852</v>
      </c>
      <c r="C504" s="84" t="s">
        <v>850</v>
      </c>
      <c r="D504" s="86">
        <v>6.22</v>
      </c>
      <c r="E504" s="90">
        <v>0.99099999999999999</v>
      </c>
      <c r="F504" s="90">
        <v>1.1447000000000001</v>
      </c>
      <c r="G504" s="86">
        <v>1</v>
      </c>
      <c r="H504" s="87">
        <v>2.31</v>
      </c>
      <c r="I504" s="84" t="s">
        <v>229</v>
      </c>
      <c r="J504" s="84" t="s">
        <v>758</v>
      </c>
      <c r="K504" s="85" t="s">
        <v>759</v>
      </c>
      <c r="L504" s="91" t="s">
        <v>760</v>
      </c>
    </row>
    <row r="505" spans="2:12" x14ac:dyDescent="0.2">
      <c r="B505" s="92" t="s">
        <v>853</v>
      </c>
      <c r="C505" s="93" t="s">
        <v>850</v>
      </c>
      <c r="D505" s="94">
        <v>11.15</v>
      </c>
      <c r="E505" s="95">
        <v>1.8267</v>
      </c>
      <c r="F505" s="95">
        <v>2.1099000000000001</v>
      </c>
      <c r="G505" s="94">
        <v>1</v>
      </c>
      <c r="H505" s="96">
        <v>2.31</v>
      </c>
      <c r="I505" s="93" t="s">
        <v>229</v>
      </c>
      <c r="J505" s="93" t="s">
        <v>758</v>
      </c>
      <c r="K505" s="97" t="s">
        <v>759</v>
      </c>
      <c r="L505" s="98" t="s">
        <v>760</v>
      </c>
    </row>
    <row r="506" spans="2:12" x14ac:dyDescent="0.2">
      <c r="B506" s="99" t="s">
        <v>854</v>
      </c>
      <c r="C506" s="84" t="s">
        <v>855</v>
      </c>
      <c r="D506" s="86">
        <v>2.83</v>
      </c>
      <c r="E506" s="90">
        <v>0.50739999999999996</v>
      </c>
      <c r="F506" s="90">
        <v>0.58609999999999995</v>
      </c>
      <c r="G506" s="86">
        <v>1</v>
      </c>
      <c r="H506" s="87">
        <v>1</v>
      </c>
      <c r="I506" s="84" t="s">
        <v>229</v>
      </c>
      <c r="J506" s="84" t="s">
        <v>758</v>
      </c>
      <c r="K506" s="85" t="s">
        <v>759</v>
      </c>
      <c r="L506" s="91" t="s">
        <v>760</v>
      </c>
    </row>
    <row r="507" spans="2:12" x14ac:dyDescent="0.2">
      <c r="B507" s="89" t="s">
        <v>856</v>
      </c>
      <c r="C507" s="84" t="s">
        <v>855</v>
      </c>
      <c r="D507" s="86">
        <v>3.75</v>
      </c>
      <c r="E507" s="90">
        <v>0.64949999999999997</v>
      </c>
      <c r="F507" s="90">
        <v>0.75019999999999998</v>
      </c>
      <c r="G507" s="86">
        <v>1</v>
      </c>
      <c r="H507" s="87">
        <v>1.52</v>
      </c>
      <c r="I507" s="84" t="s">
        <v>229</v>
      </c>
      <c r="J507" s="84" t="s">
        <v>758</v>
      </c>
      <c r="K507" s="85" t="s">
        <v>759</v>
      </c>
      <c r="L507" s="91" t="s">
        <v>760</v>
      </c>
    </row>
    <row r="508" spans="2:12" x14ac:dyDescent="0.2">
      <c r="B508" s="89" t="s">
        <v>857</v>
      </c>
      <c r="C508" s="84" t="s">
        <v>855</v>
      </c>
      <c r="D508" s="86">
        <v>5.66</v>
      </c>
      <c r="E508" s="90">
        <v>0.97419999999999995</v>
      </c>
      <c r="F508" s="90">
        <v>1.1252</v>
      </c>
      <c r="G508" s="86">
        <v>1</v>
      </c>
      <c r="H508" s="87">
        <v>2.31</v>
      </c>
      <c r="I508" s="84" t="s">
        <v>229</v>
      </c>
      <c r="J508" s="84" t="s">
        <v>758</v>
      </c>
      <c r="K508" s="85" t="s">
        <v>759</v>
      </c>
      <c r="L508" s="91" t="s">
        <v>760</v>
      </c>
    </row>
    <row r="509" spans="2:12" x14ac:dyDescent="0.2">
      <c r="B509" s="92" t="s">
        <v>858</v>
      </c>
      <c r="C509" s="93" t="s">
        <v>855</v>
      </c>
      <c r="D509" s="94">
        <v>7.74</v>
      </c>
      <c r="E509" s="95">
        <v>1.5125999999999999</v>
      </c>
      <c r="F509" s="95">
        <v>1.7471000000000001</v>
      </c>
      <c r="G509" s="94">
        <v>1</v>
      </c>
      <c r="H509" s="96">
        <v>2.31</v>
      </c>
      <c r="I509" s="93" t="s">
        <v>229</v>
      </c>
      <c r="J509" s="93" t="s">
        <v>758</v>
      </c>
      <c r="K509" s="97" t="s">
        <v>759</v>
      </c>
      <c r="L509" s="98" t="s">
        <v>760</v>
      </c>
    </row>
    <row r="510" spans="2:12" x14ac:dyDescent="0.2">
      <c r="B510" s="99" t="s">
        <v>859</v>
      </c>
      <c r="C510" s="84" t="s">
        <v>860</v>
      </c>
      <c r="D510" s="86">
        <v>2.75</v>
      </c>
      <c r="E510" s="90">
        <v>0.40899999999999997</v>
      </c>
      <c r="F510" s="90">
        <v>0.47239999999999999</v>
      </c>
      <c r="G510" s="86">
        <v>1</v>
      </c>
      <c r="H510" s="87">
        <v>1</v>
      </c>
      <c r="I510" s="84" t="s">
        <v>229</v>
      </c>
      <c r="J510" s="84" t="s">
        <v>758</v>
      </c>
      <c r="K510" s="85" t="s">
        <v>759</v>
      </c>
      <c r="L510" s="91" t="s">
        <v>760</v>
      </c>
    </row>
    <row r="511" spans="2:12" x14ac:dyDescent="0.2">
      <c r="B511" s="89" t="s">
        <v>861</v>
      </c>
      <c r="C511" s="84" t="s">
        <v>860</v>
      </c>
      <c r="D511" s="86">
        <v>3.76</v>
      </c>
      <c r="E511" s="90">
        <v>0.54190000000000005</v>
      </c>
      <c r="F511" s="90">
        <v>0.62590000000000001</v>
      </c>
      <c r="G511" s="86">
        <v>1</v>
      </c>
      <c r="H511" s="87">
        <v>1.52</v>
      </c>
      <c r="I511" s="84" t="s">
        <v>229</v>
      </c>
      <c r="J511" s="84" t="s">
        <v>758</v>
      </c>
      <c r="K511" s="85" t="s">
        <v>759</v>
      </c>
      <c r="L511" s="91" t="s">
        <v>760</v>
      </c>
    </row>
    <row r="512" spans="2:12" x14ac:dyDescent="0.2">
      <c r="B512" s="89" t="s">
        <v>862</v>
      </c>
      <c r="C512" s="84" t="s">
        <v>860</v>
      </c>
      <c r="D512" s="86">
        <v>5.88</v>
      </c>
      <c r="E512" s="90">
        <v>0.85009999999999997</v>
      </c>
      <c r="F512" s="90">
        <v>0.9819</v>
      </c>
      <c r="G512" s="86">
        <v>1</v>
      </c>
      <c r="H512" s="87">
        <v>2.31</v>
      </c>
      <c r="I512" s="84" t="s">
        <v>229</v>
      </c>
      <c r="J512" s="84" t="s">
        <v>758</v>
      </c>
      <c r="K512" s="85" t="s">
        <v>759</v>
      </c>
      <c r="L512" s="91" t="s">
        <v>760</v>
      </c>
    </row>
    <row r="513" spans="2:12" x14ac:dyDescent="0.2">
      <c r="B513" s="92" t="s">
        <v>863</v>
      </c>
      <c r="C513" s="93" t="s">
        <v>860</v>
      </c>
      <c r="D513" s="94">
        <v>9.9700000000000006</v>
      </c>
      <c r="E513" s="95">
        <v>1.7435</v>
      </c>
      <c r="F513" s="95">
        <v>2.0137999999999998</v>
      </c>
      <c r="G513" s="94">
        <v>1</v>
      </c>
      <c r="H513" s="96">
        <v>2.31</v>
      </c>
      <c r="I513" s="93" t="s">
        <v>229</v>
      </c>
      <c r="J513" s="93" t="s">
        <v>758</v>
      </c>
      <c r="K513" s="97" t="s">
        <v>759</v>
      </c>
      <c r="L513" s="98" t="s">
        <v>760</v>
      </c>
    </row>
    <row r="514" spans="2:12" x14ac:dyDescent="0.2">
      <c r="B514" s="99" t="s">
        <v>864</v>
      </c>
      <c r="C514" s="84" t="s">
        <v>865</v>
      </c>
      <c r="D514" s="86">
        <v>3.21</v>
      </c>
      <c r="E514" s="90">
        <v>0.45169999999999999</v>
      </c>
      <c r="F514" s="90">
        <v>0.52170000000000005</v>
      </c>
      <c r="G514" s="86">
        <v>1</v>
      </c>
      <c r="H514" s="87">
        <v>1</v>
      </c>
      <c r="I514" s="84" t="s">
        <v>229</v>
      </c>
      <c r="J514" s="84" t="s">
        <v>758</v>
      </c>
      <c r="K514" s="85" t="s">
        <v>759</v>
      </c>
      <c r="L514" s="91" t="s">
        <v>760</v>
      </c>
    </row>
    <row r="515" spans="2:12" x14ac:dyDescent="0.2">
      <c r="B515" s="89" t="s">
        <v>866</v>
      </c>
      <c r="C515" s="84" t="s">
        <v>865</v>
      </c>
      <c r="D515" s="86">
        <v>4.32</v>
      </c>
      <c r="E515" s="90">
        <v>0.60850000000000004</v>
      </c>
      <c r="F515" s="90">
        <v>0.70279999999999998</v>
      </c>
      <c r="G515" s="86">
        <v>1</v>
      </c>
      <c r="H515" s="87">
        <v>1.52</v>
      </c>
      <c r="I515" s="84" t="s">
        <v>229</v>
      </c>
      <c r="J515" s="84" t="s">
        <v>758</v>
      </c>
      <c r="K515" s="85" t="s">
        <v>759</v>
      </c>
      <c r="L515" s="91" t="s">
        <v>760</v>
      </c>
    </row>
    <row r="516" spans="2:12" x14ac:dyDescent="0.2">
      <c r="B516" s="89" t="s">
        <v>867</v>
      </c>
      <c r="C516" s="84" t="s">
        <v>865</v>
      </c>
      <c r="D516" s="86">
        <v>6.46</v>
      </c>
      <c r="E516" s="90">
        <v>0.93340000000000001</v>
      </c>
      <c r="F516" s="90">
        <v>1.0781000000000001</v>
      </c>
      <c r="G516" s="86">
        <v>1</v>
      </c>
      <c r="H516" s="87">
        <v>2.31</v>
      </c>
      <c r="I516" s="84" t="s">
        <v>229</v>
      </c>
      <c r="J516" s="84" t="s">
        <v>758</v>
      </c>
      <c r="K516" s="85" t="s">
        <v>759</v>
      </c>
      <c r="L516" s="91" t="s">
        <v>760</v>
      </c>
    </row>
    <row r="517" spans="2:12" x14ac:dyDescent="0.2">
      <c r="B517" s="92" t="s">
        <v>868</v>
      </c>
      <c r="C517" s="93" t="s">
        <v>865</v>
      </c>
      <c r="D517" s="94">
        <v>11.09</v>
      </c>
      <c r="E517" s="95">
        <v>1.9133</v>
      </c>
      <c r="F517" s="95">
        <v>2.21</v>
      </c>
      <c r="G517" s="94">
        <v>1</v>
      </c>
      <c r="H517" s="96">
        <v>2.31</v>
      </c>
      <c r="I517" s="93" t="s">
        <v>229</v>
      </c>
      <c r="J517" s="93" t="s">
        <v>758</v>
      </c>
      <c r="K517" s="97" t="s">
        <v>759</v>
      </c>
      <c r="L517" s="98" t="s">
        <v>760</v>
      </c>
    </row>
    <row r="518" spans="2:12" x14ac:dyDescent="0.2">
      <c r="B518" s="99" t="s">
        <v>869</v>
      </c>
      <c r="C518" s="84" t="s">
        <v>870</v>
      </c>
      <c r="D518" s="86">
        <v>2.33</v>
      </c>
      <c r="E518" s="90">
        <v>0.42020000000000002</v>
      </c>
      <c r="F518" s="90">
        <v>0.4854</v>
      </c>
      <c r="G518" s="86">
        <v>1</v>
      </c>
      <c r="H518" s="87">
        <v>1</v>
      </c>
      <c r="I518" s="84" t="s">
        <v>229</v>
      </c>
      <c r="J518" s="84" t="s">
        <v>758</v>
      </c>
      <c r="K518" s="85" t="s">
        <v>759</v>
      </c>
      <c r="L518" s="91" t="s">
        <v>760</v>
      </c>
    </row>
    <row r="519" spans="2:12" x14ac:dyDescent="0.2">
      <c r="B519" s="89" t="s">
        <v>871</v>
      </c>
      <c r="C519" s="84" t="s">
        <v>870</v>
      </c>
      <c r="D519" s="86">
        <v>3</v>
      </c>
      <c r="E519" s="90">
        <v>0.50780000000000003</v>
      </c>
      <c r="F519" s="90">
        <v>0.58650000000000002</v>
      </c>
      <c r="G519" s="86">
        <v>1</v>
      </c>
      <c r="H519" s="87">
        <v>1.52</v>
      </c>
      <c r="I519" s="84" t="s">
        <v>229</v>
      </c>
      <c r="J519" s="84" t="s">
        <v>758</v>
      </c>
      <c r="K519" s="85" t="s">
        <v>759</v>
      </c>
      <c r="L519" s="91" t="s">
        <v>760</v>
      </c>
    </row>
    <row r="520" spans="2:12" x14ac:dyDescent="0.2">
      <c r="B520" s="89" t="s">
        <v>872</v>
      </c>
      <c r="C520" s="84" t="s">
        <v>870</v>
      </c>
      <c r="D520" s="86">
        <v>4.66</v>
      </c>
      <c r="E520" s="90">
        <v>0.75539999999999996</v>
      </c>
      <c r="F520" s="90">
        <v>0.87250000000000005</v>
      </c>
      <c r="G520" s="86">
        <v>1</v>
      </c>
      <c r="H520" s="87">
        <v>2.31</v>
      </c>
      <c r="I520" s="84" t="s">
        <v>229</v>
      </c>
      <c r="J520" s="84" t="s">
        <v>758</v>
      </c>
      <c r="K520" s="85" t="s">
        <v>759</v>
      </c>
      <c r="L520" s="91" t="s">
        <v>760</v>
      </c>
    </row>
    <row r="521" spans="2:12" x14ac:dyDescent="0.2">
      <c r="B521" s="92" t="s">
        <v>873</v>
      </c>
      <c r="C521" s="93" t="s">
        <v>870</v>
      </c>
      <c r="D521" s="94">
        <v>8.73</v>
      </c>
      <c r="E521" s="95">
        <v>1.5631999999999999</v>
      </c>
      <c r="F521" s="95">
        <v>1.8056000000000001</v>
      </c>
      <c r="G521" s="94">
        <v>1</v>
      </c>
      <c r="H521" s="96">
        <v>2.31</v>
      </c>
      <c r="I521" s="93" t="s">
        <v>229</v>
      </c>
      <c r="J521" s="93" t="s">
        <v>758</v>
      </c>
      <c r="K521" s="97" t="s">
        <v>759</v>
      </c>
      <c r="L521" s="98" t="s">
        <v>760</v>
      </c>
    </row>
    <row r="522" spans="2:12" x14ac:dyDescent="0.2">
      <c r="B522" s="99" t="s">
        <v>874</v>
      </c>
      <c r="C522" s="84" t="s">
        <v>875</v>
      </c>
      <c r="D522" s="86">
        <v>2.19</v>
      </c>
      <c r="E522" s="90">
        <v>0.47220000000000001</v>
      </c>
      <c r="F522" s="90">
        <v>0.5454</v>
      </c>
      <c r="G522" s="86">
        <v>1</v>
      </c>
      <c r="H522" s="87">
        <v>1</v>
      </c>
      <c r="I522" s="84" t="s">
        <v>229</v>
      </c>
      <c r="J522" s="84" t="s">
        <v>758</v>
      </c>
      <c r="K522" s="85" t="s">
        <v>759</v>
      </c>
      <c r="L522" s="91" t="s">
        <v>760</v>
      </c>
    </row>
    <row r="523" spans="2:12" x14ac:dyDescent="0.2">
      <c r="B523" s="89" t="s">
        <v>876</v>
      </c>
      <c r="C523" s="84" t="s">
        <v>875</v>
      </c>
      <c r="D523" s="86">
        <v>2.88</v>
      </c>
      <c r="E523" s="90">
        <v>0.5696</v>
      </c>
      <c r="F523" s="90">
        <v>0.65790000000000004</v>
      </c>
      <c r="G523" s="86">
        <v>1</v>
      </c>
      <c r="H523" s="87">
        <v>1.52</v>
      </c>
      <c r="I523" s="84" t="s">
        <v>229</v>
      </c>
      <c r="J523" s="84" t="s">
        <v>758</v>
      </c>
      <c r="K523" s="85" t="s">
        <v>759</v>
      </c>
      <c r="L523" s="91" t="s">
        <v>760</v>
      </c>
    </row>
    <row r="524" spans="2:12" x14ac:dyDescent="0.2">
      <c r="B524" s="89" t="s">
        <v>877</v>
      </c>
      <c r="C524" s="84" t="s">
        <v>875</v>
      </c>
      <c r="D524" s="86">
        <v>4.1100000000000003</v>
      </c>
      <c r="E524" s="90">
        <v>0.76910000000000001</v>
      </c>
      <c r="F524" s="90">
        <v>0.88829999999999998</v>
      </c>
      <c r="G524" s="86">
        <v>1</v>
      </c>
      <c r="H524" s="87">
        <v>2.31</v>
      </c>
      <c r="I524" s="84" t="s">
        <v>229</v>
      </c>
      <c r="J524" s="84" t="s">
        <v>758</v>
      </c>
      <c r="K524" s="85" t="s">
        <v>759</v>
      </c>
      <c r="L524" s="91" t="s">
        <v>760</v>
      </c>
    </row>
    <row r="525" spans="2:12" x14ac:dyDescent="0.2">
      <c r="B525" s="92" t="s">
        <v>878</v>
      </c>
      <c r="C525" s="93" t="s">
        <v>875</v>
      </c>
      <c r="D525" s="94">
        <v>7.26</v>
      </c>
      <c r="E525" s="95">
        <v>1.3996999999999999</v>
      </c>
      <c r="F525" s="95">
        <v>1.6167</v>
      </c>
      <c r="G525" s="94">
        <v>1</v>
      </c>
      <c r="H525" s="96">
        <v>2.31</v>
      </c>
      <c r="I525" s="93" t="s">
        <v>229</v>
      </c>
      <c r="J525" s="93" t="s">
        <v>758</v>
      </c>
      <c r="K525" s="97" t="s">
        <v>759</v>
      </c>
      <c r="L525" s="98" t="s">
        <v>760</v>
      </c>
    </row>
    <row r="526" spans="2:12" x14ac:dyDescent="0.2">
      <c r="B526" s="99" t="s">
        <v>879</v>
      </c>
      <c r="C526" s="84" t="s">
        <v>880</v>
      </c>
      <c r="D526" s="86">
        <v>3.24</v>
      </c>
      <c r="E526" s="90">
        <v>0.54849999999999999</v>
      </c>
      <c r="F526" s="90">
        <v>0.63349999999999995</v>
      </c>
      <c r="G526" s="86">
        <v>1</v>
      </c>
      <c r="H526" s="87">
        <v>1</v>
      </c>
      <c r="I526" s="84" t="s">
        <v>229</v>
      </c>
      <c r="J526" s="84" t="s">
        <v>758</v>
      </c>
      <c r="K526" s="85" t="s">
        <v>759</v>
      </c>
      <c r="L526" s="91" t="s">
        <v>760</v>
      </c>
    </row>
    <row r="527" spans="2:12" x14ac:dyDescent="0.2">
      <c r="B527" s="89" t="s">
        <v>881</v>
      </c>
      <c r="C527" s="84" t="s">
        <v>880</v>
      </c>
      <c r="D527" s="86">
        <v>4.08</v>
      </c>
      <c r="E527" s="90">
        <v>0.6925</v>
      </c>
      <c r="F527" s="90">
        <v>0.79990000000000006</v>
      </c>
      <c r="G527" s="86">
        <v>1</v>
      </c>
      <c r="H527" s="87">
        <v>1.52</v>
      </c>
      <c r="I527" s="84" t="s">
        <v>229</v>
      </c>
      <c r="J527" s="84" t="s">
        <v>758</v>
      </c>
      <c r="K527" s="85" t="s">
        <v>759</v>
      </c>
      <c r="L527" s="91" t="s">
        <v>760</v>
      </c>
    </row>
    <row r="528" spans="2:12" x14ac:dyDescent="0.2">
      <c r="B528" s="89" t="s">
        <v>882</v>
      </c>
      <c r="C528" s="84" t="s">
        <v>880</v>
      </c>
      <c r="D528" s="86">
        <v>6.09</v>
      </c>
      <c r="E528" s="90">
        <v>1.0266</v>
      </c>
      <c r="F528" s="90">
        <v>1.1858</v>
      </c>
      <c r="G528" s="86">
        <v>1</v>
      </c>
      <c r="H528" s="87">
        <v>2.31</v>
      </c>
      <c r="I528" s="84" t="s">
        <v>229</v>
      </c>
      <c r="J528" s="84" t="s">
        <v>758</v>
      </c>
      <c r="K528" s="85" t="s">
        <v>759</v>
      </c>
      <c r="L528" s="91" t="s">
        <v>760</v>
      </c>
    </row>
    <row r="529" spans="2:12" x14ac:dyDescent="0.2">
      <c r="B529" s="92" t="s">
        <v>883</v>
      </c>
      <c r="C529" s="93" t="s">
        <v>880</v>
      </c>
      <c r="D529" s="94">
        <v>10.95</v>
      </c>
      <c r="E529" s="95">
        <v>2.1396000000000002</v>
      </c>
      <c r="F529" s="95">
        <v>2.4712999999999998</v>
      </c>
      <c r="G529" s="94">
        <v>1</v>
      </c>
      <c r="H529" s="96">
        <v>2.31</v>
      </c>
      <c r="I529" s="93" t="s">
        <v>229</v>
      </c>
      <c r="J529" s="93" t="s">
        <v>758</v>
      </c>
      <c r="K529" s="97" t="s">
        <v>759</v>
      </c>
      <c r="L529" s="98" t="s">
        <v>760</v>
      </c>
    </row>
    <row r="530" spans="2:12" x14ac:dyDescent="0.2">
      <c r="B530" s="99" t="s">
        <v>884</v>
      </c>
      <c r="C530" s="84" t="s">
        <v>885</v>
      </c>
      <c r="D530" s="86">
        <v>2.58</v>
      </c>
      <c r="E530" s="90">
        <v>0.50160000000000005</v>
      </c>
      <c r="F530" s="90">
        <v>0.57940000000000003</v>
      </c>
      <c r="G530" s="86">
        <v>1</v>
      </c>
      <c r="H530" s="87">
        <v>1</v>
      </c>
      <c r="I530" s="84" t="s">
        <v>229</v>
      </c>
      <c r="J530" s="84" t="s">
        <v>758</v>
      </c>
      <c r="K530" s="85" t="s">
        <v>759</v>
      </c>
      <c r="L530" s="91" t="s">
        <v>760</v>
      </c>
    </row>
    <row r="531" spans="2:12" x14ac:dyDescent="0.2">
      <c r="B531" s="89" t="s">
        <v>886</v>
      </c>
      <c r="C531" s="84" t="s">
        <v>885</v>
      </c>
      <c r="D531" s="86">
        <v>3.42</v>
      </c>
      <c r="E531" s="90">
        <v>0.65159999999999996</v>
      </c>
      <c r="F531" s="90">
        <v>0.75260000000000005</v>
      </c>
      <c r="G531" s="86">
        <v>1</v>
      </c>
      <c r="H531" s="87">
        <v>1.52</v>
      </c>
      <c r="I531" s="84" t="s">
        <v>229</v>
      </c>
      <c r="J531" s="84" t="s">
        <v>758</v>
      </c>
      <c r="K531" s="85" t="s">
        <v>759</v>
      </c>
      <c r="L531" s="91" t="s">
        <v>760</v>
      </c>
    </row>
    <row r="532" spans="2:12" x14ac:dyDescent="0.2">
      <c r="B532" s="89" t="s">
        <v>887</v>
      </c>
      <c r="C532" s="84" t="s">
        <v>885</v>
      </c>
      <c r="D532" s="86">
        <v>5.0199999999999996</v>
      </c>
      <c r="E532" s="90">
        <v>0.9476</v>
      </c>
      <c r="F532" s="90">
        <v>1.0945</v>
      </c>
      <c r="G532" s="86">
        <v>1</v>
      </c>
      <c r="H532" s="87">
        <v>2.31</v>
      </c>
      <c r="I532" s="84" t="s">
        <v>229</v>
      </c>
      <c r="J532" s="84" t="s">
        <v>758</v>
      </c>
      <c r="K532" s="85" t="s">
        <v>759</v>
      </c>
      <c r="L532" s="91" t="s">
        <v>760</v>
      </c>
    </row>
    <row r="533" spans="2:12" x14ac:dyDescent="0.2">
      <c r="B533" s="92" t="s">
        <v>888</v>
      </c>
      <c r="C533" s="93" t="s">
        <v>885</v>
      </c>
      <c r="D533" s="94">
        <v>8.34</v>
      </c>
      <c r="E533" s="95">
        <v>1.7564</v>
      </c>
      <c r="F533" s="95">
        <v>2.0287000000000002</v>
      </c>
      <c r="G533" s="94">
        <v>1</v>
      </c>
      <c r="H533" s="96">
        <v>2.31</v>
      </c>
      <c r="I533" s="93" t="s">
        <v>229</v>
      </c>
      <c r="J533" s="93" t="s">
        <v>758</v>
      </c>
      <c r="K533" s="97" t="s">
        <v>759</v>
      </c>
      <c r="L533" s="98" t="s">
        <v>760</v>
      </c>
    </row>
    <row r="534" spans="2:12" x14ac:dyDescent="0.2">
      <c r="B534" s="99" t="s">
        <v>889</v>
      </c>
      <c r="C534" s="84" t="s">
        <v>890</v>
      </c>
      <c r="D534" s="86">
        <v>2.59</v>
      </c>
      <c r="E534" s="90">
        <v>0.48409999999999997</v>
      </c>
      <c r="F534" s="90">
        <v>0.55920000000000003</v>
      </c>
      <c r="G534" s="86">
        <v>1</v>
      </c>
      <c r="H534" s="87">
        <v>1</v>
      </c>
      <c r="I534" s="84" t="s">
        <v>229</v>
      </c>
      <c r="J534" s="84" t="s">
        <v>758</v>
      </c>
      <c r="K534" s="85" t="s">
        <v>759</v>
      </c>
      <c r="L534" s="91" t="s">
        <v>760</v>
      </c>
    </row>
    <row r="535" spans="2:12" x14ac:dyDescent="0.2">
      <c r="B535" s="89" t="s">
        <v>891</v>
      </c>
      <c r="C535" s="84" t="s">
        <v>890</v>
      </c>
      <c r="D535" s="86">
        <v>3.59</v>
      </c>
      <c r="E535" s="90">
        <v>0.62749999999999995</v>
      </c>
      <c r="F535" s="90">
        <v>0.7248</v>
      </c>
      <c r="G535" s="86">
        <v>1</v>
      </c>
      <c r="H535" s="87">
        <v>1.52</v>
      </c>
      <c r="I535" s="84" t="s">
        <v>229</v>
      </c>
      <c r="J535" s="84" t="s">
        <v>758</v>
      </c>
      <c r="K535" s="85" t="s">
        <v>759</v>
      </c>
      <c r="L535" s="91" t="s">
        <v>760</v>
      </c>
    </row>
    <row r="536" spans="2:12" x14ac:dyDescent="0.2">
      <c r="B536" s="89" t="s">
        <v>892</v>
      </c>
      <c r="C536" s="84" t="s">
        <v>890</v>
      </c>
      <c r="D536" s="86">
        <v>5.41</v>
      </c>
      <c r="E536" s="90">
        <v>0.93069999999999997</v>
      </c>
      <c r="F536" s="90">
        <v>1.075</v>
      </c>
      <c r="G536" s="86">
        <v>1</v>
      </c>
      <c r="H536" s="87">
        <v>2.31</v>
      </c>
      <c r="I536" s="84" t="s">
        <v>229</v>
      </c>
      <c r="J536" s="84" t="s">
        <v>758</v>
      </c>
      <c r="K536" s="85" t="s">
        <v>759</v>
      </c>
      <c r="L536" s="91" t="s">
        <v>760</v>
      </c>
    </row>
    <row r="537" spans="2:12" x14ac:dyDescent="0.2">
      <c r="B537" s="92" t="s">
        <v>893</v>
      </c>
      <c r="C537" s="93" t="s">
        <v>890</v>
      </c>
      <c r="D537" s="94">
        <v>9.27</v>
      </c>
      <c r="E537" s="95">
        <v>1.7345999999999999</v>
      </c>
      <c r="F537" s="95">
        <v>2.0034999999999998</v>
      </c>
      <c r="G537" s="94">
        <v>1</v>
      </c>
      <c r="H537" s="96">
        <v>2.31</v>
      </c>
      <c r="I537" s="93" t="s">
        <v>229</v>
      </c>
      <c r="J537" s="93" t="s">
        <v>758</v>
      </c>
      <c r="K537" s="97" t="s">
        <v>759</v>
      </c>
      <c r="L537" s="98" t="s">
        <v>760</v>
      </c>
    </row>
    <row r="538" spans="2:12" x14ac:dyDescent="0.2">
      <c r="B538" s="99" t="s">
        <v>894</v>
      </c>
      <c r="C538" s="84" t="s">
        <v>895</v>
      </c>
      <c r="D538" s="86">
        <v>4.4000000000000004</v>
      </c>
      <c r="E538" s="90">
        <v>1.639</v>
      </c>
      <c r="F538" s="90">
        <v>1.8931</v>
      </c>
      <c r="G538" s="86">
        <v>1</v>
      </c>
      <c r="H538" s="87">
        <v>1</v>
      </c>
      <c r="I538" s="84" t="s">
        <v>229</v>
      </c>
      <c r="J538" s="84" t="s">
        <v>758</v>
      </c>
      <c r="K538" s="85" t="s">
        <v>896</v>
      </c>
      <c r="L538" s="91" t="s">
        <v>897</v>
      </c>
    </row>
    <row r="539" spans="2:12" x14ac:dyDescent="0.2">
      <c r="B539" s="89" t="s">
        <v>898</v>
      </c>
      <c r="C539" s="84" t="s">
        <v>895</v>
      </c>
      <c r="D539" s="86">
        <v>5.84</v>
      </c>
      <c r="E539" s="90">
        <v>2.0236999999999998</v>
      </c>
      <c r="F539" s="90">
        <v>2.3374999999999999</v>
      </c>
      <c r="G539" s="86">
        <v>1</v>
      </c>
      <c r="H539" s="87">
        <v>1.52</v>
      </c>
      <c r="I539" s="84" t="s">
        <v>229</v>
      </c>
      <c r="J539" s="84" t="s">
        <v>758</v>
      </c>
      <c r="K539" s="85" t="s">
        <v>896</v>
      </c>
      <c r="L539" s="91" t="s">
        <v>897</v>
      </c>
    </row>
    <row r="540" spans="2:12" x14ac:dyDescent="0.2">
      <c r="B540" s="89" t="s">
        <v>899</v>
      </c>
      <c r="C540" s="84" t="s">
        <v>895</v>
      </c>
      <c r="D540" s="86">
        <v>9.67</v>
      </c>
      <c r="E540" s="90">
        <v>2.8704000000000001</v>
      </c>
      <c r="F540" s="90">
        <v>3.3155000000000001</v>
      </c>
      <c r="G540" s="86">
        <v>1</v>
      </c>
      <c r="H540" s="87">
        <v>2.31</v>
      </c>
      <c r="I540" s="84" t="s">
        <v>229</v>
      </c>
      <c r="J540" s="84" t="s">
        <v>758</v>
      </c>
      <c r="K540" s="85" t="s">
        <v>896</v>
      </c>
      <c r="L540" s="91" t="s">
        <v>897</v>
      </c>
    </row>
    <row r="541" spans="2:12" x14ac:dyDescent="0.2">
      <c r="B541" s="92" t="s">
        <v>900</v>
      </c>
      <c r="C541" s="93" t="s">
        <v>895</v>
      </c>
      <c r="D541" s="94">
        <v>18.809999999999999</v>
      </c>
      <c r="E541" s="95">
        <v>5.9279999999999999</v>
      </c>
      <c r="F541" s="95">
        <v>6.8471000000000002</v>
      </c>
      <c r="G541" s="94">
        <v>1</v>
      </c>
      <c r="H541" s="96">
        <v>2.31</v>
      </c>
      <c r="I541" s="93" t="s">
        <v>229</v>
      </c>
      <c r="J541" s="93" t="s">
        <v>758</v>
      </c>
      <c r="K541" s="97" t="s">
        <v>896</v>
      </c>
      <c r="L541" s="98" t="s">
        <v>897</v>
      </c>
    </row>
    <row r="542" spans="2:12" x14ac:dyDescent="0.2">
      <c r="B542" s="99" t="s">
        <v>901</v>
      </c>
      <c r="C542" s="84" t="s">
        <v>902</v>
      </c>
      <c r="D542" s="86">
        <v>4.49</v>
      </c>
      <c r="E542" s="90">
        <v>1.2787999999999999</v>
      </c>
      <c r="F542" s="90">
        <v>1.4771000000000001</v>
      </c>
      <c r="G542" s="86">
        <v>1</v>
      </c>
      <c r="H542" s="87">
        <v>1</v>
      </c>
      <c r="I542" s="84" t="s">
        <v>229</v>
      </c>
      <c r="J542" s="84" t="s">
        <v>758</v>
      </c>
      <c r="K542" s="85" t="s">
        <v>896</v>
      </c>
      <c r="L542" s="91" t="s">
        <v>897</v>
      </c>
    </row>
    <row r="543" spans="2:12" x14ac:dyDescent="0.2">
      <c r="B543" s="89" t="s">
        <v>903</v>
      </c>
      <c r="C543" s="84" t="s">
        <v>902</v>
      </c>
      <c r="D543" s="86">
        <v>6.35</v>
      </c>
      <c r="E543" s="90">
        <v>1.7836000000000001</v>
      </c>
      <c r="F543" s="90">
        <v>2.0600999999999998</v>
      </c>
      <c r="G543" s="86">
        <v>1</v>
      </c>
      <c r="H543" s="87">
        <v>1.52</v>
      </c>
      <c r="I543" s="84" t="s">
        <v>229</v>
      </c>
      <c r="J543" s="84" t="s">
        <v>758</v>
      </c>
      <c r="K543" s="85" t="s">
        <v>896</v>
      </c>
      <c r="L543" s="91" t="s">
        <v>897</v>
      </c>
    </row>
    <row r="544" spans="2:12" x14ac:dyDescent="0.2">
      <c r="B544" s="89" t="s">
        <v>904</v>
      </c>
      <c r="C544" s="84" t="s">
        <v>902</v>
      </c>
      <c r="D544" s="86">
        <v>10.74</v>
      </c>
      <c r="E544" s="90">
        <v>2.5853000000000002</v>
      </c>
      <c r="F544" s="90">
        <v>2.9861</v>
      </c>
      <c r="G544" s="86">
        <v>1</v>
      </c>
      <c r="H544" s="87">
        <v>2.31</v>
      </c>
      <c r="I544" s="84" t="s">
        <v>229</v>
      </c>
      <c r="J544" s="84" t="s">
        <v>758</v>
      </c>
      <c r="K544" s="85" t="s">
        <v>896</v>
      </c>
      <c r="L544" s="91" t="s">
        <v>897</v>
      </c>
    </row>
    <row r="545" spans="2:12" x14ac:dyDescent="0.2">
      <c r="B545" s="92" t="s">
        <v>905</v>
      </c>
      <c r="C545" s="93" t="s">
        <v>902</v>
      </c>
      <c r="D545" s="94">
        <v>19.510000000000002</v>
      </c>
      <c r="E545" s="95">
        <v>4.9008000000000003</v>
      </c>
      <c r="F545" s="95">
        <v>5.6607000000000003</v>
      </c>
      <c r="G545" s="94">
        <v>1</v>
      </c>
      <c r="H545" s="96">
        <v>2.31</v>
      </c>
      <c r="I545" s="93" t="s">
        <v>229</v>
      </c>
      <c r="J545" s="93" t="s">
        <v>758</v>
      </c>
      <c r="K545" s="97" t="s">
        <v>896</v>
      </c>
      <c r="L545" s="98" t="s">
        <v>897</v>
      </c>
    </row>
    <row r="546" spans="2:12" x14ac:dyDescent="0.2">
      <c r="B546" s="99" t="s">
        <v>906</v>
      </c>
      <c r="C546" s="84" t="s">
        <v>907</v>
      </c>
      <c r="D546" s="86">
        <v>2.46</v>
      </c>
      <c r="E546" s="90">
        <v>0.96589999999999998</v>
      </c>
      <c r="F546" s="90">
        <v>1.1156999999999999</v>
      </c>
      <c r="G546" s="86">
        <v>1</v>
      </c>
      <c r="H546" s="87">
        <v>1</v>
      </c>
      <c r="I546" s="84" t="s">
        <v>229</v>
      </c>
      <c r="J546" s="84" t="s">
        <v>758</v>
      </c>
      <c r="K546" s="85" t="s">
        <v>896</v>
      </c>
      <c r="L546" s="91" t="s">
        <v>897</v>
      </c>
    </row>
    <row r="547" spans="2:12" x14ac:dyDescent="0.2">
      <c r="B547" s="89" t="s">
        <v>908</v>
      </c>
      <c r="C547" s="84" t="s">
        <v>907</v>
      </c>
      <c r="D547" s="86">
        <v>3.71</v>
      </c>
      <c r="E547" s="90">
        <v>1.1879</v>
      </c>
      <c r="F547" s="90">
        <v>1.3721000000000001</v>
      </c>
      <c r="G547" s="86">
        <v>1</v>
      </c>
      <c r="H547" s="87">
        <v>1.52</v>
      </c>
      <c r="I547" s="84" t="s">
        <v>229</v>
      </c>
      <c r="J547" s="84" t="s">
        <v>758</v>
      </c>
      <c r="K547" s="85" t="s">
        <v>896</v>
      </c>
      <c r="L547" s="91" t="s">
        <v>897</v>
      </c>
    </row>
    <row r="548" spans="2:12" x14ac:dyDescent="0.2">
      <c r="B548" s="89" t="s">
        <v>909</v>
      </c>
      <c r="C548" s="84" t="s">
        <v>907</v>
      </c>
      <c r="D548" s="86">
        <v>5.85</v>
      </c>
      <c r="E548" s="90">
        <v>1.5</v>
      </c>
      <c r="F548" s="90">
        <v>1.7325999999999999</v>
      </c>
      <c r="G548" s="86">
        <v>1</v>
      </c>
      <c r="H548" s="87">
        <v>2.31</v>
      </c>
      <c r="I548" s="84" t="s">
        <v>229</v>
      </c>
      <c r="J548" s="84" t="s">
        <v>758</v>
      </c>
      <c r="K548" s="85" t="s">
        <v>896</v>
      </c>
      <c r="L548" s="91" t="s">
        <v>897</v>
      </c>
    </row>
    <row r="549" spans="2:12" x14ac:dyDescent="0.2">
      <c r="B549" s="92" t="s">
        <v>910</v>
      </c>
      <c r="C549" s="93" t="s">
        <v>907</v>
      </c>
      <c r="D549" s="94">
        <v>12.14</v>
      </c>
      <c r="E549" s="95">
        <v>3.1151</v>
      </c>
      <c r="F549" s="95">
        <v>3.5981000000000001</v>
      </c>
      <c r="G549" s="94">
        <v>1</v>
      </c>
      <c r="H549" s="96">
        <v>2.31</v>
      </c>
      <c r="I549" s="93" t="s">
        <v>229</v>
      </c>
      <c r="J549" s="93" t="s">
        <v>758</v>
      </c>
      <c r="K549" s="97" t="s">
        <v>896</v>
      </c>
      <c r="L549" s="98" t="s">
        <v>897</v>
      </c>
    </row>
    <row r="550" spans="2:12" x14ac:dyDescent="0.2">
      <c r="B550" s="99" t="s">
        <v>911</v>
      </c>
      <c r="C550" s="84" t="s">
        <v>912</v>
      </c>
      <c r="D550" s="86">
        <v>3.62</v>
      </c>
      <c r="E550" s="90">
        <v>1.2343</v>
      </c>
      <c r="F550" s="90">
        <v>1.4257</v>
      </c>
      <c r="G550" s="86">
        <v>1</v>
      </c>
      <c r="H550" s="87">
        <v>1</v>
      </c>
      <c r="I550" s="84" t="s">
        <v>229</v>
      </c>
      <c r="J550" s="84" t="s">
        <v>758</v>
      </c>
      <c r="K550" s="85" t="s">
        <v>896</v>
      </c>
      <c r="L550" s="91" t="s">
        <v>897</v>
      </c>
    </row>
    <row r="551" spans="2:12" x14ac:dyDescent="0.2">
      <c r="B551" s="89" t="s">
        <v>913</v>
      </c>
      <c r="C551" s="84" t="s">
        <v>912</v>
      </c>
      <c r="D551" s="86">
        <v>4.57</v>
      </c>
      <c r="E551" s="90">
        <v>1.3732</v>
      </c>
      <c r="F551" s="90">
        <v>1.5861000000000001</v>
      </c>
      <c r="G551" s="86">
        <v>1</v>
      </c>
      <c r="H551" s="87">
        <v>1.52</v>
      </c>
      <c r="I551" s="84" t="s">
        <v>229</v>
      </c>
      <c r="J551" s="84" t="s">
        <v>758</v>
      </c>
      <c r="K551" s="85" t="s">
        <v>896</v>
      </c>
      <c r="L551" s="91" t="s">
        <v>897</v>
      </c>
    </row>
    <row r="552" spans="2:12" x14ac:dyDescent="0.2">
      <c r="B552" s="89" t="s">
        <v>914</v>
      </c>
      <c r="C552" s="84" t="s">
        <v>912</v>
      </c>
      <c r="D552" s="86">
        <v>8.77</v>
      </c>
      <c r="E552" s="90">
        <v>2.0790000000000002</v>
      </c>
      <c r="F552" s="90">
        <v>2.4013</v>
      </c>
      <c r="G552" s="86">
        <v>1</v>
      </c>
      <c r="H552" s="87">
        <v>2.31</v>
      </c>
      <c r="I552" s="84" t="s">
        <v>229</v>
      </c>
      <c r="J552" s="84" t="s">
        <v>758</v>
      </c>
      <c r="K552" s="85" t="s">
        <v>896</v>
      </c>
      <c r="L552" s="91" t="s">
        <v>897</v>
      </c>
    </row>
    <row r="553" spans="2:12" x14ac:dyDescent="0.2">
      <c r="B553" s="92" t="s">
        <v>915</v>
      </c>
      <c r="C553" s="93" t="s">
        <v>912</v>
      </c>
      <c r="D553" s="94">
        <v>16.79</v>
      </c>
      <c r="E553" s="95">
        <v>4.7249999999999996</v>
      </c>
      <c r="F553" s="95">
        <v>5.4576000000000002</v>
      </c>
      <c r="G553" s="94">
        <v>1</v>
      </c>
      <c r="H553" s="96">
        <v>2.31</v>
      </c>
      <c r="I553" s="93" t="s">
        <v>229</v>
      </c>
      <c r="J553" s="93" t="s">
        <v>758</v>
      </c>
      <c r="K553" s="97" t="s">
        <v>896</v>
      </c>
      <c r="L553" s="98" t="s">
        <v>897</v>
      </c>
    </row>
    <row r="554" spans="2:12" x14ac:dyDescent="0.2">
      <c r="B554" s="99" t="s">
        <v>916</v>
      </c>
      <c r="C554" s="84" t="s">
        <v>917</v>
      </c>
      <c r="D554" s="86">
        <v>2.9</v>
      </c>
      <c r="E554" s="90">
        <v>0.45689999999999997</v>
      </c>
      <c r="F554" s="90">
        <v>0.52769999999999995</v>
      </c>
      <c r="G554" s="86">
        <v>1</v>
      </c>
      <c r="H554" s="87">
        <v>1</v>
      </c>
      <c r="I554" s="84" t="s">
        <v>229</v>
      </c>
      <c r="J554" s="84" t="s">
        <v>758</v>
      </c>
      <c r="K554" s="85" t="s">
        <v>896</v>
      </c>
      <c r="L554" s="91" t="s">
        <v>897</v>
      </c>
    </row>
    <row r="555" spans="2:12" x14ac:dyDescent="0.2">
      <c r="B555" s="89" t="s">
        <v>918</v>
      </c>
      <c r="C555" s="84" t="s">
        <v>917</v>
      </c>
      <c r="D555" s="86">
        <v>3.65</v>
      </c>
      <c r="E555" s="90">
        <v>0.58020000000000005</v>
      </c>
      <c r="F555" s="90">
        <v>0.67020000000000002</v>
      </c>
      <c r="G555" s="86">
        <v>1</v>
      </c>
      <c r="H555" s="87">
        <v>1.52</v>
      </c>
      <c r="I555" s="84" t="s">
        <v>229</v>
      </c>
      <c r="J555" s="84" t="s">
        <v>758</v>
      </c>
      <c r="K555" s="85" t="s">
        <v>896</v>
      </c>
      <c r="L555" s="91" t="s">
        <v>897</v>
      </c>
    </row>
    <row r="556" spans="2:12" x14ac:dyDescent="0.2">
      <c r="B556" s="89" t="s">
        <v>919</v>
      </c>
      <c r="C556" s="84" t="s">
        <v>917</v>
      </c>
      <c r="D556" s="86">
        <v>5.62</v>
      </c>
      <c r="E556" s="90">
        <v>0.91839999999999999</v>
      </c>
      <c r="F556" s="90">
        <v>1.0608</v>
      </c>
      <c r="G556" s="86">
        <v>1</v>
      </c>
      <c r="H556" s="87">
        <v>2.31</v>
      </c>
      <c r="I556" s="84" t="s">
        <v>229</v>
      </c>
      <c r="J556" s="84" t="s">
        <v>758</v>
      </c>
      <c r="K556" s="85" t="s">
        <v>896</v>
      </c>
      <c r="L556" s="91" t="s">
        <v>897</v>
      </c>
    </row>
    <row r="557" spans="2:12" x14ac:dyDescent="0.2">
      <c r="B557" s="92" t="s">
        <v>920</v>
      </c>
      <c r="C557" s="93" t="s">
        <v>917</v>
      </c>
      <c r="D557" s="94">
        <v>9.89</v>
      </c>
      <c r="E557" s="95">
        <v>2.1049000000000002</v>
      </c>
      <c r="F557" s="95">
        <v>2.4312999999999998</v>
      </c>
      <c r="G557" s="94">
        <v>1</v>
      </c>
      <c r="H557" s="96">
        <v>2.31</v>
      </c>
      <c r="I557" s="93" t="s">
        <v>229</v>
      </c>
      <c r="J557" s="93" t="s">
        <v>758</v>
      </c>
      <c r="K557" s="97" t="s">
        <v>896</v>
      </c>
      <c r="L557" s="98" t="s">
        <v>897</v>
      </c>
    </row>
    <row r="558" spans="2:12" x14ac:dyDescent="0.2">
      <c r="B558" s="99" t="s">
        <v>921</v>
      </c>
      <c r="C558" s="84" t="s">
        <v>922</v>
      </c>
      <c r="D558" s="86">
        <v>2.76</v>
      </c>
      <c r="E558" s="90">
        <v>0.47020000000000001</v>
      </c>
      <c r="F558" s="90">
        <v>0.54310000000000003</v>
      </c>
      <c r="G558" s="86">
        <v>1</v>
      </c>
      <c r="H558" s="87">
        <v>1</v>
      </c>
      <c r="I558" s="84" t="s">
        <v>229</v>
      </c>
      <c r="J558" s="84" t="s">
        <v>758</v>
      </c>
      <c r="K558" s="85" t="s">
        <v>896</v>
      </c>
      <c r="L558" s="91" t="s">
        <v>897</v>
      </c>
    </row>
    <row r="559" spans="2:12" x14ac:dyDescent="0.2">
      <c r="B559" s="89" t="s">
        <v>923</v>
      </c>
      <c r="C559" s="84" t="s">
        <v>922</v>
      </c>
      <c r="D559" s="86">
        <v>3.63</v>
      </c>
      <c r="E559" s="90">
        <v>0.61339999999999995</v>
      </c>
      <c r="F559" s="90">
        <v>0.70850000000000002</v>
      </c>
      <c r="G559" s="86">
        <v>1</v>
      </c>
      <c r="H559" s="87">
        <v>1.52</v>
      </c>
      <c r="I559" s="84" t="s">
        <v>229</v>
      </c>
      <c r="J559" s="84" t="s">
        <v>758</v>
      </c>
      <c r="K559" s="85" t="s">
        <v>896</v>
      </c>
      <c r="L559" s="91" t="s">
        <v>897</v>
      </c>
    </row>
    <row r="560" spans="2:12" x14ac:dyDescent="0.2">
      <c r="B560" s="89" t="s">
        <v>924</v>
      </c>
      <c r="C560" s="84" t="s">
        <v>922</v>
      </c>
      <c r="D560" s="86">
        <v>5.64</v>
      </c>
      <c r="E560" s="90">
        <v>0.95609999999999995</v>
      </c>
      <c r="F560" s="90">
        <v>1.1043000000000001</v>
      </c>
      <c r="G560" s="86">
        <v>1</v>
      </c>
      <c r="H560" s="87">
        <v>2.31</v>
      </c>
      <c r="I560" s="84" t="s">
        <v>229</v>
      </c>
      <c r="J560" s="84" t="s">
        <v>758</v>
      </c>
      <c r="K560" s="85" t="s">
        <v>896</v>
      </c>
      <c r="L560" s="91" t="s">
        <v>897</v>
      </c>
    </row>
    <row r="561" spans="2:12" x14ac:dyDescent="0.2">
      <c r="B561" s="92" t="s">
        <v>925</v>
      </c>
      <c r="C561" s="93" t="s">
        <v>922</v>
      </c>
      <c r="D561" s="94">
        <v>10.57</v>
      </c>
      <c r="E561" s="95">
        <v>2.2189000000000001</v>
      </c>
      <c r="F561" s="95">
        <v>2.5629</v>
      </c>
      <c r="G561" s="94">
        <v>1</v>
      </c>
      <c r="H561" s="96">
        <v>2.31</v>
      </c>
      <c r="I561" s="93" t="s">
        <v>229</v>
      </c>
      <c r="J561" s="93" t="s">
        <v>758</v>
      </c>
      <c r="K561" s="97" t="s">
        <v>896</v>
      </c>
      <c r="L561" s="98" t="s">
        <v>897</v>
      </c>
    </row>
    <row r="562" spans="2:12" x14ac:dyDescent="0.2">
      <c r="B562" s="99" t="s">
        <v>926</v>
      </c>
      <c r="C562" s="84" t="s">
        <v>927</v>
      </c>
      <c r="D562" s="86">
        <v>3.19</v>
      </c>
      <c r="E562" s="90">
        <v>0.67620000000000002</v>
      </c>
      <c r="F562" s="90">
        <v>0.78100000000000003</v>
      </c>
      <c r="G562" s="86">
        <v>1</v>
      </c>
      <c r="H562" s="87">
        <v>1</v>
      </c>
      <c r="I562" s="84" t="s">
        <v>229</v>
      </c>
      <c r="J562" s="84" t="s">
        <v>758</v>
      </c>
      <c r="K562" s="85" t="s">
        <v>896</v>
      </c>
      <c r="L562" s="91" t="s">
        <v>897</v>
      </c>
    </row>
    <row r="563" spans="2:12" x14ac:dyDescent="0.2">
      <c r="B563" s="89" t="s">
        <v>928</v>
      </c>
      <c r="C563" s="84" t="s">
        <v>927</v>
      </c>
      <c r="D563" s="86">
        <v>4.08</v>
      </c>
      <c r="E563" s="90">
        <v>0.81459999999999999</v>
      </c>
      <c r="F563" s="90">
        <v>0.94089999999999996</v>
      </c>
      <c r="G563" s="86">
        <v>1</v>
      </c>
      <c r="H563" s="87">
        <v>1.52</v>
      </c>
      <c r="I563" s="84" t="s">
        <v>229</v>
      </c>
      <c r="J563" s="84" t="s">
        <v>758</v>
      </c>
      <c r="K563" s="85" t="s">
        <v>896</v>
      </c>
      <c r="L563" s="91" t="s">
        <v>897</v>
      </c>
    </row>
    <row r="564" spans="2:12" x14ac:dyDescent="0.2">
      <c r="B564" s="89" t="s">
        <v>929</v>
      </c>
      <c r="C564" s="84" t="s">
        <v>927</v>
      </c>
      <c r="D564" s="86">
        <v>5.82</v>
      </c>
      <c r="E564" s="90">
        <v>1.0806</v>
      </c>
      <c r="F564" s="90">
        <v>1.2481</v>
      </c>
      <c r="G564" s="86">
        <v>1</v>
      </c>
      <c r="H564" s="87">
        <v>2.31</v>
      </c>
      <c r="I564" s="84" t="s">
        <v>229</v>
      </c>
      <c r="J564" s="84" t="s">
        <v>758</v>
      </c>
      <c r="K564" s="85" t="s">
        <v>896</v>
      </c>
      <c r="L564" s="91" t="s">
        <v>897</v>
      </c>
    </row>
    <row r="565" spans="2:12" x14ac:dyDescent="0.2">
      <c r="B565" s="92" t="s">
        <v>930</v>
      </c>
      <c r="C565" s="93" t="s">
        <v>927</v>
      </c>
      <c r="D565" s="94">
        <v>9.02</v>
      </c>
      <c r="E565" s="95">
        <v>1.7050000000000001</v>
      </c>
      <c r="F565" s="95">
        <v>1.9694</v>
      </c>
      <c r="G565" s="94">
        <v>1</v>
      </c>
      <c r="H565" s="96">
        <v>2.31</v>
      </c>
      <c r="I565" s="93" t="s">
        <v>229</v>
      </c>
      <c r="J565" s="93" t="s">
        <v>758</v>
      </c>
      <c r="K565" s="97" t="s">
        <v>896</v>
      </c>
      <c r="L565" s="98" t="s">
        <v>897</v>
      </c>
    </row>
    <row r="566" spans="2:12" x14ac:dyDescent="0.2">
      <c r="B566" s="99" t="s">
        <v>931</v>
      </c>
      <c r="C566" s="84" t="s">
        <v>932</v>
      </c>
      <c r="D566" s="86">
        <v>2.91</v>
      </c>
      <c r="E566" s="90">
        <v>0.45619999999999999</v>
      </c>
      <c r="F566" s="90">
        <v>0.52690000000000003</v>
      </c>
      <c r="G566" s="86">
        <v>1</v>
      </c>
      <c r="H566" s="87">
        <v>1</v>
      </c>
      <c r="I566" s="84" t="s">
        <v>229</v>
      </c>
      <c r="J566" s="84" t="s">
        <v>758</v>
      </c>
      <c r="K566" s="85" t="s">
        <v>896</v>
      </c>
      <c r="L566" s="91" t="s">
        <v>897</v>
      </c>
    </row>
    <row r="567" spans="2:12" x14ac:dyDescent="0.2">
      <c r="B567" s="89" t="s">
        <v>933</v>
      </c>
      <c r="C567" s="84" t="s">
        <v>932</v>
      </c>
      <c r="D567" s="86">
        <v>3.84</v>
      </c>
      <c r="E567" s="90">
        <v>0.60450000000000004</v>
      </c>
      <c r="F567" s="90">
        <v>0.69820000000000004</v>
      </c>
      <c r="G567" s="86">
        <v>1</v>
      </c>
      <c r="H567" s="87">
        <v>1.52</v>
      </c>
      <c r="I567" s="84" t="s">
        <v>229</v>
      </c>
      <c r="J567" s="84" t="s">
        <v>758</v>
      </c>
      <c r="K567" s="85" t="s">
        <v>896</v>
      </c>
      <c r="L567" s="91" t="s">
        <v>897</v>
      </c>
    </row>
    <row r="568" spans="2:12" x14ac:dyDescent="0.2">
      <c r="B568" s="89" t="s">
        <v>934</v>
      </c>
      <c r="C568" s="84" t="s">
        <v>932</v>
      </c>
      <c r="D568" s="86">
        <v>6.11</v>
      </c>
      <c r="E568" s="90">
        <v>0.96430000000000005</v>
      </c>
      <c r="F568" s="90">
        <v>1.1137999999999999</v>
      </c>
      <c r="G568" s="86">
        <v>1</v>
      </c>
      <c r="H568" s="87">
        <v>2.31</v>
      </c>
      <c r="I568" s="84" t="s">
        <v>229</v>
      </c>
      <c r="J568" s="84" t="s">
        <v>758</v>
      </c>
      <c r="K568" s="85" t="s">
        <v>896</v>
      </c>
      <c r="L568" s="91" t="s">
        <v>897</v>
      </c>
    </row>
    <row r="569" spans="2:12" x14ac:dyDescent="0.2">
      <c r="B569" s="92" t="s">
        <v>935</v>
      </c>
      <c r="C569" s="93" t="s">
        <v>932</v>
      </c>
      <c r="D569" s="94">
        <v>12.02</v>
      </c>
      <c r="E569" s="95">
        <v>2.3304</v>
      </c>
      <c r="F569" s="95">
        <v>2.6917</v>
      </c>
      <c r="G569" s="94">
        <v>1</v>
      </c>
      <c r="H569" s="96">
        <v>2.31</v>
      </c>
      <c r="I569" s="93" t="s">
        <v>229</v>
      </c>
      <c r="J569" s="93" t="s">
        <v>758</v>
      </c>
      <c r="K569" s="97" t="s">
        <v>896</v>
      </c>
      <c r="L569" s="98" t="s">
        <v>897</v>
      </c>
    </row>
    <row r="570" spans="2:12" x14ac:dyDescent="0.2">
      <c r="B570" s="99" t="s">
        <v>936</v>
      </c>
      <c r="C570" s="84" t="s">
        <v>937</v>
      </c>
      <c r="D570" s="86">
        <v>2.77</v>
      </c>
      <c r="E570" s="90">
        <v>0.4753</v>
      </c>
      <c r="F570" s="90">
        <v>0.54900000000000004</v>
      </c>
      <c r="G570" s="86">
        <v>1</v>
      </c>
      <c r="H570" s="87">
        <v>1</v>
      </c>
      <c r="I570" s="84" t="s">
        <v>229</v>
      </c>
      <c r="J570" s="84" t="s">
        <v>758</v>
      </c>
      <c r="K570" s="85" t="s">
        <v>896</v>
      </c>
      <c r="L570" s="91" t="s">
        <v>897</v>
      </c>
    </row>
    <row r="571" spans="2:12" x14ac:dyDescent="0.2">
      <c r="B571" s="89" t="s">
        <v>938</v>
      </c>
      <c r="C571" s="84" t="s">
        <v>937</v>
      </c>
      <c r="D571" s="86">
        <v>3.35</v>
      </c>
      <c r="E571" s="90">
        <v>0.59850000000000003</v>
      </c>
      <c r="F571" s="90">
        <v>0.69130000000000003</v>
      </c>
      <c r="G571" s="86">
        <v>1</v>
      </c>
      <c r="H571" s="87">
        <v>1.52</v>
      </c>
      <c r="I571" s="84" t="s">
        <v>229</v>
      </c>
      <c r="J571" s="84" t="s">
        <v>758</v>
      </c>
      <c r="K571" s="85" t="s">
        <v>896</v>
      </c>
      <c r="L571" s="91" t="s">
        <v>897</v>
      </c>
    </row>
    <row r="572" spans="2:12" x14ac:dyDescent="0.2">
      <c r="B572" s="89" t="s">
        <v>939</v>
      </c>
      <c r="C572" s="84" t="s">
        <v>937</v>
      </c>
      <c r="D572" s="86">
        <v>4.92</v>
      </c>
      <c r="E572" s="90">
        <v>0.89459999999999995</v>
      </c>
      <c r="F572" s="90">
        <v>1.0333000000000001</v>
      </c>
      <c r="G572" s="86">
        <v>1</v>
      </c>
      <c r="H572" s="87">
        <v>2.31</v>
      </c>
      <c r="I572" s="84" t="s">
        <v>229</v>
      </c>
      <c r="J572" s="84" t="s">
        <v>758</v>
      </c>
      <c r="K572" s="85" t="s">
        <v>896</v>
      </c>
      <c r="L572" s="91" t="s">
        <v>897</v>
      </c>
    </row>
    <row r="573" spans="2:12" x14ac:dyDescent="0.2">
      <c r="B573" s="92" t="s">
        <v>940</v>
      </c>
      <c r="C573" s="93" t="s">
        <v>937</v>
      </c>
      <c r="D573" s="94">
        <v>8.8800000000000008</v>
      </c>
      <c r="E573" s="95">
        <v>1.8752</v>
      </c>
      <c r="F573" s="95">
        <v>2.1659000000000002</v>
      </c>
      <c r="G573" s="94">
        <v>1</v>
      </c>
      <c r="H573" s="96">
        <v>2.31</v>
      </c>
      <c r="I573" s="93" t="s">
        <v>229</v>
      </c>
      <c r="J573" s="93" t="s">
        <v>758</v>
      </c>
      <c r="K573" s="97" t="s">
        <v>896</v>
      </c>
      <c r="L573" s="98" t="s">
        <v>897</v>
      </c>
    </row>
    <row r="574" spans="2:12" x14ac:dyDescent="0.2">
      <c r="B574" s="99" t="s">
        <v>941</v>
      </c>
      <c r="C574" s="84" t="s">
        <v>942</v>
      </c>
      <c r="D574" s="86">
        <v>2.4900000000000002</v>
      </c>
      <c r="E574" s="90">
        <v>0.60680000000000001</v>
      </c>
      <c r="F574" s="90">
        <v>0.70089999999999997</v>
      </c>
      <c r="G574" s="86">
        <v>1</v>
      </c>
      <c r="H574" s="87">
        <v>1</v>
      </c>
      <c r="I574" s="84" t="s">
        <v>229</v>
      </c>
      <c r="J574" s="84" t="s">
        <v>758</v>
      </c>
      <c r="K574" s="85" t="s">
        <v>896</v>
      </c>
      <c r="L574" s="91" t="s">
        <v>897</v>
      </c>
    </row>
    <row r="575" spans="2:12" x14ac:dyDescent="0.2">
      <c r="B575" s="89" t="s">
        <v>943</v>
      </c>
      <c r="C575" s="84" t="s">
        <v>942</v>
      </c>
      <c r="D575" s="86">
        <v>3.63</v>
      </c>
      <c r="E575" s="90">
        <v>0.77149999999999996</v>
      </c>
      <c r="F575" s="90">
        <v>0.8911</v>
      </c>
      <c r="G575" s="86">
        <v>1</v>
      </c>
      <c r="H575" s="87">
        <v>1.52</v>
      </c>
      <c r="I575" s="84" t="s">
        <v>229</v>
      </c>
      <c r="J575" s="84" t="s">
        <v>758</v>
      </c>
      <c r="K575" s="85" t="s">
        <v>896</v>
      </c>
      <c r="L575" s="91" t="s">
        <v>897</v>
      </c>
    </row>
    <row r="576" spans="2:12" x14ac:dyDescent="0.2">
      <c r="B576" s="89" t="s">
        <v>944</v>
      </c>
      <c r="C576" s="84" t="s">
        <v>942</v>
      </c>
      <c r="D576" s="86">
        <v>5.73</v>
      </c>
      <c r="E576" s="90">
        <v>1.0797000000000001</v>
      </c>
      <c r="F576" s="90">
        <v>1.2471000000000001</v>
      </c>
      <c r="G576" s="86">
        <v>1</v>
      </c>
      <c r="H576" s="87">
        <v>2.31</v>
      </c>
      <c r="I576" s="84" t="s">
        <v>229</v>
      </c>
      <c r="J576" s="84" t="s">
        <v>758</v>
      </c>
      <c r="K576" s="85" t="s">
        <v>896</v>
      </c>
      <c r="L576" s="91" t="s">
        <v>897</v>
      </c>
    </row>
    <row r="577" spans="2:12" x14ac:dyDescent="0.2">
      <c r="B577" s="92" t="s">
        <v>945</v>
      </c>
      <c r="C577" s="93" t="s">
        <v>942</v>
      </c>
      <c r="D577" s="94">
        <v>10.220000000000001</v>
      </c>
      <c r="E577" s="95">
        <v>2.0301</v>
      </c>
      <c r="F577" s="95">
        <v>2.3449</v>
      </c>
      <c r="G577" s="94">
        <v>1</v>
      </c>
      <c r="H577" s="96">
        <v>2.31</v>
      </c>
      <c r="I577" s="93" t="s">
        <v>229</v>
      </c>
      <c r="J577" s="93" t="s">
        <v>758</v>
      </c>
      <c r="K577" s="97" t="s">
        <v>896</v>
      </c>
      <c r="L577" s="98" t="s">
        <v>897</v>
      </c>
    </row>
    <row r="578" spans="2:12" x14ac:dyDescent="0.2">
      <c r="B578" s="99" t="s">
        <v>946</v>
      </c>
      <c r="C578" s="84" t="s">
        <v>947</v>
      </c>
      <c r="D578" s="86">
        <v>3.88</v>
      </c>
      <c r="E578" s="90">
        <v>3.6396000000000002</v>
      </c>
      <c r="F578" s="90">
        <v>4.2039</v>
      </c>
      <c r="G578" s="86">
        <v>1</v>
      </c>
      <c r="H578" s="87">
        <v>1</v>
      </c>
      <c r="I578" s="84" t="s">
        <v>229</v>
      </c>
      <c r="J578" s="84" t="s">
        <v>230</v>
      </c>
      <c r="K578" s="85" t="s">
        <v>948</v>
      </c>
      <c r="L578" s="91" t="s">
        <v>949</v>
      </c>
    </row>
    <row r="579" spans="2:12" x14ac:dyDescent="0.2">
      <c r="B579" s="89" t="s">
        <v>950</v>
      </c>
      <c r="C579" s="84" t="s">
        <v>947</v>
      </c>
      <c r="D579" s="86">
        <v>5.7</v>
      </c>
      <c r="E579" s="90">
        <v>4.5849000000000002</v>
      </c>
      <c r="F579" s="90">
        <v>5.2957999999999998</v>
      </c>
      <c r="G579" s="86">
        <v>1</v>
      </c>
      <c r="H579" s="87">
        <v>1.52</v>
      </c>
      <c r="I579" s="84" t="s">
        <v>229</v>
      </c>
      <c r="J579" s="84" t="s">
        <v>230</v>
      </c>
      <c r="K579" s="85" t="s">
        <v>948</v>
      </c>
      <c r="L579" s="91" t="s">
        <v>949</v>
      </c>
    </row>
    <row r="580" spans="2:12" x14ac:dyDescent="0.2">
      <c r="B580" s="89" t="s">
        <v>951</v>
      </c>
      <c r="C580" s="84" t="s">
        <v>947</v>
      </c>
      <c r="D580" s="86">
        <v>9.0500000000000007</v>
      </c>
      <c r="E580" s="90">
        <v>6.6554000000000002</v>
      </c>
      <c r="F580" s="90">
        <v>7.6872999999999996</v>
      </c>
      <c r="G580" s="86">
        <v>1</v>
      </c>
      <c r="H580" s="87">
        <v>2.31</v>
      </c>
      <c r="I580" s="84" t="s">
        <v>229</v>
      </c>
      <c r="J580" s="84" t="s">
        <v>230</v>
      </c>
      <c r="K580" s="85" t="s">
        <v>948</v>
      </c>
      <c r="L580" s="91" t="s">
        <v>949</v>
      </c>
    </row>
    <row r="581" spans="2:12" x14ac:dyDescent="0.2">
      <c r="B581" s="92" t="s">
        <v>952</v>
      </c>
      <c r="C581" s="93" t="s">
        <v>947</v>
      </c>
      <c r="D581" s="94">
        <v>16.64</v>
      </c>
      <c r="E581" s="95">
        <v>9.3778000000000006</v>
      </c>
      <c r="F581" s="95">
        <v>10.831799999999999</v>
      </c>
      <c r="G581" s="94">
        <v>1</v>
      </c>
      <c r="H581" s="96">
        <v>2.31</v>
      </c>
      <c r="I581" s="93" t="s">
        <v>229</v>
      </c>
      <c r="J581" s="93" t="s">
        <v>230</v>
      </c>
      <c r="K581" s="97" t="s">
        <v>948</v>
      </c>
      <c r="L581" s="98" t="s">
        <v>949</v>
      </c>
    </row>
    <row r="582" spans="2:12" x14ac:dyDescent="0.2">
      <c r="B582" s="99" t="s">
        <v>953</v>
      </c>
      <c r="C582" s="84" t="s">
        <v>954</v>
      </c>
      <c r="D582" s="86">
        <v>2.79</v>
      </c>
      <c r="E582" s="90">
        <v>2.3157000000000001</v>
      </c>
      <c r="F582" s="90">
        <v>2.6747000000000001</v>
      </c>
      <c r="G582" s="86">
        <v>1</v>
      </c>
      <c r="H582" s="87">
        <v>1</v>
      </c>
      <c r="I582" s="84" t="s">
        <v>229</v>
      </c>
      <c r="J582" s="84" t="s">
        <v>230</v>
      </c>
      <c r="K582" s="85" t="s">
        <v>948</v>
      </c>
      <c r="L582" s="91" t="s">
        <v>949</v>
      </c>
    </row>
    <row r="583" spans="2:12" x14ac:dyDescent="0.2">
      <c r="B583" s="89" t="s">
        <v>955</v>
      </c>
      <c r="C583" s="84" t="s">
        <v>954</v>
      </c>
      <c r="D583" s="86">
        <v>4.0999999999999996</v>
      </c>
      <c r="E583" s="90">
        <v>2.9064999999999999</v>
      </c>
      <c r="F583" s="90">
        <v>3.3571</v>
      </c>
      <c r="G583" s="86">
        <v>1</v>
      </c>
      <c r="H583" s="87">
        <v>1.52</v>
      </c>
      <c r="I583" s="84" t="s">
        <v>229</v>
      </c>
      <c r="J583" s="84" t="s">
        <v>230</v>
      </c>
      <c r="K583" s="85" t="s">
        <v>948</v>
      </c>
      <c r="L583" s="91" t="s">
        <v>949</v>
      </c>
    </row>
    <row r="584" spans="2:12" x14ac:dyDescent="0.2">
      <c r="B584" s="89" t="s">
        <v>956</v>
      </c>
      <c r="C584" s="84" t="s">
        <v>954</v>
      </c>
      <c r="D584" s="86">
        <v>8.08</v>
      </c>
      <c r="E584" s="90">
        <v>4.3563999999999998</v>
      </c>
      <c r="F584" s="90">
        <v>5.0319000000000003</v>
      </c>
      <c r="G584" s="86">
        <v>1</v>
      </c>
      <c r="H584" s="87">
        <v>2.31</v>
      </c>
      <c r="I584" s="84" t="s">
        <v>229</v>
      </c>
      <c r="J584" s="84" t="s">
        <v>230</v>
      </c>
      <c r="K584" s="85" t="s">
        <v>948</v>
      </c>
      <c r="L584" s="91" t="s">
        <v>949</v>
      </c>
    </row>
    <row r="585" spans="2:12" x14ac:dyDescent="0.2">
      <c r="B585" s="92" t="s">
        <v>957</v>
      </c>
      <c r="C585" s="93" t="s">
        <v>954</v>
      </c>
      <c r="D585" s="94">
        <v>15.82</v>
      </c>
      <c r="E585" s="95">
        <v>6.7877999999999998</v>
      </c>
      <c r="F585" s="95">
        <v>7.8402000000000003</v>
      </c>
      <c r="G585" s="94">
        <v>1</v>
      </c>
      <c r="H585" s="96">
        <v>2.31</v>
      </c>
      <c r="I585" s="93" t="s">
        <v>229</v>
      </c>
      <c r="J585" s="93" t="s">
        <v>230</v>
      </c>
      <c r="K585" s="97" t="s">
        <v>948</v>
      </c>
      <c r="L585" s="98" t="s">
        <v>949</v>
      </c>
    </row>
    <row r="586" spans="2:12" x14ac:dyDescent="0.2">
      <c r="B586" s="99" t="s">
        <v>958</v>
      </c>
      <c r="C586" s="84" t="s">
        <v>959</v>
      </c>
      <c r="D586" s="86">
        <v>4.6500000000000004</v>
      </c>
      <c r="E586" s="90">
        <v>0.86450000000000005</v>
      </c>
      <c r="F586" s="90">
        <v>0.99850000000000005</v>
      </c>
      <c r="G586" s="86">
        <v>1</v>
      </c>
      <c r="H586" s="87">
        <v>1</v>
      </c>
      <c r="I586" s="84" t="s">
        <v>229</v>
      </c>
      <c r="J586" s="84" t="s">
        <v>230</v>
      </c>
      <c r="K586" s="85" t="s">
        <v>948</v>
      </c>
      <c r="L586" s="91" t="s">
        <v>949</v>
      </c>
    </row>
    <row r="587" spans="2:12" x14ac:dyDescent="0.2">
      <c r="B587" s="89" t="s">
        <v>960</v>
      </c>
      <c r="C587" s="84" t="s">
        <v>959</v>
      </c>
      <c r="D587" s="86">
        <v>6.98</v>
      </c>
      <c r="E587" s="90">
        <v>1.2022999999999999</v>
      </c>
      <c r="F587" s="90">
        <v>1.3887</v>
      </c>
      <c r="G587" s="86">
        <v>1</v>
      </c>
      <c r="H587" s="87">
        <v>1.52</v>
      </c>
      <c r="I587" s="84" t="s">
        <v>229</v>
      </c>
      <c r="J587" s="84" t="s">
        <v>230</v>
      </c>
      <c r="K587" s="85" t="s">
        <v>948</v>
      </c>
      <c r="L587" s="91" t="s">
        <v>949</v>
      </c>
    </row>
    <row r="588" spans="2:12" x14ac:dyDescent="0.2">
      <c r="B588" s="89" t="s">
        <v>961</v>
      </c>
      <c r="C588" s="84" t="s">
        <v>959</v>
      </c>
      <c r="D588" s="86">
        <v>10.38</v>
      </c>
      <c r="E588" s="90">
        <v>1.9295</v>
      </c>
      <c r="F588" s="90">
        <v>2.2286999999999999</v>
      </c>
      <c r="G588" s="86">
        <v>1</v>
      </c>
      <c r="H588" s="87">
        <v>2.31</v>
      </c>
      <c r="I588" s="84" t="s">
        <v>229</v>
      </c>
      <c r="J588" s="84" t="s">
        <v>230</v>
      </c>
      <c r="K588" s="85" t="s">
        <v>948</v>
      </c>
      <c r="L588" s="91" t="s">
        <v>949</v>
      </c>
    </row>
    <row r="589" spans="2:12" x14ac:dyDescent="0.2">
      <c r="B589" s="92" t="s">
        <v>962</v>
      </c>
      <c r="C589" s="93" t="s">
        <v>959</v>
      </c>
      <c r="D589" s="94">
        <v>17.64</v>
      </c>
      <c r="E589" s="95">
        <v>3.8092000000000001</v>
      </c>
      <c r="F589" s="95">
        <v>4.3997999999999999</v>
      </c>
      <c r="G589" s="94">
        <v>1</v>
      </c>
      <c r="H589" s="96">
        <v>2.31</v>
      </c>
      <c r="I589" s="93" t="s">
        <v>229</v>
      </c>
      <c r="J589" s="93" t="s">
        <v>230</v>
      </c>
      <c r="K589" s="97" t="s">
        <v>948</v>
      </c>
      <c r="L589" s="98" t="s">
        <v>949</v>
      </c>
    </row>
    <row r="590" spans="2:12" x14ac:dyDescent="0.2">
      <c r="B590" s="99" t="s">
        <v>963</v>
      </c>
      <c r="C590" s="84" t="s">
        <v>964</v>
      </c>
      <c r="D590" s="86">
        <v>3.86</v>
      </c>
      <c r="E590" s="90">
        <v>1.1375</v>
      </c>
      <c r="F590" s="90">
        <v>1.3139000000000001</v>
      </c>
      <c r="G590" s="86">
        <v>1</v>
      </c>
      <c r="H590" s="87">
        <v>1</v>
      </c>
      <c r="I590" s="84" t="s">
        <v>229</v>
      </c>
      <c r="J590" s="84" t="s">
        <v>230</v>
      </c>
      <c r="K590" s="85" t="s">
        <v>948</v>
      </c>
      <c r="L590" s="91" t="s">
        <v>949</v>
      </c>
    </row>
    <row r="591" spans="2:12" x14ac:dyDescent="0.2">
      <c r="B591" s="89" t="s">
        <v>965</v>
      </c>
      <c r="C591" s="84" t="s">
        <v>964</v>
      </c>
      <c r="D591" s="86">
        <v>5</v>
      </c>
      <c r="E591" s="90">
        <v>1.3425</v>
      </c>
      <c r="F591" s="90">
        <v>1.5507</v>
      </c>
      <c r="G591" s="86">
        <v>1</v>
      </c>
      <c r="H591" s="87">
        <v>1.52</v>
      </c>
      <c r="I591" s="84" t="s">
        <v>229</v>
      </c>
      <c r="J591" s="84" t="s">
        <v>230</v>
      </c>
      <c r="K591" s="85" t="s">
        <v>948</v>
      </c>
      <c r="L591" s="91" t="s">
        <v>949</v>
      </c>
    </row>
    <row r="592" spans="2:12" x14ac:dyDescent="0.2">
      <c r="B592" s="89" t="s">
        <v>966</v>
      </c>
      <c r="C592" s="84" t="s">
        <v>964</v>
      </c>
      <c r="D592" s="86">
        <v>7</v>
      </c>
      <c r="E592" s="90">
        <v>1.7934000000000001</v>
      </c>
      <c r="F592" s="90">
        <v>2.0714999999999999</v>
      </c>
      <c r="G592" s="86">
        <v>1</v>
      </c>
      <c r="H592" s="87">
        <v>2.31</v>
      </c>
      <c r="I592" s="84" t="s">
        <v>229</v>
      </c>
      <c r="J592" s="84" t="s">
        <v>230</v>
      </c>
      <c r="K592" s="85" t="s">
        <v>948</v>
      </c>
      <c r="L592" s="91" t="s">
        <v>949</v>
      </c>
    </row>
    <row r="593" spans="2:12" x14ac:dyDescent="0.2">
      <c r="B593" s="92" t="s">
        <v>967</v>
      </c>
      <c r="C593" s="93" t="s">
        <v>964</v>
      </c>
      <c r="D593" s="94">
        <v>10.53</v>
      </c>
      <c r="E593" s="95">
        <v>2.7212000000000001</v>
      </c>
      <c r="F593" s="95">
        <v>3.1431</v>
      </c>
      <c r="G593" s="94">
        <v>1</v>
      </c>
      <c r="H593" s="96">
        <v>2.31</v>
      </c>
      <c r="I593" s="93" t="s">
        <v>229</v>
      </c>
      <c r="J593" s="93" t="s">
        <v>230</v>
      </c>
      <c r="K593" s="97" t="s">
        <v>948</v>
      </c>
      <c r="L593" s="98" t="s">
        <v>949</v>
      </c>
    </row>
    <row r="594" spans="2:12" x14ac:dyDescent="0.2">
      <c r="B594" s="99" t="s">
        <v>968</v>
      </c>
      <c r="C594" s="84" t="s">
        <v>969</v>
      </c>
      <c r="D594" s="86">
        <v>2.73</v>
      </c>
      <c r="E594" s="90">
        <v>1.2324999999999999</v>
      </c>
      <c r="F594" s="90">
        <v>1.4236</v>
      </c>
      <c r="G594" s="86">
        <v>1</v>
      </c>
      <c r="H594" s="87">
        <v>1</v>
      </c>
      <c r="I594" s="84" t="s">
        <v>229</v>
      </c>
      <c r="J594" s="84" t="s">
        <v>230</v>
      </c>
      <c r="K594" s="85" t="s">
        <v>948</v>
      </c>
      <c r="L594" s="91" t="s">
        <v>949</v>
      </c>
    </row>
    <row r="595" spans="2:12" x14ac:dyDescent="0.2">
      <c r="B595" s="89" t="s">
        <v>970</v>
      </c>
      <c r="C595" s="84" t="s">
        <v>969</v>
      </c>
      <c r="D595" s="86">
        <v>4.8099999999999996</v>
      </c>
      <c r="E595" s="90">
        <v>1.6361000000000001</v>
      </c>
      <c r="F595" s="90">
        <v>1.8897999999999999</v>
      </c>
      <c r="G595" s="86">
        <v>1</v>
      </c>
      <c r="H595" s="87">
        <v>1.52</v>
      </c>
      <c r="I595" s="84" t="s">
        <v>229</v>
      </c>
      <c r="J595" s="84" t="s">
        <v>230</v>
      </c>
      <c r="K595" s="85" t="s">
        <v>948</v>
      </c>
      <c r="L595" s="91" t="s">
        <v>949</v>
      </c>
    </row>
    <row r="596" spans="2:12" x14ac:dyDescent="0.2">
      <c r="B596" s="89" t="s">
        <v>971</v>
      </c>
      <c r="C596" s="84" t="s">
        <v>969</v>
      </c>
      <c r="D596" s="86">
        <v>8.82</v>
      </c>
      <c r="E596" s="90">
        <v>2.4093</v>
      </c>
      <c r="F596" s="90">
        <v>2.7829000000000002</v>
      </c>
      <c r="G596" s="86">
        <v>1</v>
      </c>
      <c r="H596" s="87">
        <v>2.31</v>
      </c>
      <c r="I596" s="84" t="s">
        <v>229</v>
      </c>
      <c r="J596" s="84" t="s">
        <v>230</v>
      </c>
      <c r="K596" s="85" t="s">
        <v>948</v>
      </c>
      <c r="L596" s="91" t="s">
        <v>949</v>
      </c>
    </row>
    <row r="597" spans="2:12" x14ac:dyDescent="0.2">
      <c r="B597" s="92" t="s">
        <v>972</v>
      </c>
      <c r="C597" s="93" t="s">
        <v>969</v>
      </c>
      <c r="D597" s="94">
        <v>15.99</v>
      </c>
      <c r="E597" s="95">
        <v>3.8588</v>
      </c>
      <c r="F597" s="95">
        <v>4.4570999999999996</v>
      </c>
      <c r="G597" s="94">
        <v>1</v>
      </c>
      <c r="H597" s="96">
        <v>2.31</v>
      </c>
      <c r="I597" s="93" t="s">
        <v>229</v>
      </c>
      <c r="J597" s="93" t="s">
        <v>230</v>
      </c>
      <c r="K597" s="97" t="s">
        <v>948</v>
      </c>
      <c r="L597" s="98" t="s">
        <v>949</v>
      </c>
    </row>
    <row r="598" spans="2:12" x14ac:dyDescent="0.2">
      <c r="B598" s="99" t="s">
        <v>973</v>
      </c>
      <c r="C598" s="84" t="s">
        <v>974</v>
      </c>
      <c r="D598" s="86">
        <v>2.29</v>
      </c>
      <c r="E598" s="90">
        <v>1.0182</v>
      </c>
      <c r="F598" s="90">
        <v>1.1760999999999999</v>
      </c>
      <c r="G598" s="86">
        <v>1</v>
      </c>
      <c r="H598" s="87">
        <v>1</v>
      </c>
      <c r="I598" s="84" t="s">
        <v>229</v>
      </c>
      <c r="J598" s="84" t="s">
        <v>230</v>
      </c>
      <c r="K598" s="85" t="s">
        <v>948</v>
      </c>
      <c r="L598" s="91" t="s">
        <v>949</v>
      </c>
    </row>
    <row r="599" spans="2:12" x14ac:dyDescent="0.2">
      <c r="B599" s="89" t="s">
        <v>975</v>
      </c>
      <c r="C599" s="84" t="s">
        <v>974</v>
      </c>
      <c r="D599" s="86">
        <v>3.84</v>
      </c>
      <c r="E599" s="90">
        <v>1.3868</v>
      </c>
      <c r="F599" s="90">
        <v>1.6017999999999999</v>
      </c>
      <c r="G599" s="86">
        <v>1</v>
      </c>
      <c r="H599" s="87">
        <v>1.52</v>
      </c>
      <c r="I599" s="84" t="s">
        <v>229</v>
      </c>
      <c r="J599" s="84" t="s">
        <v>230</v>
      </c>
      <c r="K599" s="85" t="s">
        <v>948</v>
      </c>
      <c r="L599" s="91" t="s">
        <v>949</v>
      </c>
    </row>
    <row r="600" spans="2:12" x14ac:dyDescent="0.2">
      <c r="B600" s="89" t="s">
        <v>976</v>
      </c>
      <c r="C600" s="84" t="s">
        <v>974</v>
      </c>
      <c r="D600" s="86">
        <v>8.14</v>
      </c>
      <c r="E600" s="90">
        <v>2.0234999999999999</v>
      </c>
      <c r="F600" s="90">
        <v>2.3372000000000002</v>
      </c>
      <c r="G600" s="86">
        <v>1</v>
      </c>
      <c r="H600" s="87">
        <v>2.31</v>
      </c>
      <c r="I600" s="84" t="s">
        <v>229</v>
      </c>
      <c r="J600" s="84" t="s">
        <v>230</v>
      </c>
      <c r="K600" s="85" t="s">
        <v>948</v>
      </c>
      <c r="L600" s="91" t="s">
        <v>949</v>
      </c>
    </row>
    <row r="601" spans="2:12" x14ac:dyDescent="0.2">
      <c r="B601" s="92" t="s">
        <v>977</v>
      </c>
      <c r="C601" s="93" t="s">
        <v>974</v>
      </c>
      <c r="D601" s="94">
        <v>15.56</v>
      </c>
      <c r="E601" s="95">
        <v>3.7717000000000001</v>
      </c>
      <c r="F601" s="95">
        <v>4.3564999999999996</v>
      </c>
      <c r="G601" s="94">
        <v>1</v>
      </c>
      <c r="H601" s="96">
        <v>2.31</v>
      </c>
      <c r="I601" s="93" t="s">
        <v>229</v>
      </c>
      <c r="J601" s="93" t="s">
        <v>230</v>
      </c>
      <c r="K601" s="97" t="s">
        <v>948</v>
      </c>
      <c r="L601" s="98" t="s">
        <v>949</v>
      </c>
    </row>
    <row r="602" spans="2:12" x14ac:dyDescent="0.2">
      <c r="B602" s="99" t="s">
        <v>978</v>
      </c>
      <c r="C602" s="84" t="s">
        <v>979</v>
      </c>
      <c r="D602" s="86">
        <v>4.25</v>
      </c>
      <c r="E602" s="90">
        <v>1.2249000000000001</v>
      </c>
      <c r="F602" s="90">
        <v>1.4148000000000001</v>
      </c>
      <c r="G602" s="86">
        <v>1</v>
      </c>
      <c r="H602" s="87">
        <v>1</v>
      </c>
      <c r="I602" s="84" t="s">
        <v>229</v>
      </c>
      <c r="J602" s="84" t="s">
        <v>230</v>
      </c>
      <c r="K602" s="85" t="s">
        <v>948</v>
      </c>
      <c r="L602" s="91" t="s">
        <v>949</v>
      </c>
    </row>
    <row r="603" spans="2:12" x14ac:dyDescent="0.2">
      <c r="B603" s="89" t="s">
        <v>980</v>
      </c>
      <c r="C603" s="84" t="s">
        <v>979</v>
      </c>
      <c r="D603" s="86">
        <v>8.3699999999999992</v>
      </c>
      <c r="E603" s="90">
        <v>1.9652000000000001</v>
      </c>
      <c r="F603" s="90">
        <v>2.2698999999999998</v>
      </c>
      <c r="G603" s="86">
        <v>1</v>
      </c>
      <c r="H603" s="87">
        <v>1.52</v>
      </c>
      <c r="I603" s="84" t="s">
        <v>229</v>
      </c>
      <c r="J603" s="84" t="s">
        <v>230</v>
      </c>
      <c r="K603" s="85" t="s">
        <v>948</v>
      </c>
      <c r="L603" s="91" t="s">
        <v>949</v>
      </c>
    </row>
    <row r="604" spans="2:12" x14ac:dyDescent="0.2">
      <c r="B604" s="89" t="s">
        <v>981</v>
      </c>
      <c r="C604" s="84" t="s">
        <v>979</v>
      </c>
      <c r="D604" s="86">
        <v>14.56</v>
      </c>
      <c r="E604" s="90">
        <v>3.274</v>
      </c>
      <c r="F604" s="90">
        <v>3.7816000000000001</v>
      </c>
      <c r="G604" s="86">
        <v>1</v>
      </c>
      <c r="H604" s="87">
        <v>2.31</v>
      </c>
      <c r="I604" s="84" t="s">
        <v>229</v>
      </c>
      <c r="J604" s="84" t="s">
        <v>230</v>
      </c>
      <c r="K604" s="85" t="s">
        <v>948</v>
      </c>
      <c r="L604" s="91" t="s">
        <v>949</v>
      </c>
    </row>
    <row r="605" spans="2:12" x14ac:dyDescent="0.2">
      <c r="B605" s="92" t="s">
        <v>982</v>
      </c>
      <c r="C605" s="93" t="s">
        <v>979</v>
      </c>
      <c r="D605" s="94">
        <v>27.09</v>
      </c>
      <c r="E605" s="95">
        <v>7.1029</v>
      </c>
      <c r="F605" s="95">
        <v>8.2042000000000002</v>
      </c>
      <c r="G605" s="94">
        <v>1</v>
      </c>
      <c r="H605" s="96">
        <v>2.31</v>
      </c>
      <c r="I605" s="93" t="s">
        <v>229</v>
      </c>
      <c r="J605" s="93" t="s">
        <v>230</v>
      </c>
      <c r="K605" s="97" t="s">
        <v>948</v>
      </c>
      <c r="L605" s="98" t="s">
        <v>949</v>
      </c>
    </row>
    <row r="606" spans="2:12" x14ac:dyDescent="0.2">
      <c r="B606" s="99" t="s">
        <v>983</v>
      </c>
      <c r="C606" s="84" t="s">
        <v>984</v>
      </c>
      <c r="D606" s="86">
        <v>2.99</v>
      </c>
      <c r="E606" s="90">
        <v>1.1513</v>
      </c>
      <c r="F606" s="90">
        <v>1.3298000000000001</v>
      </c>
      <c r="G606" s="86">
        <v>1</v>
      </c>
      <c r="H606" s="87">
        <v>1</v>
      </c>
      <c r="I606" s="84" t="s">
        <v>229</v>
      </c>
      <c r="J606" s="84" t="s">
        <v>230</v>
      </c>
      <c r="K606" s="85" t="s">
        <v>948</v>
      </c>
      <c r="L606" s="91" t="s">
        <v>949</v>
      </c>
    </row>
    <row r="607" spans="2:12" x14ac:dyDescent="0.2">
      <c r="B607" s="89" t="s">
        <v>985</v>
      </c>
      <c r="C607" s="84" t="s">
        <v>984</v>
      </c>
      <c r="D607" s="86">
        <v>4.43</v>
      </c>
      <c r="E607" s="90">
        <v>1.5185</v>
      </c>
      <c r="F607" s="90">
        <v>1.7539</v>
      </c>
      <c r="G607" s="86">
        <v>1</v>
      </c>
      <c r="H607" s="87">
        <v>1.52</v>
      </c>
      <c r="I607" s="84" t="s">
        <v>229</v>
      </c>
      <c r="J607" s="84" t="s">
        <v>230</v>
      </c>
      <c r="K607" s="85" t="s">
        <v>948</v>
      </c>
      <c r="L607" s="91" t="s">
        <v>949</v>
      </c>
    </row>
    <row r="608" spans="2:12" x14ac:dyDescent="0.2">
      <c r="B608" s="89" t="s">
        <v>986</v>
      </c>
      <c r="C608" s="84" t="s">
        <v>984</v>
      </c>
      <c r="D608" s="86">
        <v>8.7799999999999994</v>
      </c>
      <c r="E608" s="90">
        <v>2.3435000000000001</v>
      </c>
      <c r="F608" s="90">
        <v>2.7069000000000001</v>
      </c>
      <c r="G608" s="86">
        <v>1</v>
      </c>
      <c r="H608" s="87">
        <v>2.31</v>
      </c>
      <c r="I608" s="84" t="s">
        <v>229</v>
      </c>
      <c r="J608" s="84" t="s">
        <v>230</v>
      </c>
      <c r="K608" s="85" t="s">
        <v>948</v>
      </c>
      <c r="L608" s="91" t="s">
        <v>949</v>
      </c>
    </row>
    <row r="609" spans="2:12" x14ac:dyDescent="0.2">
      <c r="B609" s="92" t="s">
        <v>987</v>
      </c>
      <c r="C609" s="93" t="s">
        <v>984</v>
      </c>
      <c r="D609" s="94">
        <v>14.47</v>
      </c>
      <c r="E609" s="95">
        <v>3.8134999999999999</v>
      </c>
      <c r="F609" s="95">
        <v>4.4047999999999998</v>
      </c>
      <c r="G609" s="94">
        <v>1</v>
      </c>
      <c r="H609" s="96">
        <v>2.31</v>
      </c>
      <c r="I609" s="93" t="s">
        <v>229</v>
      </c>
      <c r="J609" s="93" t="s">
        <v>230</v>
      </c>
      <c r="K609" s="97" t="s">
        <v>948</v>
      </c>
      <c r="L609" s="98" t="s">
        <v>949</v>
      </c>
    </row>
    <row r="610" spans="2:12" x14ac:dyDescent="0.2">
      <c r="B610" s="99" t="s">
        <v>988</v>
      </c>
      <c r="C610" s="84" t="s">
        <v>989</v>
      </c>
      <c r="D610" s="86">
        <v>2.84</v>
      </c>
      <c r="E610" s="90">
        <v>1.0172000000000001</v>
      </c>
      <c r="F610" s="90">
        <v>1.1749000000000001</v>
      </c>
      <c r="G610" s="86">
        <v>1</v>
      </c>
      <c r="H610" s="87">
        <v>1</v>
      </c>
      <c r="I610" s="84" t="s">
        <v>229</v>
      </c>
      <c r="J610" s="84" t="s">
        <v>230</v>
      </c>
      <c r="K610" s="85" t="s">
        <v>948</v>
      </c>
      <c r="L610" s="91" t="s">
        <v>949</v>
      </c>
    </row>
    <row r="611" spans="2:12" x14ac:dyDescent="0.2">
      <c r="B611" s="89" t="s">
        <v>990</v>
      </c>
      <c r="C611" s="84" t="s">
        <v>989</v>
      </c>
      <c r="D611" s="86">
        <v>5.21</v>
      </c>
      <c r="E611" s="90">
        <v>1.0339</v>
      </c>
      <c r="F611" s="90">
        <v>1.1941999999999999</v>
      </c>
      <c r="G611" s="86">
        <v>1</v>
      </c>
      <c r="H611" s="87">
        <v>1.52</v>
      </c>
      <c r="I611" s="84" t="s">
        <v>229</v>
      </c>
      <c r="J611" s="84" t="s">
        <v>230</v>
      </c>
      <c r="K611" s="85" t="s">
        <v>948</v>
      </c>
      <c r="L611" s="91" t="s">
        <v>949</v>
      </c>
    </row>
    <row r="612" spans="2:12" x14ac:dyDescent="0.2">
      <c r="B612" s="89" t="s">
        <v>991</v>
      </c>
      <c r="C612" s="84" t="s">
        <v>989</v>
      </c>
      <c r="D612" s="86">
        <v>7.44</v>
      </c>
      <c r="E612" s="90">
        <v>1.4159999999999999</v>
      </c>
      <c r="F612" s="90">
        <v>1.6355</v>
      </c>
      <c r="G612" s="86">
        <v>1</v>
      </c>
      <c r="H612" s="87">
        <v>2.31</v>
      </c>
      <c r="I612" s="84" t="s">
        <v>229</v>
      </c>
      <c r="J612" s="84" t="s">
        <v>230</v>
      </c>
      <c r="K612" s="85" t="s">
        <v>948</v>
      </c>
      <c r="L612" s="91" t="s">
        <v>949</v>
      </c>
    </row>
    <row r="613" spans="2:12" x14ac:dyDescent="0.2">
      <c r="B613" s="92" t="s">
        <v>992</v>
      </c>
      <c r="C613" s="93" t="s">
        <v>989</v>
      </c>
      <c r="D613" s="94">
        <v>12.58</v>
      </c>
      <c r="E613" s="95">
        <v>2.6623000000000001</v>
      </c>
      <c r="F613" s="95">
        <v>3.0750999999999999</v>
      </c>
      <c r="G613" s="94">
        <v>1</v>
      </c>
      <c r="H613" s="96">
        <v>2.31</v>
      </c>
      <c r="I613" s="93" t="s">
        <v>229</v>
      </c>
      <c r="J613" s="93" t="s">
        <v>230</v>
      </c>
      <c r="K613" s="97" t="s">
        <v>948</v>
      </c>
      <c r="L613" s="98" t="s">
        <v>949</v>
      </c>
    </row>
    <row r="614" spans="2:12" x14ac:dyDescent="0.2">
      <c r="B614" s="99" t="s">
        <v>993</v>
      </c>
      <c r="C614" s="84" t="s">
        <v>994</v>
      </c>
      <c r="D614" s="86">
        <v>2.2200000000000002</v>
      </c>
      <c r="E614" s="90">
        <v>0.95009999999999994</v>
      </c>
      <c r="F614" s="90">
        <v>1.0973999999999999</v>
      </c>
      <c r="G614" s="86">
        <v>1</v>
      </c>
      <c r="H614" s="87">
        <v>1</v>
      </c>
      <c r="I614" s="84" t="s">
        <v>229</v>
      </c>
      <c r="J614" s="84" t="s">
        <v>230</v>
      </c>
      <c r="K614" s="85" t="s">
        <v>948</v>
      </c>
      <c r="L614" s="91" t="s">
        <v>949</v>
      </c>
    </row>
    <row r="615" spans="2:12" x14ac:dyDescent="0.2">
      <c r="B615" s="89" t="s">
        <v>995</v>
      </c>
      <c r="C615" s="84" t="s">
        <v>994</v>
      </c>
      <c r="D615" s="86">
        <v>3.51</v>
      </c>
      <c r="E615" s="90">
        <v>1.4212</v>
      </c>
      <c r="F615" s="90">
        <v>1.6415999999999999</v>
      </c>
      <c r="G615" s="86">
        <v>1</v>
      </c>
      <c r="H615" s="87">
        <v>1.52</v>
      </c>
      <c r="I615" s="84" t="s">
        <v>229</v>
      </c>
      <c r="J615" s="84" t="s">
        <v>230</v>
      </c>
      <c r="K615" s="85" t="s">
        <v>948</v>
      </c>
      <c r="L615" s="91" t="s">
        <v>949</v>
      </c>
    </row>
    <row r="616" spans="2:12" x14ac:dyDescent="0.2">
      <c r="B616" s="89" t="s">
        <v>996</v>
      </c>
      <c r="C616" s="84" t="s">
        <v>994</v>
      </c>
      <c r="D616" s="86">
        <v>7.06</v>
      </c>
      <c r="E616" s="90">
        <v>2.1598000000000002</v>
      </c>
      <c r="F616" s="90">
        <v>2.4946999999999999</v>
      </c>
      <c r="G616" s="86">
        <v>1</v>
      </c>
      <c r="H616" s="87">
        <v>2.31</v>
      </c>
      <c r="I616" s="84" t="s">
        <v>229</v>
      </c>
      <c r="J616" s="84" t="s">
        <v>230</v>
      </c>
      <c r="K616" s="85" t="s">
        <v>948</v>
      </c>
      <c r="L616" s="91" t="s">
        <v>949</v>
      </c>
    </row>
    <row r="617" spans="2:12" x14ac:dyDescent="0.2">
      <c r="B617" s="92" t="s">
        <v>997</v>
      </c>
      <c r="C617" s="93" t="s">
        <v>994</v>
      </c>
      <c r="D617" s="94">
        <v>12.9</v>
      </c>
      <c r="E617" s="95">
        <v>3.8325999999999998</v>
      </c>
      <c r="F617" s="95">
        <v>4.4268000000000001</v>
      </c>
      <c r="G617" s="94">
        <v>1</v>
      </c>
      <c r="H617" s="96">
        <v>2.31</v>
      </c>
      <c r="I617" s="93" t="s">
        <v>229</v>
      </c>
      <c r="J617" s="93" t="s">
        <v>230</v>
      </c>
      <c r="K617" s="97" t="s">
        <v>948</v>
      </c>
      <c r="L617" s="98" t="s">
        <v>949</v>
      </c>
    </row>
    <row r="618" spans="2:12" x14ac:dyDescent="0.2">
      <c r="B618" s="99" t="s">
        <v>998</v>
      </c>
      <c r="C618" s="84" t="s">
        <v>999</v>
      </c>
      <c r="D618" s="86">
        <v>2.6</v>
      </c>
      <c r="E618" s="90">
        <v>0.79310000000000003</v>
      </c>
      <c r="F618" s="90">
        <v>0.91610000000000003</v>
      </c>
      <c r="G618" s="86">
        <v>1</v>
      </c>
      <c r="H618" s="87">
        <v>1</v>
      </c>
      <c r="I618" s="84" t="s">
        <v>229</v>
      </c>
      <c r="J618" s="84" t="s">
        <v>230</v>
      </c>
      <c r="K618" s="85" t="s">
        <v>948</v>
      </c>
      <c r="L618" s="91" t="s">
        <v>949</v>
      </c>
    </row>
    <row r="619" spans="2:12" x14ac:dyDescent="0.2">
      <c r="B619" s="89" t="s">
        <v>1000</v>
      </c>
      <c r="C619" s="84" t="s">
        <v>999</v>
      </c>
      <c r="D619" s="86">
        <v>4.3</v>
      </c>
      <c r="E619" s="90">
        <v>1.0622</v>
      </c>
      <c r="F619" s="90">
        <v>1.2269000000000001</v>
      </c>
      <c r="G619" s="86">
        <v>1</v>
      </c>
      <c r="H619" s="87">
        <v>1.52</v>
      </c>
      <c r="I619" s="84" t="s">
        <v>229</v>
      </c>
      <c r="J619" s="84" t="s">
        <v>230</v>
      </c>
      <c r="K619" s="85" t="s">
        <v>948</v>
      </c>
      <c r="L619" s="91" t="s">
        <v>949</v>
      </c>
    </row>
    <row r="620" spans="2:12" x14ac:dyDescent="0.2">
      <c r="B620" s="89" t="s">
        <v>1001</v>
      </c>
      <c r="C620" s="84" t="s">
        <v>999</v>
      </c>
      <c r="D620" s="86">
        <v>7.31</v>
      </c>
      <c r="E620" s="90">
        <v>1.6756</v>
      </c>
      <c r="F620" s="90">
        <v>1.9354</v>
      </c>
      <c r="G620" s="86">
        <v>1</v>
      </c>
      <c r="H620" s="87">
        <v>2.31</v>
      </c>
      <c r="I620" s="84" t="s">
        <v>229</v>
      </c>
      <c r="J620" s="84" t="s">
        <v>230</v>
      </c>
      <c r="K620" s="85" t="s">
        <v>948</v>
      </c>
      <c r="L620" s="91" t="s">
        <v>949</v>
      </c>
    </row>
    <row r="621" spans="2:12" x14ac:dyDescent="0.2">
      <c r="B621" s="92" t="s">
        <v>1002</v>
      </c>
      <c r="C621" s="93" t="s">
        <v>999</v>
      </c>
      <c r="D621" s="94">
        <v>13.06</v>
      </c>
      <c r="E621" s="95">
        <v>2.9722</v>
      </c>
      <c r="F621" s="95">
        <v>3.4329999999999998</v>
      </c>
      <c r="G621" s="94">
        <v>1</v>
      </c>
      <c r="H621" s="96">
        <v>2.31</v>
      </c>
      <c r="I621" s="93" t="s">
        <v>229</v>
      </c>
      <c r="J621" s="93" t="s">
        <v>230</v>
      </c>
      <c r="K621" s="97" t="s">
        <v>948</v>
      </c>
      <c r="L621" s="98" t="s">
        <v>949</v>
      </c>
    </row>
    <row r="622" spans="2:12" x14ac:dyDescent="0.2">
      <c r="B622" s="99" t="s">
        <v>1003</v>
      </c>
      <c r="C622" s="84" t="s">
        <v>1004</v>
      </c>
      <c r="D622" s="86">
        <v>3.05</v>
      </c>
      <c r="E622" s="90">
        <v>0.86829999999999996</v>
      </c>
      <c r="F622" s="90">
        <v>1.0028999999999999</v>
      </c>
      <c r="G622" s="86">
        <v>1</v>
      </c>
      <c r="H622" s="87">
        <v>1</v>
      </c>
      <c r="I622" s="84" t="s">
        <v>229</v>
      </c>
      <c r="J622" s="84" t="s">
        <v>230</v>
      </c>
      <c r="K622" s="85" t="s">
        <v>948</v>
      </c>
      <c r="L622" s="91" t="s">
        <v>949</v>
      </c>
    </row>
    <row r="623" spans="2:12" x14ac:dyDescent="0.2">
      <c r="B623" s="89" t="s">
        <v>1005</v>
      </c>
      <c r="C623" s="84" t="s">
        <v>1004</v>
      </c>
      <c r="D623" s="86">
        <v>5.32</v>
      </c>
      <c r="E623" s="90">
        <v>1.1278999999999999</v>
      </c>
      <c r="F623" s="90">
        <v>1.3028</v>
      </c>
      <c r="G623" s="86">
        <v>1</v>
      </c>
      <c r="H623" s="87">
        <v>1.52</v>
      </c>
      <c r="I623" s="84" t="s">
        <v>229</v>
      </c>
      <c r="J623" s="84" t="s">
        <v>230</v>
      </c>
      <c r="K623" s="85" t="s">
        <v>948</v>
      </c>
      <c r="L623" s="91" t="s">
        <v>949</v>
      </c>
    </row>
    <row r="624" spans="2:12" x14ac:dyDescent="0.2">
      <c r="B624" s="89" t="s">
        <v>1006</v>
      </c>
      <c r="C624" s="84" t="s">
        <v>1004</v>
      </c>
      <c r="D624" s="86">
        <v>9.57</v>
      </c>
      <c r="E624" s="90">
        <v>1.8309</v>
      </c>
      <c r="F624" s="90">
        <v>2.1147999999999998</v>
      </c>
      <c r="G624" s="86">
        <v>1</v>
      </c>
      <c r="H624" s="87">
        <v>2.31</v>
      </c>
      <c r="I624" s="84" t="s">
        <v>229</v>
      </c>
      <c r="J624" s="84" t="s">
        <v>230</v>
      </c>
      <c r="K624" s="85" t="s">
        <v>948</v>
      </c>
      <c r="L624" s="91" t="s">
        <v>949</v>
      </c>
    </row>
    <row r="625" spans="2:12" x14ac:dyDescent="0.2">
      <c r="B625" s="92" t="s">
        <v>1007</v>
      </c>
      <c r="C625" s="93" t="s">
        <v>1004</v>
      </c>
      <c r="D625" s="94">
        <v>16.57</v>
      </c>
      <c r="E625" s="95">
        <v>3.4921000000000002</v>
      </c>
      <c r="F625" s="95">
        <v>4.0335000000000001</v>
      </c>
      <c r="G625" s="94">
        <v>1</v>
      </c>
      <c r="H625" s="96">
        <v>2.31</v>
      </c>
      <c r="I625" s="93" t="s">
        <v>229</v>
      </c>
      <c r="J625" s="93" t="s">
        <v>230</v>
      </c>
      <c r="K625" s="97" t="s">
        <v>948</v>
      </c>
      <c r="L625" s="98" t="s">
        <v>949</v>
      </c>
    </row>
    <row r="626" spans="2:12" x14ac:dyDescent="0.2">
      <c r="B626" s="99" t="s">
        <v>1008</v>
      </c>
      <c r="C626" s="84" t="s">
        <v>1009</v>
      </c>
      <c r="D626" s="86">
        <v>2.2999999999999998</v>
      </c>
      <c r="E626" s="90">
        <v>0.96150000000000002</v>
      </c>
      <c r="F626" s="90">
        <v>1.1106</v>
      </c>
      <c r="G626" s="86">
        <v>1</v>
      </c>
      <c r="H626" s="87">
        <v>1</v>
      </c>
      <c r="I626" s="84" t="s">
        <v>229</v>
      </c>
      <c r="J626" s="84" t="s">
        <v>230</v>
      </c>
      <c r="K626" s="85" t="s">
        <v>948</v>
      </c>
      <c r="L626" s="91" t="s">
        <v>949</v>
      </c>
    </row>
    <row r="627" spans="2:12" x14ac:dyDescent="0.2">
      <c r="B627" s="89" t="s">
        <v>1010</v>
      </c>
      <c r="C627" s="84" t="s">
        <v>1009</v>
      </c>
      <c r="D627" s="86">
        <v>4.43</v>
      </c>
      <c r="E627" s="90">
        <v>1.3414999999999999</v>
      </c>
      <c r="F627" s="90">
        <v>1.5495000000000001</v>
      </c>
      <c r="G627" s="86">
        <v>1</v>
      </c>
      <c r="H627" s="87">
        <v>1.52</v>
      </c>
      <c r="I627" s="84" t="s">
        <v>229</v>
      </c>
      <c r="J627" s="84" t="s">
        <v>230</v>
      </c>
      <c r="K627" s="85" t="s">
        <v>948</v>
      </c>
      <c r="L627" s="91" t="s">
        <v>949</v>
      </c>
    </row>
    <row r="628" spans="2:12" x14ac:dyDescent="0.2">
      <c r="B628" s="89" t="s">
        <v>1011</v>
      </c>
      <c r="C628" s="84" t="s">
        <v>1009</v>
      </c>
      <c r="D628" s="86">
        <v>8.1199999999999992</v>
      </c>
      <c r="E628" s="90">
        <v>1.9751000000000001</v>
      </c>
      <c r="F628" s="90">
        <v>2.2812999999999999</v>
      </c>
      <c r="G628" s="86">
        <v>1</v>
      </c>
      <c r="H628" s="87">
        <v>2.31</v>
      </c>
      <c r="I628" s="84" t="s">
        <v>229</v>
      </c>
      <c r="J628" s="84" t="s">
        <v>230</v>
      </c>
      <c r="K628" s="85" t="s">
        <v>948</v>
      </c>
      <c r="L628" s="91" t="s">
        <v>949</v>
      </c>
    </row>
    <row r="629" spans="2:12" x14ac:dyDescent="0.2">
      <c r="B629" s="92" t="s">
        <v>1012</v>
      </c>
      <c r="C629" s="93" t="s">
        <v>1009</v>
      </c>
      <c r="D629" s="94">
        <v>14.27</v>
      </c>
      <c r="E629" s="95">
        <v>3.6457000000000002</v>
      </c>
      <c r="F629" s="95">
        <v>4.2110000000000003</v>
      </c>
      <c r="G629" s="94">
        <v>1</v>
      </c>
      <c r="H629" s="96">
        <v>2.31</v>
      </c>
      <c r="I629" s="93" t="s">
        <v>229</v>
      </c>
      <c r="J629" s="93" t="s">
        <v>230</v>
      </c>
      <c r="K629" s="97" t="s">
        <v>948</v>
      </c>
      <c r="L629" s="98" t="s">
        <v>949</v>
      </c>
    </row>
    <row r="630" spans="2:12" x14ac:dyDescent="0.2">
      <c r="B630" s="99" t="s">
        <v>1013</v>
      </c>
      <c r="C630" s="84" t="s">
        <v>1014</v>
      </c>
      <c r="D630" s="86">
        <v>2.14</v>
      </c>
      <c r="E630" s="90">
        <v>1.5255000000000001</v>
      </c>
      <c r="F630" s="90">
        <v>1.762</v>
      </c>
      <c r="G630" s="86">
        <v>1</v>
      </c>
      <c r="H630" s="87">
        <v>1</v>
      </c>
      <c r="I630" s="84" t="s">
        <v>229</v>
      </c>
      <c r="J630" s="84" t="s">
        <v>230</v>
      </c>
      <c r="K630" s="85" t="s">
        <v>948</v>
      </c>
      <c r="L630" s="91" t="s">
        <v>949</v>
      </c>
    </row>
    <row r="631" spans="2:12" x14ac:dyDescent="0.2">
      <c r="B631" s="89" t="s">
        <v>1015</v>
      </c>
      <c r="C631" s="84" t="s">
        <v>1014</v>
      </c>
      <c r="D631" s="86">
        <v>3.75</v>
      </c>
      <c r="E631" s="90">
        <v>1.913</v>
      </c>
      <c r="F631" s="90">
        <v>2.2096</v>
      </c>
      <c r="G631" s="86">
        <v>1</v>
      </c>
      <c r="H631" s="87">
        <v>1.52</v>
      </c>
      <c r="I631" s="84" t="s">
        <v>229</v>
      </c>
      <c r="J631" s="84" t="s">
        <v>230</v>
      </c>
      <c r="K631" s="85" t="s">
        <v>948</v>
      </c>
      <c r="L631" s="91" t="s">
        <v>949</v>
      </c>
    </row>
    <row r="632" spans="2:12" x14ac:dyDescent="0.2">
      <c r="B632" s="89" t="s">
        <v>1016</v>
      </c>
      <c r="C632" s="84" t="s">
        <v>1014</v>
      </c>
      <c r="D632" s="86">
        <v>7.99</v>
      </c>
      <c r="E632" s="90">
        <v>2.7442000000000002</v>
      </c>
      <c r="F632" s="90">
        <v>3.1697000000000002</v>
      </c>
      <c r="G632" s="86">
        <v>1</v>
      </c>
      <c r="H632" s="87">
        <v>2.31</v>
      </c>
      <c r="I632" s="84" t="s">
        <v>229</v>
      </c>
      <c r="J632" s="84" t="s">
        <v>230</v>
      </c>
      <c r="K632" s="85" t="s">
        <v>948</v>
      </c>
      <c r="L632" s="91" t="s">
        <v>949</v>
      </c>
    </row>
    <row r="633" spans="2:12" x14ac:dyDescent="0.2">
      <c r="B633" s="92" t="s">
        <v>1017</v>
      </c>
      <c r="C633" s="93" t="s">
        <v>1014</v>
      </c>
      <c r="D633" s="94">
        <v>13.95</v>
      </c>
      <c r="E633" s="95">
        <v>4.4638999999999998</v>
      </c>
      <c r="F633" s="95">
        <v>5.1559999999999997</v>
      </c>
      <c r="G633" s="94">
        <v>1</v>
      </c>
      <c r="H633" s="96">
        <v>2.31</v>
      </c>
      <c r="I633" s="93" t="s">
        <v>229</v>
      </c>
      <c r="J633" s="93" t="s">
        <v>230</v>
      </c>
      <c r="K633" s="97" t="s">
        <v>948</v>
      </c>
      <c r="L633" s="98" t="s">
        <v>949</v>
      </c>
    </row>
    <row r="634" spans="2:12" x14ac:dyDescent="0.2">
      <c r="B634" s="99" t="s">
        <v>1018</v>
      </c>
      <c r="C634" s="84" t="s">
        <v>1019</v>
      </c>
      <c r="D634" s="86">
        <v>1.42</v>
      </c>
      <c r="E634" s="90">
        <v>1.3408</v>
      </c>
      <c r="F634" s="90">
        <v>1.5487</v>
      </c>
      <c r="G634" s="86">
        <v>1</v>
      </c>
      <c r="H634" s="87">
        <v>1</v>
      </c>
      <c r="I634" s="84" t="s">
        <v>229</v>
      </c>
      <c r="J634" s="84" t="s">
        <v>230</v>
      </c>
      <c r="K634" s="85" t="s">
        <v>948</v>
      </c>
      <c r="L634" s="91" t="s">
        <v>949</v>
      </c>
    </row>
    <row r="635" spans="2:12" x14ac:dyDescent="0.2">
      <c r="B635" s="89" t="s">
        <v>1020</v>
      </c>
      <c r="C635" s="84" t="s">
        <v>1019</v>
      </c>
      <c r="D635" s="86">
        <v>2.1800000000000002</v>
      </c>
      <c r="E635" s="90">
        <v>1.5073000000000001</v>
      </c>
      <c r="F635" s="90">
        <v>1.7410000000000001</v>
      </c>
      <c r="G635" s="86">
        <v>1</v>
      </c>
      <c r="H635" s="87">
        <v>1.52</v>
      </c>
      <c r="I635" s="84" t="s">
        <v>229</v>
      </c>
      <c r="J635" s="84" t="s">
        <v>230</v>
      </c>
      <c r="K635" s="85" t="s">
        <v>948</v>
      </c>
      <c r="L635" s="91" t="s">
        <v>949</v>
      </c>
    </row>
    <row r="636" spans="2:12" x14ac:dyDescent="0.2">
      <c r="B636" s="89" t="s">
        <v>1021</v>
      </c>
      <c r="C636" s="84" t="s">
        <v>1019</v>
      </c>
      <c r="D636" s="86">
        <v>5.0999999999999996</v>
      </c>
      <c r="E636" s="90">
        <v>2.1703999999999999</v>
      </c>
      <c r="F636" s="90">
        <v>2.5068999999999999</v>
      </c>
      <c r="G636" s="86">
        <v>1</v>
      </c>
      <c r="H636" s="87">
        <v>2.31</v>
      </c>
      <c r="I636" s="84" t="s">
        <v>229</v>
      </c>
      <c r="J636" s="84" t="s">
        <v>230</v>
      </c>
      <c r="K636" s="85" t="s">
        <v>948</v>
      </c>
      <c r="L636" s="91" t="s">
        <v>949</v>
      </c>
    </row>
    <row r="637" spans="2:12" x14ac:dyDescent="0.2">
      <c r="B637" s="92" t="s">
        <v>1022</v>
      </c>
      <c r="C637" s="93" t="s">
        <v>1019</v>
      </c>
      <c r="D637" s="94">
        <v>8.93</v>
      </c>
      <c r="E637" s="95">
        <v>2.9222999999999999</v>
      </c>
      <c r="F637" s="95">
        <v>3.3754</v>
      </c>
      <c r="G637" s="94">
        <v>1</v>
      </c>
      <c r="H637" s="96">
        <v>2.31</v>
      </c>
      <c r="I637" s="93" t="s">
        <v>229</v>
      </c>
      <c r="J637" s="93" t="s">
        <v>230</v>
      </c>
      <c r="K637" s="97" t="s">
        <v>948</v>
      </c>
      <c r="L637" s="98" t="s">
        <v>949</v>
      </c>
    </row>
    <row r="638" spans="2:12" x14ac:dyDescent="0.2">
      <c r="B638" s="99" t="s">
        <v>1023</v>
      </c>
      <c r="C638" s="84" t="s">
        <v>1024</v>
      </c>
      <c r="D638" s="86">
        <v>3.69</v>
      </c>
      <c r="E638" s="90">
        <v>1.3122</v>
      </c>
      <c r="F638" s="90">
        <v>1.5157</v>
      </c>
      <c r="G638" s="86">
        <v>1</v>
      </c>
      <c r="H638" s="87">
        <v>1</v>
      </c>
      <c r="I638" s="84" t="s">
        <v>229</v>
      </c>
      <c r="J638" s="84" t="s">
        <v>230</v>
      </c>
      <c r="K638" s="85" t="s">
        <v>948</v>
      </c>
      <c r="L638" s="91" t="s">
        <v>949</v>
      </c>
    </row>
    <row r="639" spans="2:12" x14ac:dyDescent="0.2">
      <c r="B639" s="89" t="s">
        <v>1025</v>
      </c>
      <c r="C639" s="84" t="s">
        <v>1024</v>
      </c>
      <c r="D639" s="86">
        <v>4.66</v>
      </c>
      <c r="E639" s="90">
        <v>1.5081</v>
      </c>
      <c r="F639" s="90">
        <v>1.7419</v>
      </c>
      <c r="G639" s="86">
        <v>1</v>
      </c>
      <c r="H639" s="87">
        <v>1.52</v>
      </c>
      <c r="I639" s="84" t="s">
        <v>229</v>
      </c>
      <c r="J639" s="84" t="s">
        <v>230</v>
      </c>
      <c r="K639" s="85" t="s">
        <v>948</v>
      </c>
      <c r="L639" s="91" t="s">
        <v>949</v>
      </c>
    </row>
    <row r="640" spans="2:12" x14ac:dyDescent="0.2">
      <c r="B640" s="89" t="s">
        <v>1026</v>
      </c>
      <c r="C640" s="84" t="s">
        <v>1024</v>
      </c>
      <c r="D640" s="86">
        <v>6.82</v>
      </c>
      <c r="E640" s="90">
        <v>2.0758999999999999</v>
      </c>
      <c r="F640" s="90">
        <v>2.3978000000000002</v>
      </c>
      <c r="G640" s="86">
        <v>1</v>
      </c>
      <c r="H640" s="87">
        <v>2.31</v>
      </c>
      <c r="I640" s="84" t="s">
        <v>229</v>
      </c>
      <c r="J640" s="84" t="s">
        <v>230</v>
      </c>
      <c r="K640" s="85" t="s">
        <v>948</v>
      </c>
      <c r="L640" s="91" t="s">
        <v>949</v>
      </c>
    </row>
    <row r="641" spans="2:12" x14ac:dyDescent="0.2">
      <c r="B641" s="92" t="s">
        <v>1027</v>
      </c>
      <c r="C641" s="93" t="s">
        <v>1024</v>
      </c>
      <c r="D641" s="94">
        <v>11.1</v>
      </c>
      <c r="E641" s="95">
        <v>3.0888</v>
      </c>
      <c r="F641" s="95">
        <v>3.5676999999999999</v>
      </c>
      <c r="G641" s="94">
        <v>1</v>
      </c>
      <c r="H641" s="96">
        <v>2.31</v>
      </c>
      <c r="I641" s="93" t="s">
        <v>229</v>
      </c>
      <c r="J641" s="93" t="s">
        <v>230</v>
      </c>
      <c r="K641" s="97" t="s">
        <v>948</v>
      </c>
      <c r="L641" s="98" t="s">
        <v>949</v>
      </c>
    </row>
    <row r="642" spans="2:12" x14ac:dyDescent="0.2">
      <c r="B642" s="99" t="s">
        <v>1028</v>
      </c>
      <c r="C642" s="84" t="s">
        <v>1029</v>
      </c>
      <c r="D642" s="86">
        <v>1.64</v>
      </c>
      <c r="E642" s="90">
        <v>1.1169</v>
      </c>
      <c r="F642" s="90">
        <v>1.2901</v>
      </c>
      <c r="G642" s="86">
        <v>1</v>
      </c>
      <c r="H642" s="87">
        <v>1</v>
      </c>
      <c r="I642" s="84" t="s">
        <v>229</v>
      </c>
      <c r="J642" s="84" t="s">
        <v>230</v>
      </c>
      <c r="K642" s="85" t="s">
        <v>948</v>
      </c>
      <c r="L642" s="91" t="s">
        <v>949</v>
      </c>
    </row>
    <row r="643" spans="2:12" x14ac:dyDescent="0.2">
      <c r="B643" s="89" t="s">
        <v>1030</v>
      </c>
      <c r="C643" s="84" t="s">
        <v>1029</v>
      </c>
      <c r="D643" s="86">
        <v>2.29</v>
      </c>
      <c r="E643" s="90">
        <v>1.2638</v>
      </c>
      <c r="F643" s="90">
        <v>1.4598</v>
      </c>
      <c r="G643" s="86">
        <v>1</v>
      </c>
      <c r="H643" s="87">
        <v>1.52</v>
      </c>
      <c r="I643" s="84" t="s">
        <v>229</v>
      </c>
      <c r="J643" s="84" t="s">
        <v>230</v>
      </c>
      <c r="K643" s="85" t="s">
        <v>948</v>
      </c>
      <c r="L643" s="91" t="s">
        <v>949</v>
      </c>
    </row>
    <row r="644" spans="2:12" x14ac:dyDescent="0.2">
      <c r="B644" s="89" t="s">
        <v>1031</v>
      </c>
      <c r="C644" s="84" t="s">
        <v>1029</v>
      </c>
      <c r="D644" s="86">
        <v>4.62</v>
      </c>
      <c r="E644" s="90">
        <v>1.8712</v>
      </c>
      <c r="F644" s="90">
        <v>2.1613000000000002</v>
      </c>
      <c r="G644" s="86">
        <v>1</v>
      </c>
      <c r="H644" s="87">
        <v>2.31</v>
      </c>
      <c r="I644" s="84" t="s">
        <v>229</v>
      </c>
      <c r="J644" s="84" t="s">
        <v>230</v>
      </c>
      <c r="K644" s="85" t="s">
        <v>948</v>
      </c>
      <c r="L644" s="91" t="s">
        <v>949</v>
      </c>
    </row>
    <row r="645" spans="2:12" x14ac:dyDescent="0.2">
      <c r="B645" s="92" t="s">
        <v>1032</v>
      </c>
      <c r="C645" s="93" t="s">
        <v>1029</v>
      </c>
      <c r="D645" s="94">
        <v>9.58</v>
      </c>
      <c r="E645" s="95">
        <v>3.2046999999999999</v>
      </c>
      <c r="F645" s="95">
        <v>3.7016</v>
      </c>
      <c r="G645" s="94">
        <v>1</v>
      </c>
      <c r="H645" s="96">
        <v>2.31</v>
      </c>
      <c r="I645" s="93" t="s">
        <v>229</v>
      </c>
      <c r="J645" s="93" t="s">
        <v>230</v>
      </c>
      <c r="K645" s="97" t="s">
        <v>948</v>
      </c>
      <c r="L645" s="98" t="s">
        <v>949</v>
      </c>
    </row>
    <row r="646" spans="2:12" x14ac:dyDescent="0.2">
      <c r="B646" s="99" t="s">
        <v>1033</v>
      </c>
      <c r="C646" s="84" t="s">
        <v>1034</v>
      </c>
      <c r="D646" s="86">
        <v>2.1</v>
      </c>
      <c r="E646" s="90">
        <v>1.7837000000000001</v>
      </c>
      <c r="F646" s="90">
        <v>2.0602999999999998</v>
      </c>
      <c r="G646" s="86">
        <v>1</v>
      </c>
      <c r="H646" s="87">
        <v>1</v>
      </c>
      <c r="I646" s="84" t="s">
        <v>229</v>
      </c>
      <c r="J646" s="84" t="s">
        <v>230</v>
      </c>
      <c r="K646" s="85" t="s">
        <v>948</v>
      </c>
      <c r="L646" s="91" t="s">
        <v>949</v>
      </c>
    </row>
    <row r="647" spans="2:12" x14ac:dyDescent="0.2">
      <c r="B647" s="89" t="s">
        <v>1035</v>
      </c>
      <c r="C647" s="84" t="s">
        <v>1034</v>
      </c>
      <c r="D647" s="86">
        <v>3.85</v>
      </c>
      <c r="E647" s="90">
        <v>2.0609000000000002</v>
      </c>
      <c r="F647" s="90">
        <v>2.3803999999999998</v>
      </c>
      <c r="G647" s="86">
        <v>1</v>
      </c>
      <c r="H647" s="87">
        <v>1.52</v>
      </c>
      <c r="I647" s="84" t="s">
        <v>229</v>
      </c>
      <c r="J647" s="84" t="s">
        <v>230</v>
      </c>
      <c r="K647" s="85" t="s">
        <v>948</v>
      </c>
      <c r="L647" s="91" t="s">
        <v>949</v>
      </c>
    </row>
    <row r="648" spans="2:12" x14ac:dyDescent="0.2">
      <c r="B648" s="89" t="s">
        <v>1036</v>
      </c>
      <c r="C648" s="84" t="s">
        <v>1034</v>
      </c>
      <c r="D648" s="86">
        <v>6.58</v>
      </c>
      <c r="E648" s="90">
        <v>2.7528999999999999</v>
      </c>
      <c r="F648" s="90">
        <v>3.1797</v>
      </c>
      <c r="G648" s="86">
        <v>1</v>
      </c>
      <c r="H648" s="87">
        <v>2.31</v>
      </c>
      <c r="I648" s="84" t="s">
        <v>229</v>
      </c>
      <c r="J648" s="84" t="s">
        <v>230</v>
      </c>
      <c r="K648" s="85" t="s">
        <v>948</v>
      </c>
      <c r="L648" s="91" t="s">
        <v>949</v>
      </c>
    </row>
    <row r="649" spans="2:12" x14ac:dyDescent="0.2">
      <c r="B649" s="92" t="s">
        <v>1037</v>
      </c>
      <c r="C649" s="93" t="s">
        <v>1034</v>
      </c>
      <c r="D649" s="94">
        <v>12.66</v>
      </c>
      <c r="E649" s="95">
        <v>4.1668000000000003</v>
      </c>
      <c r="F649" s="95">
        <v>4.8129</v>
      </c>
      <c r="G649" s="94">
        <v>1</v>
      </c>
      <c r="H649" s="96">
        <v>2.31</v>
      </c>
      <c r="I649" s="93" t="s">
        <v>229</v>
      </c>
      <c r="J649" s="93" t="s">
        <v>230</v>
      </c>
      <c r="K649" s="97" t="s">
        <v>948</v>
      </c>
      <c r="L649" s="98" t="s">
        <v>949</v>
      </c>
    </row>
    <row r="650" spans="2:12" x14ac:dyDescent="0.2">
      <c r="B650" s="99" t="s">
        <v>1038</v>
      </c>
      <c r="C650" s="84" t="s">
        <v>1039</v>
      </c>
      <c r="D650" s="86">
        <v>1.93</v>
      </c>
      <c r="E650" s="90">
        <v>1.1011</v>
      </c>
      <c r="F650" s="90">
        <v>1.2718</v>
      </c>
      <c r="G650" s="86">
        <v>1</v>
      </c>
      <c r="H650" s="87">
        <v>1</v>
      </c>
      <c r="I650" s="84" t="s">
        <v>229</v>
      </c>
      <c r="J650" s="84" t="s">
        <v>230</v>
      </c>
      <c r="K650" s="85" t="s">
        <v>948</v>
      </c>
      <c r="L650" s="91" t="s">
        <v>949</v>
      </c>
    </row>
    <row r="651" spans="2:12" x14ac:dyDescent="0.2">
      <c r="B651" s="89" t="s">
        <v>1040</v>
      </c>
      <c r="C651" s="84" t="s">
        <v>1039</v>
      </c>
      <c r="D651" s="86">
        <v>2.4</v>
      </c>
      <c r="E651" s="90">
        <v>1.218</v>
      </c>
      <c r="F651" s="90">
        <v>1.4068000000000001</v>
      </c>
      <c r="G651" s="86">
        <v>1</v>
      </c>
      <c r="H651" s="87">
        <v>1.52</v>
      </c>
      <c r="I651" s="84" t="s">
        <v>229</v>
      </c>
      <c r="J651" s="84" t="s">
        <v>230</v>
      </c>
      <c r="K651" s="85" t="s">
        <v>948</v>
      </c>
      <c r="L651" s="91" t="s">
        <v>949</v>
      </c>
    </row>
    <row r="652" spans="2:12" x14ac:dyDescent="0.2">
      <c r="B652" s="89" t="s">
        <v>1041</v>
      </c>
      <c r="C652" s="84" t="s">
        <v>1039</v>
      </c>
      <c r="D652" s="86">
        <v>3.51</v>
      </c>
      <c r="E652" s="90">
        <v>1.7242999999999999</v>
      </c>
      <c r="F652" s="90">
        <v>1.9917</v>
      </c>
      <c r="G652" s="86">
        <v>1</v>
      </c>
      <c r="H652" s="87">
        <v>2.31</v>
      </c>
      <c r="I652" s="84" t="s">
        <v>229</v>
      </c>
      <c r="J652" s="84" t="s">
        <v>230</v>
      </c>
      <c r="K652" s="85" t="s">
        <v>948</v>
      </c>
      <c r="L652" s="91" t="s">
        <v>949</v>
      </c>
    </row>
    <row r="653" spans="2:12" x14ac:dyDescent="0.2">
      <c r="B653" s="92" t="s">
        <v>1042</v>
      </c>
      <c r="C653" s="93" t="s">
        <v>1039</v>
      </c>
      <c r="D653" s="94">
        <v>8</v>
      </c>
      <c r="E653" s="95">
        <v>2.5251999999999999</v>
      </c>
      <c r="F653" s="95">
        <v>2.9167000000000001</v>
      </c>
      <c r="G653" s="94">
        <v>1</v>
      </c>
      <c r="H653" s="96">
        <v>2.31</v>
      </c>
      <c r="I653" s="93" t="s">
        <v>229</v>
      </c>
      <c r="J653" s="93" t="s">
        <v>230</v>
      </c>
      <c r="K653" s="97" t="s">
        <v>948</v>
      </c>
      <c r="L653" s="98" t="s">
        <v>949</v>
      </c>
    </row>
    <row r="654" spans="2:12" x14ac:dyDescent="0.2">
      <c r="B654" s="99" t="s">
        <v>1043</v>
      </c>
      <c r="C654" s="84" t="s">
        <v>1044</v>
      </c>
      <c r="D654" s="86">
        <v>3.32</v>
      </c>
      <c r="E654" s="90">
        <v>0.41789999999999999</v>
      </c>
      <c r="F654" s="90">
        <v>0.48270000000000002</v>
      </c>
      <c r="G654" s="86">
        <v>1</v>
      </c>
      <c r="H654" s="87">
        <v>1</v>
      </c>
      <c r="I654" s="84" t="s">
        <v>229</v>
      </c>
      <c r="J654" s="84" t="s">
        <v>230</v>
      </c>
      <c r="K654" s="85" t="s">
        <v>948</v>
      </c>
      <c r="L654" s="91" t="s">
        <v>949</v>
      </c>
    </row>
    <row r="655" spans="2:12" x14ac:dyDescent="0.2">
      <c r="B655" s="89" t="s">
        <v>1045</v>
      </c>
      <c r="C655" s="84" t="s">
        <v>1044</v>
      </c>
      <c r="D655" s="86">
        <v>4.01</v>
      </c>
      <c r="E655" s="90">
        <v>0.51939999999999997</v>
      </c>
      <c r="F655" s="90">
        <v>0.59989999999999999</v>
      </c>
      <c r="G655" s="86">
        <v>1</v>
      </c>
      <c r="H655" s="87">
        <v>1.52</v>
      </c>
      <c r="I655" s="84" t="s">
        <v>229</v>
      </c>
      <c r="J655" s="84" t="s">
        <v>230</v>
      </c>
      <c r="K655" s="85" t="s">
        <v>948</v>
      </c>
      <c r="L655" s="91" t="s">
        <v>949</v>
      </c>
    </row>
    <row r="656" spans="2:12" x14ac:dyDescent="0.2">
      <c r="B656" s="89" t="s">
        <v>1046</v>
      </c>
      <c r="C656" s="84" t="s">
        <v>1044</v>
      </c>
      <c r="D656" s="86">
        <v>5.47</v>
      </c>
      <c r="E656" s="90">
        <v>0.76149999999999995</v>
      </c>
      <c r="F656" s="90">
        <v>0.87960000000000005</v>
      </c>
      <c r="G656" s="86">
        <v>1</v>
      </c>
      <c r="H656" s="87">
        <v>2.31</v>
      </c>
      <c r="I656" s="84" t="s">
        <v>229</v>
      </c>
      <c r="J656" s="84" t="s">
        <v>230</v>
      </c>
      <c r="K656" s="85" t="s">
        <v>948</v>
      </c>
      <c r="L656" s="91" t="s">
        <v>949</v>
      </c>
    </row>
    <row r="657" spans="2:12" x14ac:dyDescent="0.2">
      <c r="B657" s="92" t="s">
        <v>1047</v>
      </c>
      <c r="C657" s="93" t="s">
        <v>1044</v>
      </c>
      <c r="D657" s="94">
        <v>6.86</v>
      </c>
      <c r="E657" s="95">
        <v>1.2230000000000001</v>
      </c>
      <c r="F657" s="95">
        <v>1.4126000000000001</v>
      </c>
      <c r="G657" s="94">
        <v>1</v>
      </c>
      <c r="H657" s="96">
        <v>2.31</v>
      </c>
      <c r="I657" s="93" t="s">
        <v>229</v>
      </c>
      <c r="J657" s="93" t="s">
        <v>230</v>
      </c>
      <c r="K657" s="97" t="s">
        <v>948</v>
      </c>
      <c r="L657" s="98" t="s">
        <v>949</v>
      </c>
    </row>
    <row r="658" spans="2:12" x14ac:dyDescent="0.2">
      <c r="B658" s="99" t="s">
        <v>1048</v>
      </c>
      <c r="C658" s="84" t="s">
        <v>1049</v>
      </c>
      <c r="D658" s="86">
        <v>3.23</v>
      </c>
      <c r="E658" s="90">
        <v>0.4551</v>
      </c>
      <c r="F658" s="90">
        <v>0.52569999999999995</v>
      </c>
      <c r="G658" s="86">
        <v>1</v>
      </c>
      <c r="H658" s="87">
        <v>1</v>
      </c>
      <c r="I658" s="84" t="s">
        <v>229</v>
      </c>
      <c r="J658" s="84" t="s">
        <v>230</v>
      </c>
      <c r="K658" s="85" t="s">
        <v>948</v>
      </c>
      <c r="L658" s="91" t="s">
        <v>949</v>
      </c>
    </row>
    <row r="659" spans="2:12" x14ac:dyDescent="0.2">
      <c r="B659" s="89" t="s">
        <v>1050</v>
      </c>
      <c r="C659" s="84" t="s">
        <v>1049</v>
      </c>
      <c r="D659" s="86">
        <v>3.73</v>
      </c>
      <c r="E659" s="90">
        <v>0.54710000000000003</v>
      </c>
      <c r="F659" s="90">
        <v>0.63190000000000002</v>
      </c>
      <c r="G659" s="86">
        <v>1</v>
      </c>
      <c r="H659" s="87">
        <v>1.52</v>
      </c>
      <c r="I659" s="84" t="s">
        <v>229</v>
      </c>
      <c r="J659" s="84" t="s">
        <v>230</v>
      </c>
      <c r="K659" s="85" t="s">
        <v>948</v>
      </c>
      <c r="L659" s="91" t="s">
        <v>949</v>
      </c>
    </row>
    <row r="660" spans="2:12" x14ac:dyDescent="0.2">
      <c r="B660" s="89" t="s">
        <v>1051</v>
      </c>
      <c r="C660" s="84" t="s">
        <v>1049</v>
      </c>
      <c r="D660" s="86">
        <v>4.8</v>
      </c>
      <c r="E660" s="90">
        <v>0.70109999999999995</v>
      </c>
      <c r="F660" s="90">
        <v>0.80979999999999996</v>
      </c>
      <c r="G660" s="86">
        <v>1</v>
      </c>
      <c r="H660" s="87">
        <v>2.31</v>
      </c>
      <c r="I660" s="84" t="s">
        <v>229</v>
      </c>
      <c r="J660" s="84" t="s">
        <v>230</v>
      </c>
      <c r="K660" s="85" t="s">
        <v>948</v>
      </c>
      <c r="L660" s="91" t="s">
        <v>949</v>
      </c>
    </row>
    <row r="661" spans="2:12" x14ac:dyDescent="0.2">
      <c r="B661" s="92" t="s">
        <v>1052</v>
      </c>
      <c r="C661" s="93" t="s">
        <v>1049</v>
      </c>
      <c r="D661" s="94">
        <v>7.89</v>
      </c>
      <c r="E661" s="95">
        <v>1.3281000000000001</v>
      </c>
      <c r="F661" s="95">
        <v>1.534</v>
      </c>
      <c r="G661" s="94">
        <v>1</v>
      </c>
      <c r="H661" s="96">
        <v>2.31</v>
      </c>
      <c r="I661" s="93" t="s">
        <v>229</v>
      </c>
      <c r="J661" s="93" t="s">
        <v>230</v>
      </c>
      <c r="K661" s="97" t="s">
        <v>948</v>
      </c>
      <c r="L661" s="98" t="s">
        <v>949</v>
      </c>
    </row>
    <row r="662" spans="2:12" x14ac:dyDescent="0.2">
      <c r="B662" s="99" t="s">
        <v>1053</v>
      </c>
      <c r="C662" s="84" t="s">
        <v>1054</v>
      </c>
      <c r="D662" s="86">
        <v>2.66</v>
      </c>
      <c r="E662" s="90">
        <v>0.50819999999999999</v>
      </c>
      <c r="F662" s="90">
        <v>0.58699999999999997</v>
      </c>
      <c r="G662" s="86">
        <v>1</v>
      </c>
      <c r="H662" s="87">
        <v>1</v>
      </c>
      <c r="I662" s="84" t="s">
        <v>229</v>
      </c>
      <c r="J662" s="84" t="s">
        <v>230</v>
      </c>
      <c r="K662" s="85" t="s">
        <v>948</v>
      </c>
      <c r="L662" s="91" t="s">
        <v>949</v>
      </c>
    </row>
    <row r="663" spans="2:12" x14ac:dyDescent="0.2">
      <c r="B663" s="89" t="s">
        <v>1055</v>
      </c>
      <c r="C663" s="84" t="s">
        <v>1054</v>
      </c>
      <c r="D663" s="86">
        <v>3.71</v>
      </c>
      <c r="E663" s="90">
        <v>0.63160000000000005</v>
      </c>
      <c r="F663" s="90">
        <v>0.72950000000000004</v>
      </c>
      <c r="G663" s="86">
        <v>1</v>
      </c>
      <c r="H663" s="87">
        <v>1.52</v>
      </c>
      <c r="I663" s="84" t="s">
        <v>229</v>
      </c>
      <c r="J663" s="84" t="s">
        <v>230</v>
      </c>
      <c r="K663" s="85" t="s">
        <v>948</v>
      </c>
      <c r="L663" s="91" t="s">
        <v>949</v>
      </c>
    </row>
    <row r="664" spans="2:12" x14ac:dyDescent="0.2">
      <c r="B664" s="89" t="s">
        <v>1056</v>
      </c>
      <c r="C664" s="84" t="s">
        <v>1054</v>
      </c>
      <c r="D664" s="86">
        <v>5.35</v>
      </c>
      <c r="E664" s="90">
        <v>0.87060000000000004</v>
      </c>
      <c r="F664" s="90">
        <v>1.0056</v>
      </c>
      <c r="G664" s="86">
        <v>1</v>
      </c>
      <c r="H664" s="87">
        <v>2.31</v>
      </c>
      <c r="I664" s="84" t="s">
        <v>229</v>
      </c>
      <c r="J664" s="84" t="s">
        <v>230</v>
      </c>
      <c r="K664" s="85" t="s">
        <v>948</v>
      </c>
      <c r="L664" s="91" t="s">
        <v>949</v>
      </c>
    </row>
    <row r="665" spans="2:12" x14ac:dyDescent="0.2">
      <c r="B665" s="92" t="s">
        <v>1057</v>
      </c>
      <c r="C665" s="93" t="s">
        <v>1054</v>
      </c>
      <c r="D665" s="94">
        <v>8.66</v>
      </c>
      <c r="E665" s="95">
        <v>1.5015000000000001</v>
      </c>
      <c r="F665" s="95">
        <v>1.7343</v>
      </c>
      <c r="G665" s="94">
        <v>1</v>
      </c>
      <c r="H665" s="96">
        <v>2.31</v>
      </c>
      <c r="I665" s="93" t="s">
        <v>229</v>
      </c>
      <c r="J665" s="93" t="s">
        <v>230</v>
      </c>
      <c r="K665" s="97" t="s">
        <v>948</v>
      </c>
      <c r="L665" s="98" t="s">
        <v>949</v>
      </c>
    </row>
    <row r="666" spans="2:12" x14ac:dyDescent="0.2">
      <c r="B666" s="99" t="s">
        <v>1058</v>
      </c>
      <c r="C666" s="84" t="s">
        <v>1059</v>
      </c>
      <c r="D666" s="86">
        <v>3.63</v>
      </c>
      <c r="E666" s="90">
        <v>0.77359999999999995</v>
      </c>
      <c r="F666" s="90">
        <v>0.89349999999999996</v>
      </c>
      <c r="G666" s="86">
        <v>1</v>
      </c>
      <c r="H666" s="87">
        <v>1</v>
      </c>
      <c r="I666" s="84" t="s">
        <v>229</v>
      </c>
      <c r="J666" s="84" t="s">
        <v>230</v>
      </c>
      <c r="K666" s="85" t="s">
        <v>948</v>
      </c>
      <c r="L666" s="91" t="s">
        <v>949</v>
      </c>
    </row>
    <row r="667" spans="2:12" x14ac:dyDescent="0.2">
      <c r="B667" s="89" t="s">
        <v>1060</v>
      </c>
      <c r="C667" s="84" t="s">
        <v>1059</v>
      </c>
      <c r="D667" s="86">
        <v>4.93</v>
      </c>
      <c r="E667" s="90">
        <v>0.88229999999999997</v>
      </c>
      <c r="F667" s="90">
        <v>1.0190999999999999</v>
      </c>
      <c r="G667" s="86">
        <v>1</v>
      </c>
      <c r="H667" s="87">
        <v>1.52</v>
      </c>
      <c r="I667" s="84" t="s">
        <v>229</v>
      </c>
      <c r="J667" s="84" t="s">
        <v>230</v>
      </c>
      <c r="K667" s="85" t="s">
        <v>948</v>
      </c>
      <c r="L667" s="91" t="s">
        <v>949</v>
      </c>
    </row>
    <row r="668" spans="2:12" x14ac:dyDescent="0.2">
      <c r="B668" s="89" t="s">
        <v>1061</v>
      </c>
      <c r="C668" s="84" t="s">
        <v>1059</v>
      </c>
      <c r="D668" s="86">
        <v>7.67</v>
      </c>
      <c r="E668" s="90">
        <v>1.3389</v>
      </c>
      <c r="F668" s="90">
        <v>1.5465</v>
      </c>
      <c r="G668" s="86">
        <v>1</v>
      </c>
      <c r="H668" s="87">
        <v>2.31</v>
      </c>
      <c r="I668" s="84" t="s">
        <v>229</v>
      </c>
      <c r="J668" s="84" t="s">
        <v>230</v>
      </c>
      <c r="K668" s="85" t="s">
        <v>948</v>
      </c>
      <c r="L668" s="91" t="s">
        <v>949</v>
      </c>
    </row>
    <row r="669" spans="2:12" x14ac:dyDescent="0.2">
      <c r="B669" s="92" t="s">
        <v>1062</v>
      </c>
      <c r="C669" s="93" t="s">
        <v>1059</v>
      </c>
      <c r="D669" s="94">
        <v>12.23</v>
      </c>
      <c r="E669" s="95">
        <v>2.2719</v>
      </c>
      <c r="F669" s="95">
        <v>2.6242000000000001</v>
      </c>
      <c r="G669" s="94">
        <v>1</v>
      </c>
      <c r="H669" s="96">
        <v>2.31</v>
      </c>
      <c r="I669" s="93" t="s">
        <v>229</v>
      </c>
      <c r="J669" s="93" t="s">
        <v>230</v>
      </c>
      <c r="K669" s="97" t="s">
        <v>948</v>
      </c>
      <c r="L669" s="98" t="s">
        <v>949</v>
      </c>
    </row>
    <row r="670" spans="2:12" x14ac:dyDescent="0.2">
      <c r="B670" s="99" t="s">
        <v>1063</v>
      </c>
      <c r="C670" s="84" t="s">
        <v>1064</v>
      </c>
      <c r="D670" s="86">
        <v>4.7</v>
      </c>
      <c r="E670" s="90">
        <v>0.64349999999999996</v>
      </c>
      <c r="F670" s="90">
        <v>0.74329999999999996</v>
      </c>
      <c r="G670" s="86">
        <v>1</v>
      </c>
      <c r="H670" s="87">
        <v>1</v>
      </c>
      <c r="I670" s="84" t="s">
        <v>229</v>
      </c>
      <c r="J670" s="84" t="s">
        <v>230</v>
      </c>
      <c r="K670" s="85" t="s">
        <v>948</v>
      </c>
      <c r="L670" s="91" t="s">
        <v>949</v>
      </c>
    </row>
    <row r="671" spans="2:12" x14ac:dyDescent="0.2">
      <c r="B671" s="89" t="s">
        <v>1065</v>
      </c>
      <c r="C671" s="84" t="s">
        <v>1064</v>
      </c>
      <c r="D671" s="86">
        <v>5.83</v>
      </c>
      <c r="E671" s="90">
        <v>0.78890000000000005</v>
      </c>
      <c r="F671" s="90">
        <v>0.91120000000000001</v>
      </c>
      <c r="G671" s="86">
        <v>1</v>
      </c>
      <c r="H671" s="87">
        <v>1.52</v>
      </c>
      <c r="I671" s="84" t="s">
        <v>229</v>
      </c>
      <c r="J671" s="84" t="s">
        <v>230</v>
      </c>
      <c r="K671" s="85" t="s">
        <v>948</v>
      </c>
      <c r="L671" s="91" t="s">
        <v>949</v>
      </c>
    </row>
    <row r="672" spans="2:12" x14ac:dyDescent="0.2">
      <c r="B672" s="89" t="s">
        <v>1066</v>
      </c>
      <c r="C672" s="84" t="s">
        <v>1064</v>
      </c>
      <c r="D672" s="86">
        <v>8.43</v>
      </c>
      <c r="E672" s="90">
        <v>1.1498999999999999</v>
      </c>
      <c r="F672" s="90">
        <v>1.3282</v>
      </c>
      <c r="G672" s="86">
        <v>1</v>
      </c>
      <c r="H672" s="87">
        <v>2.31</v>
      </c>
      <c r="I672" s="84" t="s">
        <v>229</v>
      </c>
      <c r="J672" s="84" t="s">
        <v>230</v>
      </c>
      <c r="K672" s="85" t="s">
        <v>948</v>
      </c>
      <c r="L672" s="91" t="s">
        <v>949</v>
      </c>
    </row>
    <row r="673" spans="2:12" x14ac:dyDescent="0.2">
      <c r="B673" s="92" t="s">
        <v>1067</v>
      </c>
      <c r="C673" s="93" t="s">
        <v>1064</v>
      </c>
      <c r="D673" s="94">
        <v>13.63</v>
      </c>
      <c r="E673" s="95">
        <v>1.9581999999999999</v>
      </c>
      <c r="F673" s="95">
        <v>2.2618</v>
      </c>
      <c r="G673" s="94">
        <v>1</v>
      </c>
      <c r="H673" s="96">
        <v>2.31</v>
      </c>
      <c r="I673" s="93" t="s">
        <v>229</v>
      </c>
      <c r="J673" s="93" t="s">
        <v>230</v>
      </c>
      <c r="K673" s="97" t="s">
        <v>948</v>
      </c>
      <c r="L673" s="98" t="s">
        <v>949</v>
      </c>
    </row>
    <row r="674" spans="2:12" x14ac:dyDescent="0.2">
      <c r="B674" s="99" t="s">
        <v>1068</v>
      </c>
      <c r="C674" s="84" t="s">
        <v>1069</v>
      </c>
      <c r="D674" s="86">
        <v>3.3</v>
      </c>
      <c r="E674" s="90">
        <v>0.62560000000000004</v>
      </c>
      <c r="F674" s="90">
        <v>0.72260000000000002</v>
      </c>
      <c r="G674" s="86">
        <v>1</v>
      </c>
      <c r="H674" s="87">
        <v>1</v>
      </c>
      <c r="I674" s="84" t="s">
        <v>229</v>
      </c>
      <c r="J674" s="84" t="s">
        <v>230</v>
      </c>
      <c r="K674" s="85" t="s">
        <v>948</v>
      </c>
      <c r="L674" s="91" t="s">
        <v>949</v>
      </c>
    </row>
    <row r="675" spans="2:12" x14ac:dyDescent="0.2">
      <c r="B675" s="89" t="s">
        <v>1070</v>
      </c>
      <c r="C675" s="84" t="s">
        <v>1069</v>
      </c>
      <c r="D675" s="86">
        <v>4.3600000000000003</v>
      </c>
      <c r="E675" s="90">
        <v>0.81469999999999998</v>
      </c>
      <c r="F675" s="90">
        <v>0.94099999999999995</v>
      </c>
      <c r="G675" s="86">
        <v>1</v>
      </c>
      <c r="H675" s="87">
        <v>1.52</v>
      </c>
      <c r="I675" s="84" t="s">
        <v>229</v>
      </c>
      <c r="J675" s="84" t="s">
        <v>230</v>
      </c>
      <c r="K675" s="85" t="s">
        <v>948</v>
      </c>
      <c r="L675" s="91" t="s">
        <v>949</v>
      </c>
    </row>
    <row r="676" spans="2:12" x14ac:dyDescent="0.2">
      <c r="B676" s="89" t="s">
        <v>1071</v>
      </c>
      <c r="C676" s="84" t="s">
        <v>1069</v>
      </c>
      <c r="D676" s="86">
        <v>7.16</v>
      </c>
      <c r="E676" s="90">
        <v>1.2948</v>
      </c>
      <c r="F676" s="90">
        <v>1.4956</v>
      </c>
      <c r="G676" s="86">
        <v>1</v>
      </c>
      <c r="H676" s="87">
        <v>2.31</v>
      </c>
      <c r="I676" s="84" t="s">
        <v>229</v>
      </c>
      <c r="J676" s="84" t="s">
        <v>230</v>
      </c>
      <c r="K676" s="85" t="s">
        <v>948</v>
      </c>
      <c r="L676" s="91" t="s">
        <v>949</v>
      </c>
    </row>
    <row r="677" spans="2:12" x14ac:dyDescent="0.2">
      <c r="B677" s="92" t="s">
        <v>1072</v>
      </c>
      <c r="C677" s="93" t="s">
        <v>1069</v>
      </c>
      <c r="D677" s="94">
        <v>13.24</v>
      </c>
      <c r="E677" s="95">
        <v>2.9098000000000002</v>
      </c>
      <c r="F677" s="95">
        <v>3.3610000000000002</v>
      </c>
      <c r="G677" s="94">
        <v>1</v>
      </c>
      <c r="H677" s="96">
        <v>2.31</v>
      </c>
      <c r="I677" s="93" t="s">
        <v>229</v>
      </c>
      <c r="J677" s="93" t="s">
        <v>230</v>
      </c>
      <c r="K677" s="97" t="s">
        <v>948</v>
      </c>
      <c r="L677" s="98" t="s">
        <v>949</v>
      </c>
    </row>
    <row r="678" spans="2:12" x14ac:dyDescent="0.2">
      <c r="B678" s="99" t="s">
        <v>1073</v>
      </c>
      <c r="C678" s="84" t="s">
        <v>1074</v>
      </c>
      <c r="D678" s="86">
        <v>3.24</v>
      </c>
      <c r="E678" s="90">
        <v>0.59230000000000005</v>
      </c>
      <c r="F678" s="90">
        <v>0.68410000000000004</v>
      </c>
      <c r="G678" s="86">
        <v>1</v>
      </c>
      <c r="H678" s="87">
        <v>1</v>
      </c>
      <c r="I678" s="84" t="s">
        <v>229</v>
      </c>
      <c r="J678" s="84" t="s">
        <v>230</v>
      </c>
      <c r="K678" s="85" t="s">
        <v>948</v>
      </c>
      <c r="L678" s="91" t="s">
        <v>949</v>
      </c>
    </row>
    <row r="679" spans="2:12" x14ac:dyDescent="0.2">
      <c r="B679" s="89" t="s">
        <v>1075</v>
      </c>
      <c r="C679" s="84" t="s">
        <v>1074</v>
      </c>
      <c r="D679" s="86">
        <v>4.12</v>
      </c>
      <c r="E679" s="90">
        <v>0.71640000000000004</v>
      </c>
      <c r="F679" s="90">
        <v>0.82750000000000001</v>
      </c>
      <c r="G679" s="86">
        <v>1</v>
      </c>
      <c r="H679" s="87">
        <v>1.52</v>
      </c>
      <c r="I679" s="84" t="s">
        <v>229</v>
      </c>
      <c r="J679" s="84" t="s">
        <v>230</v>
      </c>
      <c r="K679" s="85" t="s">
        <v>948</v>
      </c>
      <c r="L679" s="91" t="s">
        <v>949</v>
      </c>
    </row>
    <row r="680" spans="2:12" x14ac:dyDescent="0.2">
      <c r="B680" s="89" t="s">
        <v>1076</v>
      </c>
      <c r="C680" s="84" t="s">
        <v>1074</v>
      </c>
      <c r="D680" s="86">
        <v>5.57</v>
      </c>
      <c r="E680" s="90">
        <v>0.96440000000000003</v>
      </c>
      <c r="F680" s="90">
        <v>1.1138999999999999</v>
      </c>
      <c r="G680" s="86">
        <v>1</v>
      </c>
      <c r="H680" s="87">
        <v>2.31</v>
      </c>
      <c r="I680" s="84" t="s">
        <v>229</v>
      </c>
      <c r="J680" s="84" t="s">
        <v>230</v>
      </c>
      <c r="K680" s="85" t="s">
        <v>948</v>
      </c>
      <c r="L680" s="91" t="s">
        <v>949</v>
      </c>
    </row>
    <row r="681" spans="2:12" x14ac:dyDescent="0.2">
      <c r="B681" s="92" t="s">
        <v>1077</v>
      </c>
      <c r="C681" s="93" t="s">
        <v>1074</v>
      </c>
      <c r="D681" s="94">
        <v>9.4600000000000009</v>
      </c>
      <c r="E681" s="95">
        <v>1.7669999999999999</v>
      </c>
      <c r="F681" s="95">
        <v>2.0409999999999999</v>
      </c>
      <c r="G681" s="94">
        <v>1</v>
      </c>
      <c r="H681" s="96">
        <v>2.31</v>
      </c>
      <c r="I681" s="93" t="s">
        <v>229</v>
      </c>
      <c r="J681" s="93" t="s">
        <v>230</v>
      </c>
      <c r="K681" s="97" t="s">
        <v>948</v>
      </c>
      <c r="L681" s="98" t="s">
        <v>949</v>
      </c>
    </row>
    <row r="682" spans="2:12" x14ac:dyDescent="0.2">
      <c r="B682" s="99" t="s">
        <v>1078</v>
      </c>
      <c r="C682" s="84" t="s">
        <v>1079</v>
      </c>
      <c r="D682" s="86">
        <v>3.26</v>
      </c>
      <c r="E682" s="90">
        <v>0.52910000000000001</v>
      </c>
      <c r="F682" s="90">
        <v>0.61109999999999998</v>
      </c>
      <c r="G682" s="86">
        <v>1</v>
      </c>
      <c r="H682" s="87">
        <v>1</v>
      </c>
      <c r="I682" s="84" t="s">
        <v>229</v>
      </c>
      <c r="J682" s="84" t="s">
        <v>230</v>
      </c>
      <c r="K682" s="85" t="s">
        <v>948</v>
      </c>
      <c r="L682" s="91" t="s">
        <v>949</v>
      </c>
    </row>
    <row r="683" spans="2:12" x14ac:dyDescent="0.2">
      <c r="B683" s="89" t="s">
        <v>1080</v>
      </c>
      <c r="C683" s="84" t="s">
        <v>1079</v>
      </c>
      <c r="D683" s="86">
        <v>5.32</v>
      </c>
      <c r="E683" s="90">
        <v>0.72040000000000004</v>
      </c>
      <c r="F683" s="90">
        <v>0.83209999999999995</v>
      </c>
      <c r="G683" s="86">
        <v>1</v>
      </c>
      <c r="H683" s="87">
        <v>1.52</v>
      </c>
      <c r="I683" s="84" t="s">
        <v>229</v>
      </c>
      <c r="J683" s="84" t="s">
        <v>230</v>
      </c>
      <c r="K683" s="85" t="s">
        <v>948</v>
      </c>
      <c r="L683" s="91" t="s">
        <v>949</v>
      </c>
    </row>
    <row r="684" spans="2:12" x14ac:dyDescent="0.2">
      <c r="B684" s="89" t="s">
        <v>1081</v>
      </c>
      <c r="C684" s="84" t="s">
        <v>1079</v>
      </c>
      <c r="D684" s="86">
        <v>7.25</v>
      </c>
      <c r="E684" s="90">
        <v>1.0403</v>
      </c>
      <c r="F684" s="90">
        <v>1.2016</v>
      </c>
      <c r="G684" s="86">
        <v>1</v>
      </c>
      <c r="H684" s="87">
        <v>2.31</v>
      </c>
      <c r="I684" s="84" t="s">
        <v>229</v>
      </c>
      <c r="J684" s="84" t="s">
        <v>230</v>
      </c>
      <c r="K684" s="85" t="s">
        <v>948</v>
      </c>
      <c r="L684" s="91" t="s">
        <v>949</v>
      </c>
    </row>
    <row r="685" spans="2:12" x14ac:dyDescent="0.2">
      <c r="B685" s="92" t="s">
        <v>1082</v>
      </c>
      <c r="C685" s="93" t="s">
        <v>1079</v>
      </c>
      <c r="D685" s="94">
        <v>11.28</v>
      </c>
      <c r="E685" s="95">
        <v>1.9419</v>
      </c>
      <c r="F685" s="95">
        <v>2.2429999999999999</v>
      </c>
      <c r="G685" s="94">
        <v>1</v>
      </c>
      <c r="H685" s="96">
        <v>2.31</v>
      </c>
      <c r="I685" s="93" t="s">
        <v>229</v>
      </c>
      <c r="J685" s="93" t="s">
        <v>230</v>
      </c>
      <c r="K685" s="97" t="s">
        <v>948</v>
      </c>
      <c r="L685" s="98" t="s">
        <v>949</v>
      </c>
    </row>
    <row r="686" spans="2:12" x14ac:dyDescent="0.2">
      <c r="B686" s="99" t="s">
        <v>1083</v>
      </c>
      <c r="C686" s="84" t="s">
        <v>1084</v>
      </c>
      <c r="D686" s="86">
        <v>2.84</v>
      </c>
      <c r="E686" s="90">
        <v>0.49759999999999999</v>
      </c>
      <c r="F686" s="90">
        <v>0.57479999999999998</v>
      </c>
      <c r="G686" s="86">
        <v>1</v>
      </c>
      <c r="H686" s="87">
        <v>1</v>
      </c>
      <c r="I686" s="84" t="s">
        <v>229</v>
      </c>
      <c r="J686" s="84" t="s">
        <v>230</v>
      </c>
      <c r="K686" s="85" t="s">
        <v>948</v>
      </c>
      <c r="L686" s="91" t="s">
        <v>949</v>
      </c>
    </row>
    <row r="687" spans="2:12" x14ac:dyDescent="0.2">
      <c r="B687" s="89" t="s">
        <v>1085</v>
      </c>
      <c r="C687" s="84" t="s">
        <v>1084</v>
      </c>
      <c r="D687" s="86">
        <v>3.9</v>
      </c>
      <c r="E687" s="90">
        <v>0.56620000000000004</v>
      </c>
      <c r="F687" s="90">
        <v>0.65400000000000003</v>
      </c>
      <c r="G687" s="86">
        <v>1</v>
      </c>
      <c r="H687" s="87">
        <v>1.52</v>
      </c>
      <c r="I687" s="84" t="s">
        <v>229</v>
      </c>
      <c r="J687" s="84" t="s">
        <v>230</v>
      </c>
      <c r="K687" s="85" t="s">
        <v>948</v>
      </c>
      <c r="L687" s="91" t="s">
        <v>949</v>
      </c>
    </row>
    <row r="688" spans="2:12" x14ac:dyDescent="0.2">
      <c r="B688" s="89" t="s">
        <v>1086</v>
      </c>
      <c r="C688" s="84" t="s">
        <v>1084</v>
      </c>
      <c r="D688" s="86">
        <v>5.96</v>
      </c>
      <c r="E688" s="90">
        <v>0.86599999999999999</v>
      </c>
      <c r="F688" s="90">
        <v>1.0003</v>
      </c>
      <c r="G688" s="86">
        <v>1</v>
      </c>
      <c r="H688" s="87">
        <v>2.31</v>
      </c>
      <c r="I688" s="84" t="s">
        <v>229</v>
      </c>
      <c r="J688" s="84" t="s">
        <v>230</v>
      </c>
      <c r="K688" s="85" t="s">
        <v>948</v>
      </c>
      <c r="L688" s="91" t="s">
        <v>949</v>
      </c>
    </row>
    <row r="689" spans="2:12" x14ac:dyDescent="0.2">
      <c r="B689" s="92" t="s">
        <v>1087</v>
      </c>
      <c r="C689" s="93" t="s">
        <v>1084</v>
      </c>
      <c r="D689" s="94">
        <v>9.6</v>
      </c>
      <c r="E689" s="95">
        <v>1.5961000000000001</v>
      </c>
      <c r="F689" s="95">
        <v>1.8435999999999999</v>
      </c>
      <c r="G689" s="94">
        <v>1</v>
      </c>
      <c r="H689" s="96">
        <v>2.31</v>
      </c>
      <c r="I689" s="93" t="s">
        <v>229</v>
      </c>
      <c r="J689" s="93" t="s">
        <v>230</v>
      </c>
      <c r="K689" s="97" t="s">
        <v>948</v>
      </c>
      <c r="L689" s="98" t="s">
        <v>949</v>
      </c>
    </row>
    <row r="690" spans="2:12" x14ac:dyDescent="0.2">
      <c r="B690" s="99" t="s">
        <v>1088</v>
      </c>
      <c r="C690" s="84" t="s">
        <v>1089</v>
      </c>
      <c r="D690" s="86">
        <v>4.1399999999999997</v>
      </c>
      <c r="E690" s="90">
        <v>1.4028</v>
      </c>
      <c r="F690" s="90">
        <v>1.6203000000000001</v>
      </c>
      <c r="G690" s="86">
        <v>1</v>
      </c>
      <c r="H690" s="87">
        <v>1</v>
      </c>
      <c r="I690" s="84" t="s">
        <v>229</v>
      </c>
      <c r="J690" s="84" t="s">
        <v>230</v>
      </c>
      <c r="K690" s="85" t="s">
        <v>1090</v>
      </c>
      <c r="L690" s="91" t="s">
        <v>1091</v>
      </c>
    </row>
    <row r="691" spans="2:12" x14ac:dyDescent="0.2">
      <c r="B691" s="89" t="s">
        <v>1092</v>
      </c>
      <c r="C691" s="84" t="s">
        <v>1089</v>
      </c>
      <c r="D691" s="86">
        <v>7.43</v>
      </c>
      <c r="E691" s="90">
        <v>1.7343999999999999</v>
      </c>
      <c r="F691" s="90">
        <v>2.0032999999999999</v>
      </c>
      <c r="G691" s="86">
        <v>1</v>
      </c>
      <c r="H691" s="87">
        <v>1.52</v>
      </c>
      <c r="I691" s="84" t="s">
        <v>229</v>
      </c>
      <c r="J691" s="84" t="s">
        <v>230</v>
      </c>
      <c r="K691" s="85" t="s">
        <v>1090</v>
      </c>
      <c r="L691" s="91" t="s">
        <v>1091</v>
      </c>
    </row>
    <row r="692" spans="2:12" x14ac:dyDescent="0.2">
      <c r="B692" s="89" t="s">
        <v>1093</v>
      </c>
      <c r="C692" s="84" t="s">
        <v>1089</v>
      </c>
      <c r="D692" s="86">
        <v>14.39</v>
      </c>
      <c r="E692" s="90">
        <v>2.8885000000000001</v>
      </c>
      <c r="F692" s="90">
        <v>3.3363999999999998</v>
      </c>
      <c r="G692" s="86">
        <v>1</v>
      </c>
      <c r="H692" s="87">
        <v>2.31</v>
      </c>
      <c r="I692" s="84" t="s">
        <v>229</v>
      </c>
      <c r="J692" s="84" t="s">
        <v>230</v>
      </c>
      <c r="K692" s="85" t="s">
        <v>1090</v>
      </c>
      <c r="L692" s="91" t="s">
        <v>1091</v>
      </c>
    </row>
    <row r="693" spans="2:12" x14ac:dyDescent="0.2">
      <c r="B693" s="92" t="s">
        <v>1094</v>
      </c>
      <c r="C693" s="93" t="s">
        <v>1089</v>
      </c>
      <c r="D693" s="94">
        <v>27.03</v>
      </c>
      <c r="E693" s="95">
        <v>6.3743999999999996</v>
      </c>
      <c r="F693" s="95">
        <v>7.3627000000000002</v>
      </c>
      <c r="G693" s="94">
        <v>1</v>
      </c>
      <c r="H693" s="96">
        <v>2.31</v>
      </c>
      <c r="I693" s="93" t="s">
        <v>229</v>
      </c>
      <c r="J693" s="93" t="s">
        <v>230</v>
      </c>
      <c r="K693" s="97" t="s">
        <v>1090</v>
      </c>
      <c r="L693" s="98" t="s">
        <v>1091</v>
      </c>
    </row>
    <row r="694" spans="2:12" x14ac:dyDescent="0.2">
      <c r="B694" s="99" t="s">
        <v>1095</v>
      </c>
      <c r="C694" s="84" t="s">
        <v>1096</v>
      </c>
      <c r="D694" s="86">
        <v>1.8</v>
      </c>
      <c r="E694" s="90">
        <v>1.2586999999999999</v>
      </c>
      <c r="F694" s="90">
        <v>1.4539</v>
      </c>
      <c r="G694" s="86">
        <v>1</v>
      </c>
      <c r="H694" s="87">
        <v>1</v>
      </c>
      <c r="I694" s="84" t="s">
        <v>229</v>
      </c>
      <c r="J694" s="84" t="s">
        <v>230</v>
      </c>
      <c r="K694" s="85" t="s">
        <v>1090</v>
      </c>
      <c r="L694" s="91" t="s">
        <v>1091</v>
      </c>
    </row>
    <row r="695" spans="2:12" x14ac:dyDescent="0.2">
      <c r="B695" s="89" t="s">
        <v>1097</v>
      </c>
      <c r="C695" s="84" t="s">
        <v>1096</v>
      </c>
      <c r="D695" s="86">
        <v>2.21</v>
      </c>
      <c r="E695" s="90">
        <v>1.7929999999999999</v>
      </c>
      <c r="F695" s="90">
        <v>2.0710000000000002</v>
      </c>
      <c r="G695" s="86">
        <v>1</v>
      </c>
      <c r="H695" s="87">
        <v>1.52</v>
      </c>
      <c r="I695" s="84" t="s">
        <v>229</v>
      </c>
      <c r="J695" s="84" t="s">
        <v>230</v>
      </c>
      <c r="K695" s="85" t="s">
        <v>1090</v>
      </c>
      <c r="L695" s="91" t="s">
        <v>1091</v>
      </c>
    </row>
    <row r="696" spans="2:12" x14ac:dyDescent="0.2">
      <c r="B696" s="89" t="s">
        <v>1098</v>
      </c>
      <c r="C696" s="84" t="s">
        <v>1096</v>
      </c>
      <c r="D696" s="86">
        <v>5.92</v>
      </c>
      <c r="E696" s="90">
        <v>2.1206</v>
      </c>
      <c r="F696" s="90">
        <v>2.4493999999999998</v>
      </c>
      <c r="G696" s="86">
        <v>1</v>
      </c>
      <c r="H696" s="87">
        <v>2.31</v>
      </c>
      <c r="I696" s="84" t="s">
        <v>229</v>
      </c>
      <c r="J696" s="84" t="s">
        <v>230</v>
      </c>
      <c r="K696" s="85" t="s">
        <v>1090</v>
      </c>
      <c r="L696" s="91" t="s">
        <v>1091</v>
      </c>
    </row>
    <row r="697" spans="2:12" x14ac:dyDescent="0.2">
      <c r="B697" s="92" t="s">
        <v>1099</v>
      </c>
      <c r="C697" s="93" t="s">
        <v>1096</v>
      </c>
      <c r="D697" s="94">
        <v>10.79</v>
      </c>
      <c r="E697" s="95">
        <v>2.9872000000000001</v>
      </c>
      <c r="F697" s="95">
        <v>3.4504000000000001</v>
      </c>
      <c r="G697" s="94">
        <v>1</v>
      </c>
      <c r="H697" s="96">
        <v>2.31</v>
      </c>
      <c r="I697" s="93" t="s">
        <v>229</v>
      </c>
      <c r="J697" s="93" t="s">
        <v>230</v>
      </c>
      <c r="K697" s="97" t="s">
        <v>1090</v>
      </c>
      <c r="L697" s="98" t="s">
        <v>1091</v>
      </c>
    </row>
    <row r="698" spans="2:12" x14ac:dyDescent="0.2">
      <c r="B698" s="99" t="s">
        <v>1100</v>
      </c>
      <c r="C698" s="84" t="s">
        <v>1101</v>
      </c>
      <c r="D698" s="86">
        <v>2.2599999999999998</v>
      </c>
      <c r="E698" s="90">
        <v>1.0972999999999999</v>
      </c>
      <c r="F698" s="90">
        <v>1.2674000000000001</v>
      </c>
      <c r="G698" s="86">
        <v>1</v>
      </c>
      <c r="H698" s="87">
        <v>1</v>
      </c>
      <c r="I698" s="84" t="s">
        <v>229</v>
      </c>
      <c r="J698" s="84" t="s">
        <v>230</v>
      </c>
      <c r="K698" s="85" t="s">
        <v>1090</v>
      </c>
      <c r="L698" s="91" t="s">
        <v>1091</v>
      </c>
    </row>
    <row r="699" spans="2:12" x14ac:dyDescent="0.2">
      <c r="B699" s="89" t="s">
        <v>1102</v>
      </c>
      <c r="C699" s="84" t="s">
        <v>1101</v>
      </c>
      <c r="D699" s="86">
        <v>3.25</v>
      </c>
      <c r="E699" s="90">
        <v>1.8723000000000001</v>
      </c>
      <c r="F699" s="90">
        <v>2.1625999999999999</v>
      </c>
      <c r="G699" s="86">
        <v>1</v>
      </c>
      <c r="H699" s="87">
        <v>1.52</v>
      </c>
      <c r="I699" s="84" t="s">
        <v>229</v>
      </c>
      <c r="J699" s="84" t="s">
        <v>230</v>
      </c>
      <c r="K699" s="85" t="s">
        <v>1090</v>
      </c>
      <c r="L699" s="91" t="s">
        <v>1091</v>
      </c>
    </row>
    <row r="700" spans="2:12" x14ac:dyDescent="0.2">
      <c r="B700" s="89" t="s">
        <v>1103</v>
      </c>
      <c r="C700" s="84" t="s">
        <v>1101</v>
      </c>
      <c r="D700" s="86">
        <v>4.72</v>
      </c>
      <c r="E700" s="90">
        <v>2.3119000000000001</v>
      </c>
      <c r="F700" s="90">
        <v>2.6703999999999999</v>
      </c>
      <c r="G700" s="86">
        <v>1</v>
      </c>
      <c r="H700" s="87">
        <v>2.31</v>
      </c>
      <c r="I700" s="84" t="s">
        <v>229</v>
      </c>
      <c r="J700" s="84" t="s">
        <v>230</v>
      </c>
      <c r="K700" s="85" t="s">
        <v>1090</v>
      </c>
      <c r="L700" s="91" t="s">
        <v>1091</v>
      </c>
    </row>
    <row r="701" spans="2:12" x14ac:dyDescent="0.2">
      <c r="B701" s="92" t="s">
        <v>1104</v>
      </c>
      <c r="C701" s="93" t="s">
        <v>1101</v>
      </c>
      <c r="D701" s="94">
        <v>11.53</v>
      </c>
      <c r="E701" s="95">
        <v>3.657</v>
      </c>
      <c r="F701" s="95">
        <v>4.2240000000000002</v>
      </c>
      <c r="G701" s="94">
        <v>1</v>
      </c>
      <c r="H701" s="96">
        <v>2.31</v>
      </c>
      <c r="I701" s="93" t="s">
        <v>229</v>
      </c>
      <c r="J701" s="93" t="s">
        <v>230</v>
      </c>
      <c r="K701" s="97" t="s">
        <v>1090</v>
      </c>
      <c r="L701" s="98" t="s">
        <v>1091</v>
      </c>
    </row>
    <row r="702" spans="2:12" x14ac:dyDescent="0.2">
      <c r="B702" s="99" t="s">
        <v>1105</v>
      </c>
      <c r="C702" s="84" t="s">
        <v>1106</v>
      </c>
      <c r="D702" s="86">
        <v>3.2</v>
      </c>
      <c r="E702" s="90">
        <v>0.70299999999999996</v>
      </c>
      <c r="F702" s="90">
        <v>0.81200000000000006</v>
      </c>
      <c r="G702" s="86">
        <v>1</v>
      </c>
      <c r="H702" s="87">
        <v>1</v>
      </c>
      <c r="I702" s="84" t="s">
        <v>229</v>
      </c>
      <c r="J702" s="84" t="s">
        <v>230</v>
      </c>
      <c r="K702" s="85" t="s">
        <v>1090</v>
      </c>
      <c r="L702" s="91" t="s">
        <v>1091</v>
      </c>
    </row>
    <row r="703" spans="2:12" x14ac:dyDescent="0.2">
      <c r="B703" s="89" t="s">
        <v>1107</v>
      </c>
      <c r="C703" s="84" t="s">
        <v>1106</v>
      </c>
      <c r="D703" s="86">
        <v>5.1100000000000003</v>
      </c>
      <c r="E703" s="90">
        <v>0.95950000000000002</v>
      </c>
      <c r="F703" s="90">
        <v>1.1083000000000001</v>
      </c>
      <c r="G703" s="86">
        <v>1</v>
      </c>
      <c r="H703" s="87">
        <v>1.52</v>
      </c>
      <c r="I703" s="84" t="s">
        <v>229</v>
      </c>
      <c r="J703" s="84" t="s">
        <v>230</v>
      </c>
      <c r="K703" s="85" t="s">
        <v>1090</v>
      </c>
      <c r="L703" s="91" t="s">
        <v>1091</v>
      </c>
    </row>
    <row r="704" spans="2:12" x14ac:dyDescent="0.2">
      <c r="B704" s="89" t="s">
        <v>1108</v>
      </c>
      <c r="C704" s="84" t="s">
        <v>1106</v>
      </c>
      <c r="D704" s="86">
        <v>9.01</v>
      </c>
      <c r="E704" s="90">
        <v>1.5729</v>
      </c>
      <c r="F704" s="90">
        <v>1.8168</v>
      </c>
      <c r="G704" s="86">
        <v>1</v>
      </c>
      <c r="H704" s="87">
        <v>2.31</v>
      </c>
      <c r="I704" s="84" t="s">
        <v>229</v>
      </c>
      <c r="J704" s="84" t="s">
        <v>230</v>
      </c>
      <c r="K704" s="85" t="s">
        <v>1090</v>
      </c>
      <c r="L704" s="91" t="s">
        <v>1091</v>
      </c>
    </row>
    <row r="705" spans="2:12" x14ac:dyDescent="0.2">
      <c r="B705" s="92" t="s">
        <v>1109</v>
      </c>
      <c r="C705" s="93" t="s">
        <v>1106</v>
      </c>
      <c r="D705" s="94">
        <v>15.09</v>
      </c>
      <c r="E705" s="95">
        <v>3.2246000000000001</v>
      </c>
      <c r="F705" s="95">
        <v>3.7246000000000001</v>
      </c>
      <c r="G705" s="94">
        <v>1</v>
      </c>
      <c r="H705" s="96">
        <v>2.31</v>
      </c>
      <c r="I705" s="93" t="s">
        <v>229</v>
      </c>
      <c r="J705" s="93" t="s">
        <v>230</v>
      </c>
      <c r="K705" s="97" t="s">
        <v>1090</v>
      </c>
      <c r="L705" s="98" t="s">
        <v>1091</v>
      </c>
    </row>
    <row r="706" spans="2:12" x14ac:dyDescent="0.2">
      <c r="B706" s="99" t="s">
        <v>1110</v>
      </c>
      <c r="C706" s="84" t="s">
        <v>1111</v>
      </c>
      <c r="D706" s="86">
        <v>3.46</v>
      </c>
      <c r="E706" s="90">
        <v>0.48010000000000003</v>
      </c>
      <c r="F706" s="90">
        <v>0.55449999999999999</v>
      </c>
      <c r="G706" s="86">
        <v>1</v>
      </c>
      <c r="H706" s="87">
        <v>1</v>
      </c>
      <c r="I706" s="84" t="s">
        <v>229</v>
      </c>
      <c r="J706" s="84" t="s">
        <v>230</v>
      </c>
      <c r="K706" s="85" t="s">
        <v>1090</v>
      </c>
      <c r="L706" s="91" t="s">
        <v>1091</v>
      </c>
    </row>
    <row r="707" spans="2:12" x14ac:dyDescent="0.2">
      <c r="B707" s="89" t="s">
        <v>1112</v>
      </c>
      <c r="C707" s="84" t="s">
        <v>1111</v>
      </c>
      <c r="D707" s="86">
        <v>4.7300000000000004</v>
      </c>
      <c r="E707" s="90">
        <v>0.62</v>
      </c>
      <c r="F707" s="90">
        <v>0.71609999999999996</v>
      </c>
      <c r="G707" s="86">
        <v>1</v>
      </c>
      <c r="H707" s="87">
        <v>1.52</v>
      </c>
      <c r="I707" s="84" t="s">
        <v>229</v>
      </c>
      <c r="J707" s="84" t="s">
        <v>230</v>
      </c>
      <c r="K707" s="85" t="s">
        <v>1090</v>
      </c>
      <c r="L707" s="91" t="s">
        <v>1091</v>
      </c>
    </row>
    <row r="708" spans="2:12" x14ac:dyDescent="0.2">
      <c r="B708" s="89" t="s">
        <v>1113</v>
      </c>
      <c r="C708" s="84" t="s">
        <v>1111</v>
      </c>
      <c r="D708" s="86">
        <v>7.25</v>
      </c>
      <c r="E708" s="90">
        <v>0.94279999999999997</v>
      </c>
      <c r="F708" s="90">
        <v>1.089</v>
      </c>
      <c r="G708" s="86">
        <v>1</v>
      </c>
      <c r="H708" s="87">
        <v>2.31</v>
      </c>
      <c r="I708" s="84" t="s">
        <v>229</v>
      </c>
      <c r="J708" s="84" t="s">
        <v>230</v>
      </c>
      <c r="K708" s="85" t="s">
        <v>1090</v>
      </c>
      <c r="L708" s="91" t="s">
        <v>1091</v>
      </c>
    </row>
    <row r="709" spans="2:12" x14ac:dyDescent="0.2">
      <c r="B709" s="92" t="s">
        <v>1114</v>
      </c>
      <c r="C709" s="93" t="s">
        <v>1111</v>
      </c>
      <c r="D709" s="94">
        <v>12.57</v>
      </c>
      <c r="E709" s="95">
        <v>1.7943</v>
      </c>
      <c r="F709" s="95">
        <v>2.0724999999999998</v>
      </c>
      <c r="G709" s="94">
        <v>1</v>
      </c>
      <c r="H709" s="96">
        <v>2.31</v>
      </c>
      <c r="I709" s="93" t="s">
        <v>229</v>
      </c>
      <c r="J709" s="93" t="s">
        <v>230</v>
      </c>
      <c r="K709" s="97" t="s">
        <v>1090</v>
      </c>
      <c r="L709" s="98" t="s">
        <v>1091</v>
      </c>
    </row>
    <row r="710" spans="2:12" x14ac:dyDescent="0.2">
      <c r="B710" s="99" t="s">
        <v>1115</v>
      </c>
      <c r="C710" s="84" t="s">
        <v>1116</v>
      </c>
      <c r="D710" s="86">
        <v>3.02</v>
      </c>
      <c r="E710" s="90">
        <v>0.37990000000000002</v>
      </c>
      <c r="F710" s="90">
        <v>0.43880000000000002</v>
      </c>
      <c r="G710" s="86">
        <v>1</v>
      </c>
      <c r="H710" s="87">
        <v>1</v>
      </c>
      <c r="I710" s="84" t="s">
        <v>229</v>
      </c>
      <c r="J710" s="84" t="s">
        <v>230</v>
      </c>
      <c r="K710" s="85" t="s">
        <v>1090</v>
      </c>
      <c r="L710" s="91" t="s">
        <v>1091</v>
      </c>
    </row>
    <row r="711" spans="2:12" x14ac:dyDescent="0.2">
      <c r="B711" s="89" t="s">
        <v>1117</v>
      </c>
      <c r="C711" s="84" t="s">
        <v>1116</v>
      </c>
      <c r="D711" s="86">
        <v>4.76</v>
      </c>
      <c r="E711" s="90">
        <v>0.66039999999999999</v>
      </c>
      <c r="F711" s="90">
        <v>0.76280000000000003</v>
      </c>
      <c r="G711" s="86">
        <v>1</v>
      </c>
      <c r="H711" s="87">
        <v>1.52</v>
      </c>
      <c r="I711" s="84" t="s">
        <v>229</v>
      </c>
      <c r="J711" s="84" t="s">
        <v>230</v>
      </c>
      <c r="K711" s="85" t="s">
        <v>1090</v>
      </c>
      <c r="L711" s="91" t="s">
        <v>1091</v>
      </c>
    </row>
    <row r="712" spans="2:12" x14ac:dyDescent="0.2">
      <c r="B712" s="89" t="s">
        <v>1118</v>
      </c>
      <c r="C712" s="84" t="s">
        <v>1116</v>
      </c>
      <c r="D712" s="86">
        <v>8.34</v>
      </c>
      <c r="E712" s="90">
        <v>1.3106</v>
      </c>
      <c r="F712" s="90">
        <v>1.5138</v>
      </c>
      <c r="G712" s="86">
        <v>1</v>
      </c>
      <c r="H712" s="87">
        <v>2.31</v>
      </c>
      <c r="I712" s="84" t="s">
        <v>229</v>
      </c>
      <c r="J712" s="84" t="s">
        <v>230</v>
      </c>
      <c r="K712" s="85" t="s">
        <v>1090</v>
      </c>
      <c r="L712" s="91" t="s">
        <v>1091</v>
      </c>
    </row>
    <row r="713" spans="2:12" x14ac:dyDescent="0.2">
      <c r="B713" s="92" t="s">
        <v>1119</v>
      </c>
      <c r="C713" s="93" t="s">
        <v>1116</v>
      </c>
      <c r="D713" s="94">
        <v>14.14</v>
      </c>
      <c r="E713" s="95">
        <v>2.8660999999999999</v>
      </c>
      <c r="F713" s="95">
        <v>3.3105000000000002</v>
      </c>
      <c r="G713" s="94">
        <v>1</v>
      </c>
      <c r="H713" s="96">
        <v>2.31</v>
      </c>
      <c r="I713" s="93" t="s">
        <v>229</v>
      </c>
      <c r="J713" s="93" t="s">
        <v>230</v>
      </c>
      <c r="K713" s="97" t="s">
        <v>1090</v>
      </c>
      <c r="L713" s="98" t="s">
        <v>1091</v>
      </c>
    </row>
    <row r="714" spans="2:12" x14ac:dyDescent="0.2">
      <c r="B714" s="99" t="s">
        <v>1120</v>
      </c>
      <c r="C714" s="84" t="s">
        <v>1121</v>
      </c>
      <c r="D714" s="86">
        <v>3.16</v>
      </c>
      <c r="E714" s="90">
        <v>0.64349999999999996</v>
      </c>
      <c r="F714" s="90">
        <v>0.74329999999999996</v>
      </c>
      <c r="G714" s="86">
        <v>1</v>
      </c>
      <c r="H714" s="87">
        <v>1</v>
      </c>
      <c r="I714" s="84" t="s">
        <v>229</v>
      </c>
      <c r="J714" s="84" t="s">
        <v>230</v>
      </c>
      <c r="K714" s="85" t="s">
        <v>1090</v>
      </c>
      <c r="L714" s="91" t="s">
        <v>1091</v>
      </c>
    </row>
    <row r="715" spans="2:12" x14ac:dyDescent="0.2">
      <c r="B715" s="89" t="s">
        <v>1122</v>
      </c>
      <c r="C715" s="84" t="s">
        <v>1121</v>
      </c>
      <c r="D715" s="86">
        <v>3.97</v>
      </c>
      <c r="E715" s="90">
        <v>0.72250000000000003</v>
      </c>
      <c r="F715" s="90">
        <v>0.83450000000000002</v>
      </c>
      <c r="G715" s="86">
        <v>1</v>
      </c>
      <c r="H715" s="87">
        <v>1.52</v>
      </c>
      <c r="I715" s="84" t="s">
        <v>229</v>
      </c>
      <c r="J715" s="84" t="s">
        <v>230</v>
      </c>
      <c r="K715" s="85" t="s">
        <v>1090</v>
      </c>
      <c r="L715" s="91" t="s">
        <v>1091</v>
      </c>
    </row>
    <row r="716" spans="2:12" x14ac:dyDescent="0.2">
      <c r="B716" s="89" t="s">
        <v>1123</v>
      </c>
      <c r="C716" s="84" t="s">
        <v>1121</v>
      </c>
      <c r="D716" s="86">
        <v>6</v>
      </c>
      <c r="E716" s="90">
        <v>1.0079</v>
      </c>
      <c r="F716" s="90">
        <v>1.1641999999999999</v>
      </c>
      <c r="G716" s="86">
        <v>1</v>
      </c>
      <c r="H716" s="87">
        <v>2.31</v>
      </c>
      <c r="I716" s="84" t="s">
        <v>229</v>
      </c>
      <c r="J716" s="84" t="s">
        <v>230</v>
      </c>
      <c r="K716" s="85" t="s">
        <v>1090</v>
      </c>
      <c r="L716" s="91" t="s">
        <v>1091</v>
      </c>
    </row>
    <row r="717" spans="2:12" x14ac:dyDescent="0.2">
      <c r="B717" s="92" t="s">
        <v>1124</v>
      </c>
      <c r="C717" s="93" t="s">
        <v>1121</v>
      </c>
      <c r="D717" s="94">
        <v>8.44</v>
      </c>
      <c r="E717" s="95">
        <v>1.5468999999999999</v>
      </c>
      <c r="F717" s="95">
        <v>1.7867</v>
      </c>
      <c r="G717" s="94">
        <v>1</v>
      </c>
      <c r="H717" s="96">
        <v>2.31</v>
      </c>
      <c r="I717" s="93" t="s">
        <v>229</v>
      </c>
      <c r="J717" s="93" t="s">
        <v>230</v>
      </c>
      <c r="K717" s="97" t="s">
        <v>1090</v>
      </c>
      <c r="L717" s="98" t="s">
        <v>1091</v>
      </c>
    </row>
    <row r="718" spans="2:12" x14ac:dyDescent="0.2">
      <c r="B718" s="99" t="s">
        <v>1125</v>
      </c>
      <c r="C718" s="84" t="s">
        <v>1126</v>
      </c>
      <c r="D718" s="86">
        <v>2.83</v>
      </c>
      <c r="E718" s="90">
        <v>0.3977</v>
      </c>
      <c r="F718" s="90">
        <v>0.45939999999999998</v>
      </c>
      <c r="G718" s="86">
        <v>1</v>
      </c>
      <c r="H718" s="87">
        <v>1</v>
      </c>
      <c r="I718" s="84" t="s">
        <v>229</v>
      </c>
      <c r="J718" s="84" t="s">
        <v>230</v>
      </c>
      <c r="K718" s="85" t="s">
        <v>1090</v>
      </c>
      <c r="L718" s="91" t="s">
        <v>1091</v>
      </c>
    </row>
    <row r="719" spans="2:12" x14ac:dyDescent="0.2">
      <c r="B719" s="89" t="s">
        <v>1127</v>
      </c>
      <c r="C719" s="84" t="s">
        <v>1126</v>
      </c>
      <c r="D719" s="86">
        <v>3.97</v>
      </c>
      <c r="E719" s="90">
        <v>0.52539999999999998</v>
      </c>
      <c r="F719" s="90">
        <v>0.6069</v>
      </c>
      <c r="G719" s="86">
        <v>1</v>
      </c>
      <c r="H719" s="87">
        <v>1.52</v>
      </c>
      <c r="I719" s="84" t="s">
        <v>229</v>
      </c>
      <c r="J719" s="84" t="s">
        <v>230</v>
      </c>
      <c r="K719" s="85" t="s">
        <v>1090</v>
      </c>
      <c r="L719" s="91" t="s">
        <v>1091</v>
      </c>
    </row>
    <row r="720" spans="2:12" x14ac:dyDescent="0.2">
      <c r="B720" s="89" t="s">
        <v>1128</v>
      </c>
      <c r="C720" s="84" t="s">
        <v>1126</v>
      </c>
      <c r="D720" s="86">
        <v>5.8</v>
      </c>
      <c r="E720" s="90">
        <v>0.80069999999999997</v>
      </c>
      <c r="F720" s="90">
        <v>0.92479999999999996</v>
      </c>
      <c r="G720" s="86">
        <v>1</v>
      </c>
      <c r="H720" s="87">
        <v>2.31</v>
      </c>
      <c r="I720" s="84" t="s">
        <v>229</v>
      </c>
      <c r="J720" s="84" t="s">
        <v>230</v>
      </c>
      <c r="K720" s="85" t="s">
        <v>1090</v>
      </c>
      <c r="L720" s="91" t="s">
        <v>1091</v>
      </c>
    </row>
    <row r="721" spans="2:12" x14ac:dyDescent="0.2">
      <c r="B721" s="92" t="s">
        <v>1129</v>
      </c>
      <c r="C721" s="93" t="s">
        <v>1126</v>
      </c>
      <c r="D721" s="94">
        <v>9.74</v>
      </c>
      <c r="E721" s="95">
        <v>1.5505</v>
      </c>
      <c r="F721" s="95">
        <v>1.7908999999999999</v>
      </c>
      <c r="G721" s="94">
        <v>1</v>
      </c>
      <c r="H721" s="96">
        <v>2.31</v>
      </c>
      <c r="I721" s="93" t="s">
        <v>229</v>
      </c>
      <c r="J721" s="93" t="s">
        <v>230</v>
      </c>
      <c r="K721" s="97" t="s">
        <v>1090</v>
      </c>
      <c r="L721" s="98" t="s">
        <v>1091</v>
      </c>
    </row>
    <row r="722" spans="2:12" x14ac:dyDescent="0.2">
      <c r="B722" s="99" t="s">
        <v>1130</v>
      </c>
      <c r="C722" s="84" t="s">
        <v>1131</v>
      </c>
      <c r="D722" s="86">
        <v>2.12</v>
      </c>
      <c r="E722" s="90">
        <v>0.58730000000000004</v>
      </c>
      <c r="F722" s="90">
        <v>0.6784</v>
      </c>
      <c r="G722" s="86">
        <v>1</v>
      </c>
      <c r="H722" s="87">
        <v>1</v>
      </c>
      <c r="I722" s="84" t="s">
        <v>229</v>
      </c>
      <c r="J722" s="84" t="s">
        <v>230</v>
      </c>
      <c r="K722" s="85" t="s">
        <v>1090</v>
      </c>
      <c r="L722" s="91" t="s">
        <v>1091</v>
      </c>
    </row>
    <row r="723" spans="2:12" x14ac:dyDescent="0.2">
      <c r="B723" s="89" t="s">
        <v>1132</v>
      </c>
      <c r="C723" s="84" t="s">
        <v>1131</v>
      </c>
      <c r="D723" s="86">
        <v>3.22</v>
      </c>
      <c r="E723" s="90">
        <v>0.67359999999999998</v>
      </c>
      <c r="F723" s="90">
        <v>0.77800000000000002</v>
      </c>
      <c r="G723" s="86">
        <v>1</v>
      </c>
      <c r="H723" s="87">
        <v>1.52</v>
      </c>
      <c r="I723" s="84" t="s">
        <v>229</v>
      </c>
      <c r="J723" s="84" t="s">
        <v>230</v>
      </c>
      <c r="K723" s="85" t="s">
        <v>1090</v>
      </c>
      <c r="L723" s="91" t="s">
        <v>1091</v>
      </c>
    </row>
    <row r="724" spans="2:12" x14ac:dyDescent="0.2">
      <c r="B724" s="89" t="s">
        <v>1133</v>
      </c>
      <c r="C724" s="84" t="s">
        <v>1131</v>
      </c>
      <c r="D724" s="86">
        <v>5.0199999999999996</v>
      </c>
      <c r="E724" s="90">
        <v>0.94550000000000001</v>
      </c>
      <c r="F724" s="90">
        <v>1.0921000000000001</v>
      </c>
      <c r="G724" s="86">
        <v>1</v>
      </c>
      <c r="H724" s="87">
        <v>2.31</v>
      </c>
      <c r="I724" s="84" t="s">
        <v>229</v>
      </c>
      <c r="J724" s="84" t="s">
        <v>230</v>
      </c>
      <c r="K724" s="85" t="s">
        <v>1090</v>
      </c>
      <c r="L724" s="91" t="s">
        <v>1091</v>
      </c>
    </row>
    <row r="725" spans="2:12" x14ac:dyDescent="0.2">
      <c r="B725" s="92" t="s">
        <v>1134</v>
      </c>
      <c r="C725" s="93" t="s">
        <v>1131</v>
      </c>
      <c r="D725" s="94">
        <v>7.84</v>
      </c>
      <c r="E725" s="95">
        <v>1.6651</v>
      </c>
      <c r="F725" s="95">
        <v>1.9233</v>
      </c>
      <c r="G725" s="94">
        <v>1</v>
      </c>
      <c r="H725" s="96">
        <v>2.31</v>
      </c>
      <c r="I725" s="93" t="s">
        <v>229</v>
      </c>
      <c r="J725" s="93" t="s">
        <v>230</v>
      </c>
      <c r="K725" s="97" t="s">
        <v>1090</v>
      </c>
      <c r="L725" s="98" t="s">
        <v>1091</v>
      </c>
    </row>
    <row r="726" spans="2:12" x14ac:dyDescent="0.2">
      <c r="B726" s="99" t="s">
        <v>1135</v>
      </c>
      <c r="C726" s="84" t="s">
        <v>1136</v>
      </c>
      <c r="D726" s="86">
        <v>2.61</v>
      </c>
      <c r="E726" s="90">
        <v>0.43930000000000002</v>
      </c>
      <c r="F726" s="90">
        <v>0.50739999999999996</v>
      </c>
      <c r="G726" s="86">
        <v>1</v>
      </c>
      <c r="H726" s="87">
        <v>1</v>
      </c>
      <c r="I726" s="84" t="s">
        <v>229</v>
      </c>
      <c r="J726" s="84" t="s">
        <v>230</v>
      </c>
      <c r="K726" s="85" t="s">
        <v>1090</v>
      </c>
      <c r="L726" s="91" t="s">
        <v>1091</v>
      </c>
    </row>
    <row r="727" spans="2:12" x14ac:dyDescent="0.2">
      <c r="B727" s="89" t="s">
        <v>1137</v>
      </c>
      <c r="C727" s="84" t="s">
        <v>1136</v>
      </c>
      <c r="D727" s="86">
        <v>3.72</v>
      </c>
      <c r="E727" s="90">
        <v>0.55369999999999997</v>
      </c>
      <c r="F727" s="90">
        <v>0.63959999999999995</v>
      </c>
      <c r="G727" s="86">
        <v>1</v>
      </c>
      <c r="H727" s="87">
        <v>1.52</v>
      </c>
      <c r="I727" s="84" t="s">
        <v>229</v>
      </c>
      <c r="J727" s="84" t="s">
        <v>230</v>
      </c>
      <c r="K727" s="85" t="s">
        <v>1090</v>
      </c>
      <c r="L727" s="91" t="s">
        <v>1091</v>
      </c>
    </row>
    <row r="728" spans="2:12" x14ac:dyDescent="0.2">
      <c r="B728" s="89" t="s">
        <v>1138</v>
      </c>
      <c r="C728" s="84" t="s">
        <v>1136</v>
      </c>
      <c r="D728" s="86">
        <v>5.88</v>
      </c>
      <c r="E728" s="90">
        <v>0.8599</v>
      </c>
      <c r="F728" s="90">
        <v>0.99319999999999997</v>
      </c>
      <c r="G728" s="86">
        <v>1</v>
      </c>
      <c r="H728" s="87">
        <v>2.31</v>
      </c>
      <c r="I728" s="84" t="s">
        <v>229</v>
      </c>
      <c r="J728" s="84" t="s">
        <v>230</v>
      </c>
      <c r="K728" s="85" t="s">
        <v>1090</v>
      </c>
      <c r="L728" s="91" t="s">
        <v>1091</v>
      </c>
    </row>
    <row r="729" spans="2:12" x14ac:dyDescent="0.2">
      <c r="B729" s="92" t="s">
        <v>1139</v>
      </c>
      <c r="C729" s="93" t="s">
        <v>1136</v>
      </c>
      <c r="D729" s="94">
        <v>11.64</v>
      </c>
      <c r="E729" s="95">
        <v>1.9491000000000001</v>
      </c>
      <c r="F729" s="95">
        <v>2.2513000000000001</v>
      </c>
      <c r="G729" s="94">
        <v>1</v>
      </c>
      <c r="H729" s="96">
        <v>2.31</v>
      </c>
      <c r="I729" s="93" t="s">
        <v>229</v>
      </c>
      <c r="J729" s="93" t="s">
        <v>230</v>
      </c>
      <c r="K729" s="97" t="s">
        <v>1090</v>
      </c>
      <c r="L729" s="98" t="s">
        <v>1091</v>
      </c>
    </row>
    <row r="730" spans="2:12" x14ac:dyDescent="0.2">
      <c r="B730" s="99" t="s">
        <v>1140</v>
      </c>
      <c r="C730" s="84" t="s">
        <v>1141</v>
      </c>
      <c r="D730" s="86">
        <v>2.59</v>
      </c>
      <c r="E730" s="90">
        <v>1.1913</v>
      </c>
      <c r="F730" s="90">
        <v>1.3759999999999999</v>
      </c>
      <c r="G730" s="86">
        <v>1</v>
      </c>
      <c r="H730" s="87">
        <v>1</v>
      </c>
      <c r="I730" s="84" t="s">
        <v>229</v>
      </c>
      <c r="J730" s="84" t="s">
        <v>230</v>
      </c>
      <c r="K730" s="85" t="s">
        <v>1142</v>
      </c>
      <c r="L730" s="91" t="s">
        <v>1143</v>
      </c>
    </row>
    <row r="731" spans="2:12" x14ac:dyDescent="0.2">
      <c r="B731" s="89" t="s">
        <v>1144</v>
      </c>
      <c r="C731" s="84" t="s">
        <v>1141</v>
      </c>
      <c r="D731" s="86">
        <v>6.92</v>
      </c>
      <c r="E731" s="90">
        <v>2.0247000000000002</v>
      </c>
      <c r="F731" s="90">
        <v>2.3386</v>
      </c>
      <c r="G731" s="86">
        <v>1</v>
      </c>
      <c r="H731" s="87">
        <v>1.52</v>
      </c>
      <c r="I731" s="84" t="s">
        <v>229</v>
      </c>
      <c r="J731" s="84" t="s">
        <v>230</v>
      </c>
      <c r="K731" s="85" t="s">
        <v>1142</v>
      </c>
      <c r="L731" s="91" t="s">
        <v>1143</v>
      </c>
    </row>
    <row r="732" spans="2:12" x14ac:dyDescent="0.2">
      <c r="B732" s="89" t="s">
        <v>1145</v>
      </c>
      <c r="C732" s="84" t="s">
        <v>1141</v>
      </c>
      <c r="D732" s="86">
        <v>9.2799999999999994</v>
      </c>
      <c r="E732" s="90">
        <v>2.8828</v>
      </c>
      <c r="F732" s="90">
        <v>3.3298000000000001</v>
      </c>
      <c r="G732" s="86">
        <v>1</v>
      </c>
      <c r="H732" s="87">
        <v>2.31</v>
      </c>
      <c r="I732" s="84" t="s">
        <v>229</v>
      </c>
      <c r="J732" s="84" t="s">
        <v>230</v>
      </c>
      <c r="K732" s="85" t="s">
        <v>1142</v>
      </c>
      <c r="L732" s="91" t="s">
        <v>1143</v>
      </c>
    </row>
    <row r="733" spans="2:12" x14ac:dyDescent="0.2">
      <c r="B733" s="92" t="s">
        <v>1146</v>
      </c>
      <c r="C733" s="93" t="s">
        <v>1141</v>
      </c>
      <c r="D733" s="94">
        <v>15.93</v>
      </c>
      <c r="E733" s="95">
        <v>5.5613999999999999</v>
      </c>
      <c r="F733" s="95">
        <v>6.4237000000000002</v>
      </c>
      <c r="G733" s="94">
        <v>1</v>
      </c>
      <c r="H733" s="96">
        <v>2.31</v>
      </c>
      <c r="I733" s="93" t="s">
        <v>229</v>
      </c>
      <c r="J733" s="93" t="s">
        <v>230</v>
      </c>
      <c r="K733" s="97" t="s">
        <v>1142</v>
      </c>
      <c r="L733" s="98" t="s">
        <v>1143</v>
      </c>
    </row>
    <row r="734" spans="2:12" x14ac:dyDescent="0.2">
      <c r="B734" s="99" t="s">
        <v>1147</v>
      </c>
      <c r="C734" s="84" t="s">
        <v>1148</v>
      </c>
      <c r="D734" s="86">
        <v>1.56</v>
      </c>
      <c r="E734" s="90">
        <v>0.97619999999999996</v>
      </c>
      <c r="F734" s="90">
        <v>1.1275999999999999</v>
      </c>
      <c r="G734" s="86">
        <v>1</v>
      </c>
      <c r="H734" s="87">
        <v>1</v>
      </c>
      <c r="I734" s="84" t="s">
        <v>229</v>
      </c>
      <c r="J734" s="84" t="s">
        <v>230</v>
      </c>
      <c r="K734" s="85" t="s">
        <v>1142</v>
      </c>
      <c r="L734" s="91" t="s">
        <v>1143</v>
      </c>
    </row>
    <row r="735" spans="2:12" x14ac:dyDescent="0.2">
      <c r="B735" s="89" t="s">
        <v>1149</v>
      </c>
      <c r="C735" s="84" t="s">
        <v>1148</v>
      </c>
      <c r="D735" s="86">
        <v>1.95</v>
      </c>
      <c r="E735" s="90">
        <v>1.1335</v>
      </c>
      <c r="F735" s="90">
        <v>1.3091999999999999</v>
      </c>
      <c r="G735" s="86">
        <v>1</v>
      </c>
      <c r="H735" s="87">
        <v>1.52</v>
      </c>
      <c r="I735" s="84" t="s">
        <v>229</v>
      </c>
      <c r="J735" s="84" t="s">
        <v>230</v>
      </c>
      <c r="K735" s="85" t="s">
        <v>1142</v>
      </c>
      <c r="L735" s="91" t="s">
        <v>1143</v>
      </c>
    </row>
    <row r="736" spans="2:12" x14ac:dyDescent="0.2">
      <c r="B736" s="89" t="s">
        <v>1150</v>
      </c>
      <c r="C736" s="84" t="s">
        <v>1148</v>
      </c>
      <c r="D736" s="86">
        <v>4.42</v>
      </c>
      <c r="E736" s="90">
        <v>1.76</v>
      </c>
      <c r="F736" s="90">
        <v>2.0329000000000002</v>
      </c>
      <c r="G736" s="86">
        <v>1</v>
      </c>
      <c r="H736" s="87">
        <v>2.31</v>
      </c>
      <c r="I736" s="84" t="s">
        <v>229</v>
      </c>
      <c r="J736" s="84" t="s">
        <v>230</v>
      </c>
      <c r="K736" s="85" t="s">
        <v>1142</v>
      </c>
      <c r="L736" s="91" t="s">
        <v>1143</v>
      </c>
    </row>
    <row r="737" spans="2:12" x14ac:dyDescent="0.2">
      <c r="B737" s="92" t="s">
        <v>1151</v>
      </c>
      <c r="C737" s="93" t="s">
        <v>1148</v>
      </c>
      <c r="D737" s="94">
        <v>13.61</v>
      </c>
      <c r="E737" s="95">
        <v>3.8759999999999999</v>
      </c>
      <c r="F737" s="95">
        <v>4.4770000000000003</v>
      </c>
      <c r="G737" s="94">
        <v>1</v>
      </c>
      <c r="H737" s="96">
        <v>2.31</v>
      </c>
      <c r="I737" s="93" t="s">
        <v>229</v>
      </c>
      <c r="J737" s="93" t="s">
        <v>230</v>
      </c>
      <c r="K737" s="97" t="s">
        <v>1142</v>
      </c>
      <c r="L737" s="98" t="s">
        <v>1143</v>
      </c>
    </row>
    <row r="738" spans="2:12" x14ac:dyDescent="0.2">
      <c r="B738" s="99" t="s">
        <v>1152</v>
      </c>
      <c r="C738" s="84" t="s">
        <v>1153</v>
      </c>
      <c r="D738" s="86">
        <v>1.56</v>
      </c>
      <c r="E738" s="90">
        <v>0.90880000000000005</v>
      </c>
      <c r="F738" s="90">
        <v>1.0497000000000001</v>
      </c>
      <c r="G738" s="86">
        <v>1</v>
      </c>
      <c r="H738" s="87">
        <v>1</v>
      </c>
      <c r="I738" s="84" t="s">
        <v>229</v>
      </c>
      <c r="J738" s="84" t="s">
        <v>230</v>
      </c>
      <c r="K738" s="85" t="s">
        <v>1142</v>
      </c>
      <c r="L738" s="91" t="s">
        <v>1143</v>
      </c>
    </row>
    <row r="739" spans="2:12" x14ac:dyDescent="0.2">
      <c r="B739" s="89" t="s">
        <v>1154</v>
      </c>
      <c r="C739" s="84" t="s">
        <v>1153</v>
      </c>
      <c r="D739" s="86">
        <v>3.06</v>
      </c>
      <c r="E739" s="90">
        <v>1.2858000000000001</v>
      </c>
      <c r="F739" s="90">
        <v>1.4852000000000001</v>
      </c>
      <c r="G739" s="86">
        <v>1</v>
      </c>
      <c r="H739" s="87">
        <v>1.52</v>
      </c>
      <c r="I739" s="84" t="s">
        <v>229</v>
      </c>
      <c r="J739" s="84" t="s">
        <v>230</v>
      </c>
      <c r="K739" s="85" t="s">
        <v>1142</v>
      </c>
      <c r="L739" s="91" t="s">
        <v>1143</v>
      </c>
    </row>
    <row r="740" spans="2:12" x14ac:dyDescent="0.2">
      <c r="B740" s="89" t="s">
        <v>1155</v>
      </c>
      <c r="C740" s="84" t="s">
        <v>1153</v>
      </c>
      <c r="D740" s="86">
        <v>7.48</v>
      </c>
      <c r="E740" s="90">
        <v>2.2183000000000002</v>
      </c>
      <c r="F740" s="90">
        <v>2.5621999999999998</v>
      </c>
      <c r="G740" s="86">
        <v>1</v>
      </c>
      <c r="H740" s="87">
        <v>2.31</v>
      </c>
      <c r="I740" s="84" t="s">
        <v>229</v>
      </c>
      <c r="J740" s="84" t="s">
        <v>230</v>
      </c>
      <c r="K740" s="85" t="s">
        <v>1142</v>
      </c>
      <c r="L740" s="91" t="s">
        <v>1143</v>
      </c>
    </row>
    <row r="741" spans="2:12" x14ac:dyDescent="0.2">
      <c r="B741" s="92" t="s">
        <v>1156</v>
      </c>
      <c r="C741" s="93" t="s">
        <v>1153</v>
      </c>
      <c r="D741" s="94">
        <v>17.559999999999999</v>
      </c>
      <c r="E741" s="95">
        <v>5.0933999999999999</v>
      </c>
      <c r="F741" s="95">
        <v>5.8830999999999998</v>
      </c>
      <c r="G741" s="94">
        <v>1</v>
      </c>
      <c r="H741" s="96">
        <v>2.31</v>
      </c>
      <c r="I741" s="93" t="s">
        <v>229</v>
      </c>
      <c r="J741" s="93" t="s">
        <v>230</v>
      </c>
      <c r="K741" s="97" t="s">
        <v>1142</v>
      </c>
      <c r="L741" s="98" t="s">
        <v>1143</v>
      </c>
    </row>
    <row r="742" spans="2:12" x14ac:dyDescent="0.2">
      <c r="B742" s="99" t="s">
        <v>1157</v>
      </c>
      <c r="C742" s="84" t="s">
        <v>1158</v>
      </c>
      <c r="D742" s="86">
        <v>3.49</v>
      </c>
      <c r="E742" s="90">
        <v>1.2757000000000001</v>
      </c>
      <c r="F742" s="90">
        <v>1.4735</v>
      </c>
      <c r="G742" s="86">
        <v>1</v>
      </c>
      <c r="H742" s="87">
        <v>1</v>
      </c>
      <c r="I742" s="84" t="s">
        <v>229</v>
      </c>
      <c r="J742" s="84" t="s">
        <v>230</v>
      </c>
      <c r="K742" s="85" t="s">
        <v>1142</v>
      </c>
      <c r="L742" s="91" t="s">
        <v>1143</v>
      </c>
    </row>
    <row r="743" spans="2:12" x14ac:dyDescent="0.2">
      <c r="B743" s="89" t="s">
        <v>1159</v>
      </c>
      <c r="C743" s="84" t="s">
        <v>1158</v>
      </c>
      <c r="D743" s="86">
        <v>6.14</v>
      </c>
      <c r="E743" s="90">
        <v>1.4032</v>
      </c>
      <c r="F743" s="90">
        <v>1.6208</v>
      </c>
      <c r="G743" s="86">
        <v>1</v>
      </c>
      <c r="H743" s="87">
        <v>1.52</v>
      </c>
      <c r="I743" s="84" t="s">
        <v>229</v>
      </c>
      <c r="J743" s="84" t="s">
        <v>230</v>
      </c>
      <c r="K743" s="85" t="s">
        <v>1142</v>
      </c>
      <c r="L743" s="91" t="s">
        <v>1143</v>
      </c>
    </row>
    <row r="744" spans="2:12" x14ac:dyDescent="0.2">
      <c r="B744" s="89" t="s">
        <v>1160</v>
      </c>
      <c r="C744" s="84" t="s">
        <v>1158</v>
      </c>
      <c r="D744" s="86">
        <v>10.31</v>
      </c>
      <c r="E744" s="90">
        <v>2.1537999999999999</v>
      </c>
      <c r="F744" s="90">
        <v>2.4876999999999998</v>
      </c>
      <c r="G744" s="86">
        <v>1</v>
      </c>
      <c r="H744" s="87">
        <v>2.31</v>
      </c>
      <c r="I744" s="84" t="s">
        <v>229</v>
      </c>
      <c r="J744" s="84" t="s">
        <v>230</v>
      </c>
      <c r="K744" s="85" t="s">
        <v>1142</v>
      </c>
      <c r="L744" s="91" t="s">
        <v>1143</v>
      </c>
    </row>
    <row r="745" spans="2:12" x14ac:dyDescent="0.2">
      <c r="B745" s="92" t="s">
        <v>1161</v>
      </c>
      <c r="C745" s="93" t="s">
        <v>1158</v>
      </c>
      <c r="D745" s="94">
        <v>20</v>
      </c>
      <c r="E745" s="95">
        <v>4.4772999999999996</v>
      </c>
      <c r="F745" s="95">
        <v>5.1715</v>
      </c>
      <c r="G745" s="94">
        <v>1</v>
      </c>
      <c r="H745" s="96">
        <v>2.31</v>
      </c>
      <c r="I745" s="93" t="s">
        <v>229</v>
      </c>
      <c r="J745" s="93" t="s">
        <v>230</v>
      </c>
      <c r="K745" s="97" t="s">
        <v>1142</v>
      </c>
      <c r="L745" s="98" t="s">
        <v>1143</v>
      </c>
    </row>
    <row r="746" spans="2:12" x14ac:dyDescent="0.2">
      <c r="B746" s="99" t="s">
        <v>1162</v>
      </c>
      <c r="C746" s="84" t="s">
        <v>1163</v>
      </c>
      <c r="D746" s="86">
        <v>2.6</v>
      </c>
      <c r="E746" s="90">
        <v>0.41249999999999998</v>
      </c>
      <c r="F746" s="90">
        <v>0.47649999999999998</v>
      </c>
      <c r="G746" s="86">
        <v>1</v>
      </c>
      <c r="H746" s="87">
        <v>1</v>
      </c>
      <c r="I746" s="84" t="s">
        <v>229</v>
      </c>
      <c r="J746" s="84" t="s">
        <v>230</v>
      </c>
      <c r="K746" s="85" t="s">
        <v>1142</v>
      </c>
      <c r="L746" s="91" t="s">
        <v>1143</v>
      </c>
    </row>
    <row r="747" spans="2:12" x14ac:dyDescent="0.2">
      <c r="B747" s="89" t="s">
        <v>1164</v>
      </c>
      <c r="C747" s="84" t="s">
        <v>1163</v>
      </c>
      <c r="D747" s="86">
        <v>2.75</v>
      </c>
      <c r="E747" s="90">
        <v>0.48830000000000001</v>
      </c>
      <c r="F747" s="90">
        <v>0.56399999999999995</v>
      </c>
      <c r="G747" s="86">
        <v>1</v>
      </c>
      <c r="H747" s="87">
        <v>1.52</v>
      </c>
      <c r="I747" s="84" t="s">
        <v>229</v>
      </c>
      <c r="J747" s="84" t="s">
        <v>230</v>
      </c>
      <c r="K747" s="85" t="s">
        <v>1142</v>
      </c>
      <c r="L747" s="91" t="s">
        <v>1143</v>
      </c>
    </row>
    <row r="748" spans="2:12" x14ac:dyDescent="0.2">
      <c r="B748" s="89" t="s">
        <v>1165</v>
      </c>
      <c r="C748" s="84" t="s">
        <v>1163</v>
      </c>
      <c r="D748" s="86">
        <v>4.43</v>
      </c>
      <c r="E748" s="90">
        <v>0.747</v>
      </c>
      <c r="F748" s="90">
        <v>0.86280000000000001</v>
      </c>
      <c r="G748" s="86">
        <v>1</v>
      </c>
      <c r="H748" s="87">
        <v>2.31</v>
      </c>
      <c r="I748" s="84" t="s">
        <v>229</v>
      </c>
      <c r="J748" s="84" t="s">
        <v>230</v>
      </c>
      <c r="K748" s="85" t="s">
        <v>1142</v>
      </c>
      <c r="L748" s="91" t="s">
        <v>1143</v>
      </c>
    </row>
    <row r="749" spans="2:12" x14ac:dyDescent="0.2">
      <c r="B749" s="92" t="s">
        <v>1166</v>
      </c>
      <c r="C749" s="93" t="s">
        <v>1163</v>
      </c>
      <c r="D749" s="94">
        <v>8.01</v>
      </c>
      <c r="E749" s="95">
        <v>1.5844</v>
      </c>
      <c r="F749" s="95">
        <v>1.8301000000000001</v>
      </c>
      <c r="G749" s="94">
        <v>1</v>
      </c>
      <c r="H749" s="96">
        <v>2.31</v>
      </c>
      <c r="I749" s="93" t="s">
        <v>229</v>
      </c>
      <c r="J749" s="93" t="s">
        <v>230</v>
      </c>
      <c r="K749" s="97" t="s">
        <v>1142</v>
      </c>
      <c r="L749" s="98" t="s">
        <v>1143</v>
      </c>
    </row>
    <row r="750" spans="2:12" x14ac:dyDescent="0.2">
      <c r="B750" s="99" t="s">
        <v>1167</v>
      </c>
      <c r="C750" s="84" t="s">
        <v>1168</v>
      </c>
      <c r="D750" s="86">
        <v>3.56</v>
      </c>
      <c r="E750" s="90">
        <v>0.44650000000000001</v>
      </c>
      <c r="F750" s="90">
        <v>0.51570000000000005</v>
      </c>
      <c r="G750" s="86">
        <v>1</v>
      </c>
      <c r="H750" s="87">
        <v>1</v>
      </c>
      <c r="I750" s="84" t="s">
        <v>229</v>
      </c>
      <c r="J750" s="84" t="s">
        <v>230</v>
      </c>
      <c r="K750" s="85" t="s">
        <v>1142</v>
      </c>
      <c r="L750" s="91" t="s">
        <v>1143</v>
      </c>
    </row>
    <row r="751" spans="2:12" x14ac:dyDescent="0.2">
      <c r="B751" s="89" t="s">
        <v>1169</v>
      </c>
      <c r="C751" s="84" t="s">
        <v>1168</v>
      </c>
      <c r="D751" s="86">
        <v>5.08</v>
      </c>
      <c r="E751" s="90">
        <v>0.5988</v>
      </c>
      <c r="F751" s="90">
        <v>0.69159999999999999</v>
      </c>
      <c r="G751" s="86">
        <v>1</v>
      </c>
      <c r="H751" s="87">
        <v>1.52</v>
      </c>
      <c r="I751" s="84" t="s">
        <v>229</v>
      </c>
      <c r="J751" s="84" t="s">
        <v>230</v>
      </c>
      <c r="K751" s="85" t="s">
        <v>1142</v>
      </c>
      <c r="L751" s="91" t="s">
        <v>1143</v>
      </c>
    </row>
    <row r="752" spans="2:12" x14ac:dyDescent="0.2">
      <c r="B752" s="89" t="s">
        <v>1170</v>
      </c>
      <c r="C752" s="84" t="s">
        <v>1168</v>
      </c>
      <c r="D752" s="86">
        <v>7.24</v>
      </c>
      <c r="E752" s="90">
        <v>0.91649999999999998</v>
      </c>
      <c r="F752" s="90">
        <v>1.0586</v>
      </c>
      <c r="G752" s="86">
        <v>1</v>
      </c>
      <c r="H752" s="87">
        <v>2.31</v>
      </c>
      <c r="I752" s="84" t="s">
        <v>229</v>
      </c>
      <c r="J752" s="84" t="s">
        <v>230</v>
      </c>
      <c r="K752" s="85" t="s">
        <v>1142</v>
      </c>
      <c r="L752" s="91" t="s">
        <v>1143</v>
      </c>
    </row>
    <row r="753" spans="2:12" x14ac:dyDescent="0.2">
      <c r="B753" s="92" t="s">
        <v>1171</v>
      </c>
      <c r="C753" s="93" t="s">
        <v>1168</v>
      </c>
      <c r="D753" s="94">
        <v>12.14</v>
      </c>
      <c r="E753" s="95">
        <v>1.9565999999999999</v>
      </c>
      <c r="F753" s="95">
        <v>2.2599999999999998</v>
      </c>
      <c r="G753" s="94">
        <v>1</v>
      </c>
      <c r="H753" s="96">
        <v>2.31</v>
      </c>
      <c r="I753" s="93" t="s">
        <v>229</v>
      </c>
      <c r="J753" s="93" t="s">
        <v>230</v>
      </c>
      <c r="K753" s="97" t="s">
        <v>1142</v>
      </c>
      <c r="L753" s="98" t="s">
        <v>1143</v>
      </c>
    </row>
    <row r="754" spans="2:12" x14ac:dyDescent="0.2">
      <c r="B754" s="99" t="s">
        <v>1172</v>
      </c>
      <c r="C754" s="84" t="s">
        <v>1173</v>
      </c>
      <c r="D754" s="86">
        <v>2.0699999999999998</v>
      </c>
      <c r="E754" s="90">
        <v>0.33289999999999997</v>
      </c>
      <c r="F754" s="90">
        <v>0.38450000000000001</v>
      </c>
      <c r="G754" s="86">
        <v>1</v>
      </c>
      <c r="H754" s="87">
        <v>1</v>
      </c>
      <c r="I754" s="84" t="s">
        <v>229</v>
      </c>
      <c r="J754" s="84" t="s">
        <v>230</v>
      </c>
      <c r="K754" s="85" t="s">
        <v>1142</v>
      </c>
      <c r="L754" s="91" t="s">
        <v>1143</v>
      </c>
    </row>
    <row r="755" spans="2:12" x14ac:dyDescent="0.2">
      <c r="B755" s="89" t="s">
        <v>1174</v>
      </c>
      <c r="C755" s="84" t="s">
        <v>1173</v>
      </c>
      <c r="D755" s="86">
        <v>2.89</v>
      </c>
      <c r="E755" s="90">
        <v>0.4546</v>
      </c>
      <c r="F755" s="90">
        <v>0.52510000000000001</v>
      </c>
      <c r="G755" s="86">
        <v>1</v>
      </c>
      <c r="H755" s="87">
        <v>1.52</v>
      </c>
      <c r="I755" s="84" t="s">
        <v>229</v>
      </c>
      <c r="J755" s="84" t="s">
        <v>230</v>
      </c>
      <c r="K755" s="85" t="s">
        <v>1142</v>
      </c>
      <c r="L755" s="91" t="s">
        <v>1143</v>
      </c>
    </row>
    <row r="756" spans="2:12" x14ac:dyDescent="0.2">
      <c r="B756" s="89" t="s">
        <v>1175</v>
      </c>
      <c r="C756" s="84" t="s">
        <v>1173</v>
      </c>
      <c r="D756" s="86">
        <v>4.51</v>
      </c>
      <c r="E756" s="90">
        <v>0.68279999999999996</v>
      </c>
      <c r="F756" s="90">
        <v>0.78869999999999996</v>
      </c>
      <c r="G756" s="86">
        <v>1</v>
      </c>
      <c r="H756" s="87">
        <v>2.31</v>
      </c>
      <c r="I756" s="84" t="s">
        <v>229</v>
      </c>
      <c r="J756" s="84" t="s">
        <v>230</v>
      </c>
      <c r="K756" s="85" t="s">
        <v>1142</v>
      </c>
      <c r="L756" s="91" t="s">
        <v>1143</v>
      </c>
    </row>
    <row r="757" spans="2:12" x14ac:dyDescent="0.2">
      <c r="B757" s="92" t="s">
        <v>1176</v>
      </c>
      <c r="C757" s="93" t="s">
        <v>1173</v>
      </c>
      <c r="D757" s="94">
        <v>7.66</v>
      </c>
      <c r="E757" s="95">
        <v>1.2718</v>
      </c>
      <c r="F757" s="95">
        <v>1.4690000000000001</v>
      </c>
      <c r="G757" s="94">
        <v>1</v>
      </c>
      <c r="H757" s="96">
        <v>2.31</v>
      </c>
      <c r="I757" s="93" t="s">
        <v>229</v>
      </c>
      <c r="J757" s="93" t="s">
        <v>230</v>
      </c>
      <c r="K757" s="97" t="s">
        <v>1142</v>
      </c>
      <c r="L757" s="98" t="s">
        <v>1143</v>
      </c>
    </row>
    <row r="758" spans="2:12" x14ac:dyDescent="0.2">
      <c r="B758" s="99" t="s">
        <v>1177</v>
      </c>
      <c r="C758" s="84" t="s">
        <v>1178</v>
      </c>
      <c r="D758" s="86">
        <v>2.63</v>
      </c>
      <c r="E758" s="90">
        <v>0.60870000000000002</v>
      </c>
      <c r="F758" s="90">
        <v>0.70309999999999995</v>
      </c>
      <c r="G758" s="86">
        <v>1</v>
      </c>
      <c r="H758" s="87">
        <v>1</v>
      </c>
      <c r="I758" s="84" t="s">
        <v>229</v>
      </c>
      <c r="J758" s="84" t="s">
        <v>230</v>
      </c>
      <c r="K758" s="85" t="s">
        <v>1142</v>
      </c>
      <c r="L758" s="91" t="s">
        <v>1143</v>
      </c>
    </row>
    <row r="759" spans="2:12" x14ac:dyDescent="0.2">
      <c r="B759" s="89" t="s">
        <v>1179</v>
      </c>
      <c r="C759" s="84" t="s">
        <v>1178</v>
      </c>
      <c r="D759" s="86">
        <v>3.62</v>
      </c>
      <c r="E759" s="90">
        <v>0.72699999999999998</v>
      </c>
      <c r="F759" s="90">
        <v>0.8397</v>
      </c>
      <c r="G759" s="86">
        <v>1</v>
      </c>
      <c r="H759" s="87">
        <v>1.52</v>
      </c>
      <c r="I759" s="84" t="s">
        <v>229</v>
      </c>
      <c r="J759" s="84" t="s">
        <v>230</v>
      </c>
      <c r="K759" s="85" t="s">
        <v>1142</v>
      </c>
      <c r="L759" s="91" t="s">
        <v>1143</v>
      </c>
    </row>
    <row r="760" spans="2:12" x14ac:dyDescent="0.2">
      <c r="B760" s="89" t="s">
        <v>1180</v>
      </c>
      <c r="C760" s="84" t="s">
        <v>1178</v>
      </c>
      <c r="D760" s="86">
        <v>5.8</v>
      </c>
      <c r="E760" s="90">
        <v>1.2181</v>
      </c>
      <c r="F760" s="90">
        <v>1.407</v>
      </c>
      <c r="G760" s="86">
        <v>1</v>
      </c>
      <c r="H760" s="87">
        <v>2.31</v>
      </c>
      <c r="I760" s="84" t="s">
        <v>229</v>
      </c>
      <c r="J760" s="84" t="s">
        <v>230</v>
      </c>
      <c r="K760" s="85" t="s">
        <v>1142</v>
      </c>
      <c r="L760" s="91" t="s">
        <v>1143</v>
      </c>
    </row>
    <row r="761" spans="2:12" x14ac:dyDescent="0.2">
      <c r="B761" s="92" t="s">
        <v>1181</v>
      </c>
      <c r="C761" s="93" t="s">
        <v>1178</v>
      </c>
      <c r="D761" s="94">
        <v>12.99</v>
      </c>
      <c r="E761" s="95">
        <v>3.0125999999999999</v>
      </c>
      <c r="F761" s="95">
        <v>3.4796999999999998</v>
      </c>
      <c r="G761" s="94">
        <v>1</v>
      </c>
      <c r="H761" s="96">
        <v>2.31</v>
      </c>
      <c r="I761" s="93" t="s">
        <v>229</v>
      </c>
      <c r="J761" s="93" t="s">
        <v>230</v>
      </c>
      <c r="K761" s="97" t="s">
        <v>1142</v>
      </c>
      <c r="L761" s="98" t="s">
        <v>1143</v>
      </c>
    </row>
    <row r="762" spans="2:12" x14ac:dyDescent="0.2">
      <c r="B762" s="99" t="s">
        <v>1182</v>
      </c>
      <c r="C762" s="84" t="s">
        <v>1183</v>
      </c>
      <c r="D762" s="86">
        <v>2.87</v>
      </c>
      <c r="E762" s="90">
        <v>0.5</v>
      </c>
      <c r="F762" s="90">
        <v>0.57750000000000001</v>
      </c>
      <c r="G762" s="86">
        <v>1</v>
      </c>
      <c r="H762" s="87">
        <v>1</v>
      </c>
      <c r="I762" s="84" t="s">
        <v>229</v>
      </c>
      <c r="J762" s="84" t="s">
        <v>230</v>
      </c>
      <c r="K762" s="85" t="s">
        <v>1142</v>
      </c>
      <c r="L762" s="91" t="s">
        <v>1143</v>
      </c>
    </row>
    <row r="763" spans="2:12" x14ac:dyDescent="0.2">
      <c r="B763" s="89" t="s">
        <v>1184</v>
      </c>
      <c r="C763" s="84" t="s">
        <v>1183</v>
      </c>
      <c r="D763" s="86">
        <v>4.25</v>
      </c>
      <c r="E763" s="90">
        <v>0.6875</v>
      </c>
      <c r="F763" s="90">
        <v>0.79410000000000003</v>
      </c>
      <c r="G763" s="86">
        <v>1</v>
      </c>
      <c r="H763" s="87">
        <v>1.52</v>
      </c>
      <c r="I763" s="84" t="s">
        <v>229</v>
      </c>
      <c r="J763" s="84" t="s">
        <v>230</v>
      </c>
      <c r="K763" s="85" t="s">
        <v>1142</v>
      </c>
      <c r="L763" s="91" t="s">
        <v>1143</v>
      </c>
    </row>
    <row r="764" spans="2:12" x14ac:dyDescent="0.2">
      <c r="B764" s="89" t="s">
        <v>1185</v>
      </c>
      <c r="C764" s="84" t="s">
        <v>1183</v>
      </c>
      <c r="D764" s="86">
        <v>6</v>
      </c>
      <c r="E764" s="90">
        <v>0.99490000000000001</v>
      </c>
      <c r="F764" s="90">
        <v>1.1492</v>
      </c>
      <c r="G764" s="86">
        <v>1</v>
      </c>
      <c r="H764" s="87">
        <v>2.31</v>
      </c>
      <c r="I764" s="84" t="s">
        <v>229</v>
      </c>
      <c r="J764" s="84" t="s">
        <v>230</v>
      </c>
      <c r="K764" s="85" t="s">
        <v>1142</v>
      </c>
      <c r="L764" s="91" t="s">
        <v>1143</v>
      </c>
    </row>
    <row r="765" spans="2:12" x14ac:dyDescent="0.2">
      <c r="B765" s="92" t="s">
        <v>1186</v>
      </c>
      <c r="C765" s="93" t="s">
        <v>1183</v>
      </c>
      <c r="D765" s="94">
        <v>9.58</v>
      </c>
      <c r="E765" s="95">
        <v>1.8811</v>
      </c>
      <c r="F765" s="95">
        <v>2.1728000000000001</v>
      </c>
      <c r="G765" s="94">
        <v>1</v>
      </c>
      <c r="H765" s="96">
        <v>2.31</v>
      </c>
      <c r="I765" s="93" t="s">
        <v>229</v>
      </c>
      <c r="J765" s="93" t="s">
        <v>230</v>
      </c>
      <c r="K765" s="97" t="s">
        <v>1142</v>
      </c>
      <c r="L765" s="98" t="s">
        <v>1143</v>
      </c>
    </row>
    <row r="766" spans="2:12" x14ac:dyDescent="0.2">
      <c r="B766" s="99" t="s">
        <v>1187</v>
      </c>
      <c r="C766" s="84" t="s">
        <v>1188</v>
      </c>
      <c r="D766" s="86">
        <v>2.31</v>
      </c>
      <c r="E766" s="90">
        <v>0.38329999999999997</v>
      </c>
      <c r="F766" s="90">
        <v>0.44269999999999998</v>
      </c>
      <c r="G766" s="86">
        <v>1</v>
      </c>
      <c r="H766" s="87">
        <v>1</v>
      </c>
      <c r="I766" s="84" t="s">
        <v>229</v>
      </c>
      <c r="J766" s="84" t="s">
        <v>230</v>
      </c>
      <c r="K766" s="85" t="s">
        <v>1142</v>
      </c>
      <c r="L766" s="91" t="s">
        <v>1143</v>
      </c>
    </row>
    <row r="767" spans="2:12" x14ac:dyDescent="0.2">
      <c r="B767" s="89" t="s">
        <v>1189</v>
      </c>
      <c r="C767" s="84" t="s">
        <v>1188</v>
      </c>
      <c r="D767" s="86">
        <v>2.82</v>
      </c>
      <c r="E767" s="90">
        <v>0.49790000000000001</v>
      </c>
      <c r="F767" s="90">
        <v>0.57509999999999994</v>
      </c>
      <c r="G767" s="86">
        <v>1</v>
      </c>
      <c r="H767" s="87">
        <v>1.52</v>
      </c>
      <c r="I767" s="84" t="s">
        <v>229</v>
      </c>
      <c r="J767" s="84" t="s">
        <v>230</v>
      </c>
      <c r="K767" s="85" t="s">
        <v>1142</v>
      </c>
      <c r="L767" s="91" t="s">
        <v>1143</v>
      </c>
    </row>
    <row r="768" spans="2:12" x14ac:dyDescent="0.2">
      <c r="B768" s="89" t="s">
        <v>1190</v>
      </c>
      <c r="C768" s="84" t="s">
        <v>1188</v>
      </c>
      <c r="D768" s="86">
        <v>3.94</v>
      </c>
      <c r="E768" s="90">
        <v>0.70530000000000004</v>
      </c>
      <c r="F768" s="90">
        <v>0.81469999999999998</v>
      </c>
      <c r="G768" s="86">
        <v>1</v>
      </c>
      <c r="H768" s="87">
        <v>2.31</v>
      </c>
      <c r="I768" s="84" t="s">
        <v>229</v>
      </c>
      <c r="J768" s="84" t="s">
        <v>230</v>
      </c>
      <c r="K768" s="85" t="s">
        <v>1142</v>
      </c>
      <c r="L768" s="91" t="s">
        <v>1143</v>
      </c>
    </row>
    <row r="769" spans="2:12" x14ac:dyDescent="0.2">
      <c r="B769" s="92" t="s">
        <v>1191</v>
      </c>
      <c r="C769" s="93" t="s">
        <v>1188</v>
      </c>
      <c r="D769" s="94">
        <v>7.37</v>
      </c>
      <c r="E769" s="95">
        <v>1.4621</v>
      </c>
      <c r="F769" s="95">
        <v>1.6888000000000001</v>
      </c>
      <c r="G769" s="94">
        <v>1</v>
      </c>
      <c r="H769" s="96">
        <v>2.31</v>
      </c>
      <c r="I769" s="93" t="s">
        <v>229</v>
      </c>
      <c r="J769" s="93" t="s">
        <v>230</v>
      </c>
      <c r="K769" s="97" t="s">
        <v>1142</v>
      </c>
      <c r="L769" s="98" t="s">
        <v>1143</v>
      </c>
    </row>
    <row r="770" spans="2:12" x14ac:dyDescent="0.2">
      <c r="B770" s="99" t="s">
        <v>1192</v>
      </c>
      <c r="C770" s="84" t="s">
        <v>1193</v>
      </c>
      <c r="D770" s="86">
        <v>2.67</v>
      </c>
      <c r="E770" s="90">
        <v>0.41020000000000001</v>
      </c>
      <c r="F770" s="90">
        <v>0.4738</v>
      </c>
      <c r="G770" s="86">
        <v>1</v>
      </c>
      <c r="H770" s="87">
        <v>1</v>
      </c>
      <c r="I770" s="84" t="s">
        <v>229</v>
      </c>
      <c r="J770" s="84" t="s">
        <v>230</v>
      </c>
      <c r="K770" s="85" t="s">
        <v>1142</v>
      </c>
      <c r="L770" s="91" t="s">
        <v>1143</v>
      </c>
    </row>
    <row r="771" spans="2:12" x14ac:dyDescent="0.2">
      <c r="B771" s="89" t="s">
        <v>1194</v>
      </c>
      <c r="C771" s="84" t="s">
        <v>1193</v>
      </c>
      <c r="D771" s="86">
        <v>3.68</v>
      </c>
      <c r="E771" s="90">
        <v>0.54869999999999997</v>
      </c>
      <c r="F771" s="90">
        <v>0.63380000000000003</v>
      </c>
      <c r="G771" s="86">
        <v>1</v>
      </c>
      <c r="H771" s="87">
        <v>1.52</v>
      </c>
      <c r="I771" s="84" t="s">
        <v>229</v>
      </c>
      <c r="J771" s="84" t="s">
        <v>230</v>
      </c>
      <c r="K771" s="85" t="s">
        <v>1142</v>
      </c>
      <c r="L771" s="91" t="s">
        <v>1143</v>
      </c>
    </row>
    <row r="772" spans="2:12" x14ac:dyDescent="0.2">
      <c r="B772" s="89" t="s">
        <v>1195</v>
      </c>
      <c r="C772" s="84" t="s">
        <v>1193</v>
      </c>
      <c r="D772" s="86">
        <v>5.56</v>
      </c>
      <c r="E772" s="90">
        <v>0.82689999999999997</v>
      </c>
      <c r="F772" s="90">
        <v>0.95509999999999995</v>
      </c>
      <c r="G772" s="86">
        <v>1</v>
      </c>
      <c r="H772" s="87">
        <v>2.31</v>
      </c>
      <c r="I772" s="84" t="s">
        <v>229</v>
      </c>
      <c r="J772" s="84" t="s">
        <v>230</v>
      </c>
      <c r="K772" s="85" t="s">
        <v>1142</v>
      </c>
      <c r="L772" s="91" t="s">
        <v>1143</v>
      </c>
    </row>
    <row r="773" spans="2:12" x14ac:dyDescent="0.2">
      <c r="B773" s="92" t="s">
        <v>1196</v>
      </c>
      <c r="C773" s="93" t="s">
        <v>1193</v>
      </c>
      <c r="D773" s="94">
        <v>9</v>
      </c>
      <c r="E773" s="95">
        <v>1.5536000000000001</v>
      </c>
      <c r="F773" s="95">
        <v>1.7945</v>
      </c>
      <c r="G773" s="94">
        <v>1</v>
      </c>
      <c r="H773" s="96">
        <v>2.31</v>
      </c>
      <c r="I773" s="93" t="s">
        <v>229</v>
      </c>
      <c r="J773" s="93" t="s">
        <v>230</v>
      </c>
      <c r="K773" s="97" t="s">
        <v>1142</v>
      </c>
      <c r="L773" s="98" t="s">
        <v>1143</v>
      </c>
    </row>
    <row r="774" spans="2:12" x14ac:dyDescent="0.2">
      <c r="B774" s="99" t="s">
        <v>1197</v>
      </c>
      <c r="C774" s="84" t="s">
        <v>1198</v>
      </c>
      <c r="D774" s="86">
        <v>2.31</v>
      </c>
      <c r="E774" s="90">
        <v>0.4546</v>
      </c>
      <c r="F774" s="90">
        <v>0.52510000000000001</v>
      </c>
      <c r="G774" s="86">
        <v>1</v>
      </c>
      <c r="H774" s="87">
        <v>1</v>
      </c>
      <c r="I774" s="84" t="s">
        <v>229</v>
      </c>
      <c r="J774" s="84" t="s">
        <v>230</v>
      </c>
      <c r="K774" s="85" t="s">
        <v>1142</v>
      </c>
      <c r="L774" s="91" t="s">
        <v>1143</v>
      </c>
    </row>
    <row r="775" spans="2:12" x14ac:dyDescent="0.2">
      <c r="B775" s="89" t="s">
        <v>1199</v>
      </c>
      <c r="C775" s="84" t="s">
        <v>1198</v>
      </c>
      <c r="D775" s="86">
        <v>3.48</v>
      </c>
      <c r="E775" s="90">
        <v>0.61429999999999996</v>
      </c>
      <c r="F775" s="90">
        <v>0.70950000000000002</v>
      </c>
      <c r="G775" s="86">
        <v>1</v>
      </c>
      <c r="H775" s="87">
        <v>1.52</v>
      </c>
      <c r="I775" s="84" t="s">
        <v>229</v>
      </c>
      <c r="J775" s="84" t="s">
        <v>230</v>
      </c>
      <c r="K775" s="85" t="s">
        <v>1142</v>
      </c>
      <c r="L775" s="91" t="s">
        <v>1143</v>
      </c>
    </row>
    <row r="776" spans="2:12" x14ac:dyDescent="0.2">
      <c r="B776" s="89" t="s">
        <v>1200</v>
      </c>
      <c r="C776" s="84" t="s">
        <v>1198</v>
      </c>
      <c r="D776" s="86">
        <v>6.22</v>
      </c>
      <c r="E776" s="90">
        <v>0.93820000000000003</v>
      </c>
      <c r="F776" s="90">
        <v>1.0837000000000001</v>
      </c>
      <c r="G776" s="86">
        <v>1</v>
      </c>
      <c r="H776" s="87">
        <v>2.31</v>
      </c>
      <c r="I776" s="84" t="s">
        <v>229</v>
      </c>
      <c r="J776" s="84" t="s">
        <v>230</v>
      </c>
      <c r="K776" s="85" t="s">
        <v>1142</v>
      </c>
      <c r="L776" s="91" t="s">
        <v>1143</v>
      </c>
    </row>
    <row r="777" spans="2:12" x14ac:dyDescent="0.2">
      <c r="B777" s="92" t="s">
        <v>1201</v>
      </c>
      <c r="C777" s="93" t="s">
        <v>1198</v>
      </c>
      <c r="D777" s="94">
        <v>9.6199999999999992</v>
      </c>
      <c r="E777" s="95">
        <v>1.7842</v>
      </c>
      <c r="F777" s="95">
        <v>2.0608</v>
      </c>
      <c r="G777" s="94">
        <v>1</v>
      </c>
      <c r="H777" s="96">
        <v>2.31</v>
      </c>
      <c r="I777" s="93" t="s">
        <v>229</v>
      </c>
      <c r="J777" s="93" t="s">
        <v>230</v>
      </c>
      <c r="K777" s="97" t="s">
        <v>1142</v>
      </c>
      <c r="L777" s="98" t="s">
        <v>1143</v>
      </c>
    </row>
    <row r="778" spans="2:12" x14ac:dyDescent="0.2">
      <c r="B778" s="99" t="s">
        <v>1202</v>
      </c>
      <c r="C778" s="84" t="s">
        <v>1203</v>
      </c>
      <c r="D778" s="86">
        <v>4.24</v>
      </c>
      <c r="E778" s="90">
        <v>3.9674</v>
      </c>
      <c r="F778" s="90">
        <v>4.5824999999999996</v>
      </c>
      <c r="G778" s="86">
        <v>1</v>
      </c>
      <c r="H778" s="87">
        <v>1</v>
      </c>
      <c r="I778" s="84" t="s">
        <v>216</v>
      </c>
      <c r="J778" s="84" t="s">
        <v>139</v>
      </c>
      <c r="K778" s="85" t="s">
        <v>1204</v>
      </c>
      <c r="L778" s="91" t="s">
        <v>1205</v>
      </c>
    </row>
    <row r="779" spans="2:12" x14ac:dyDescent="0.2">
      <c r="B779" s="89" t="s">
        <v>1206</v>
      </c>
      <c r="C779" s="84" t="s">
        <v>1203</v>
      </c>
      <c r="D779" s="86">
        <v>4.78</v>
      </c>
      <c r="E779" s="90">
        <v>4.3747999999999996</v>
      </c>
      <c r="F779" s="90">
        <v>5.0530999999999997</v>
      </c>
      <c r="G779" s="86">
        <v>1</v>
      </c>
      <c r="H779" s="87">
        <v>1.52</v>
      </c>
      <c r="I779" s="84" t="s">
        <v>216</v>
      </c>
      <c r="J779" s="84" t="s">
        <v>139</v>
      </c>
      <c r="K779" s="85" t="s">
        <v>1204</v>
      </c>
      <c r="L779" s="91" t="s">
        <v>1205</v>
      </c>
    </row>
    <row r="780" spans="2:12" x14ac:dyDescent="0.2">
      <c r="B780" s="89" t="s">
        <v>1207</v>
      </c>
      <c r="C780" s="84" t="s">
        <v>1203</v>
      </c>
      <c r="D780" s="86">
        <v>6.79</v>
      </c>
      <c r="E780" s="90">
        <v>5.1383000000000001</v>
      </c>
      <c r="F780" s="90">
        <v>5.9349999999999996</v>
      </c>
      <c r="G780" s="86">
        <v>1</v>
      </c>
      <c r="H780" s="87">
        <v>2.31</v>
      </c>
      <c r="I780" s="84" t="s">
        <v>216</v>
      </c>
      <c r="J780" s="84" t="s">
        <v>139</v>
      </c>
      <c r="K780" s="85" t="s">
        <v>1204</v>
      </c>
      <c r="L780" s="91" t="s">
        <v>1205</v>
      </c>
    </row>
    <row r="781" spans="2:12" x14ac:dyDescent="0.2">
      <c r="B781" s="92" t="s">
        <v>1208</v>
      </c>
      <c r="C781" s="93" t="s">
        <v>1203</v>
      </c>
      <c r="D781" s="94">
        <v>16.239999999999998</v>
      </c>
      <c r="E781" s="95">
        <v>8.2814999999999994</v>
      </c>
      <c r="F781" s="95">
        <v>9.5655000000000001</v>
      </c>
      <c r="G781" s="94">
        <v>1</v>
      </c>
      <c r="H781" s="96">
        <v>2.31</v>
      </c>
      <c r="I781" s="93" t="s">
        <v>216</v>
      </c>
      <c r="J781" s="93" t="s">
        <v>139</v>
      </c>
      <c r="K781" s="97" t="s">
        <v>1204</v>
      </c>
      <c r="L781" s="98" t="s">
        <v>1205</v>
      </c>
    </row>
    <row r="782" spans="2:12" x14ac:dyDescent="0.2">
      <c r="B782" s="99" t="s">
        <v>1209</v>
      </c>
      <c r="C782" s="84" t="s">
        <v>1210</v>
      </c>
      <c r="D782" s="86">
        <v>3.76</v>
      </c>
      <c r="E782" s="90">
        <v>1.2276</v>
      </c>
      <c r="F782" s="90">
        <v>1.4178999999999999</v>
      </c>
      <c r="G782" s="86">
        <v>1</v>
      </c>
      <c r="H782" s="87">
        <v>1</v>
      </c>
      <c r="I782" s="84" t="s">
        <v>229</v>
      </c>
      <c r="J782" s="84" t="s">
        <v>230</v>
      </c>
      <c r="K782" s="85" t="s">
        <v>1204</v>
      </c>
      <c r="L782" s="91" t="s">
        <v>1205</v>
      </c>
    </row>
    <row r="783" spans="2:12" x14ac:dyDescent="0.2">
      <c r="B783" s="89" t="s">
        <v>1211</v>
      </c>
      <c r="C783" s="84" t="s">
        <v>1210</v>
      </c>
      <c r="D783" s="86">
        <v>5.74</v>
      </c>
      <c r="E783" s="90">
        <v>1.9278</v>
      </c>
      <c r="F783" s="90">
        <v>2.2267000000000001</v>
      </c>
      <c r="G783" s="86">
        <v>1</v>
      </c>
      <c r="H783" s="87">
        <v>1.52</v>
      </c>
      <c r="I783" s="84" t="s">
        <v>229</v>
      </c>
      <c r="J783" s="84" t="s">
        <v>230</v>
      </c>
      <c r="K783" s="85" t="s">
        <v>1204</v>
      </c>
      <c r="L783" s="91" t="s">
        <v>1205</v>
      </c>
    </row>
    <row r="784" spans="2:12" x14ac:dyDescent="0.2">
      <c r="B784" s="89" t="s">
        <v>1212</v>
      </c>
      <c r="C784" s="84" t="s">
        <v>1210</v>
      </c>
      <c r="D784" s="86">
        <v>8.24</v>
      </c>
      <c r="E784" s="90">
        <v>2.5749</v>
      </c>
      <c r="F784" s="90">
        <v>2.9741</v>
      </c>
      <c r="G784" s="86">
        <v>1</v>
      </c>
      <c r="H784" s="87">
        <v>2.31</v>
      </c>
      <c r="I784" s="84" t="s">
        <v>229</v>
      </c>
      <c r="J784" s="84" t="s">
        <v>230</v>
      </c>
      <c r="K784" s="85" t="s">
        <v>1204</v>
      </c>
      <c r="L784" s="91" t="s">
        <v>1205</v>
      </c>
    </row>
    <row r="785" spans="2:12" x14ac:dyDescent="0.2">
      <c r="B785" s="92" t="s">
        <v>1213</v>
      </c>
      <c r="C785" s="93" t="s">
        <v>1210</v>
      </c>
      <c r="D785" s="94">
        <v>20.67</v>
      </c>
      <c r="E785" s="95">
        <v>5.5610999999999997</v>
      </c>
      <c r="F785" s="95">
        <v>6.4233000000000002</v>
      </c>
      <c r="G785" s="94">
        <v>1</v>
      </c>
      <c r="H785" s="96">
        <v>2.31</v>
      </c>
      <c r="I785" s="93" t="s">
        <v>229</v>
      </c>
      <c r="J785" s="93" t="s">
        <v>230</v>
      </c>
      <c r="K785" s="97" t="s">
        <v>1204</v>
      </c>
      <c r="L785" s="98" t="s">
        <v>1205</v>
      </c>
    </row>
    <row r="786" spans="2:12" x14ac:dyDescent="0.2">
      <c r="B786" s="99" t="s">
        <v>1214</v>
      </c>
      <c r="C786" s="84" t="s">
        <v>1215</v>
      </c>
      <c r="D786" s="86">
        <v>2.52</v>
      </c>
      <c r="E786" s="90">
        <v>1.1806000000000001</v>
      </c>
      <c r="F786" s="90">
        <v>1.3636999999999999</v>
      </c>
      <c r="G786" s="86">
        <v>1</v>
      </c>
      <c r="H786" s="87">
        <v>1</v>
      </c>
      <c r="I786" s="84" t="s">
        <v>229</v>
      </c>
      <c r="J786" s="84" t="s">
        <v>230</v>
      </c>
      <c r="K786" s="85" t="s">
        <v>1204</v>
      </c>
      <c r="L786" s="91" t="s">
        <v>1205</v>
      </c>
    </row>
    <row r="787" spans="2:12" x14ac:dyDescent="0.2">
      <c r="B787" s="89" t="s">
        <v>1216</v>
      </c>
      <c r="C787" s="84" t="s">
        <v>1215</v>
      </c>
      <c r="D787" s="86">
        <v>3.43</v>
      </c>
      <c r="E787" s="90">
        <v>1.3761000000000001</v>
      </c>
      <c r="F787" s="90">
        <v>1.5894999999999999</v>
      </c>
      <c r="G787" s="86">
        <v>1</v>
      </c>
      <c r="H787" s="87">
        <v>1.52</v>
      </c>
      <c r="I787" s="84" t="s">
        <v>229</v>
      </c>
      <c r="J787" s="84" t="s">
        <v>230</v>
      </c>
      <c r="K787" s="85" t="s">
        <v>1204</v>
      </c>
      <c r="L787" s="91" t="s">
        <v>1205</v>
      </c>
    </row>
    <row r="788" spans="2:12" x14ac:dyDescent="0.2">
      <c r="B788" s="89" t="s">
        <v>1217</v>
      </c>
      <c r="C788" s="84" t="s">
        <v>1215</v>
      </c>
      <c r="D788" s="86">
        <v>6.67</v>
      </c>
      <c r="E788" s="90">
        <v>2.1078999999999999</v>
      </c>
      <c r="F788" s="90">
        <v>2.4346999999999999</v>
      </c>
      <c r="G788" s="86">
        <v>1</v>
      </c>
      <c r="H788" s="87">
        <v>2.31</v>
      </c>
      <c r="I788" s="84" t="s">
        <v>229</v>
      </c>
      <c r="J788" s="84" t="s">
        <v>230</v>
      </c>
      <c r="K788" s="85" t="s">
        <v>1204</v>
      </c>
      <c r="L788" s="91" t="s">
        <v>1205</v>
      </c>
    </row>
    <row r="789" spans="2:12" x14ac:dyDescent="0.2">
      <c r="B789" s="92" t="s">
        <v>1218</v>
      </c>
      <c r="C789" s="93" t="s">
        <v>1215</v>
      </c>
      <c r="D789" s="94">
        <v>13.22</v>
      </c>
      <c r="E789" s="95">
        <v>3.9045000000000001</v>
      </c>
      <c r="F789" s="95">
        <v>4.5099</v>
      </c>
      <c r="G789" s="94">
        <v>1</v>
      </c>
      <c r="H789" s="96">
        <v>2.31</v>
      </c>
      <c r="I789" s="93" t="s">
        <v>229</v>
      </c>
      <c r="J789" s="93" t="s">
        <v>230</v>
      </c>
      <c r="K789" s="97" t="s">
        <v>1204</v>
      </c>
      <c r="L789" s="98" t="s">
        <v>1205</v>
      </c>
    </row>
    <row r="790" spans="2:12" x14ac:dyDescent="0.2">
      <c r="B790" s="99" t="s">
        <v>1219</v>
      </c>
      <c r="C790" s="84" t="s">
        <v>1220</v>
      </c>
      <c r="D790" s="86">
        <v>2.19</v>
      </c>
      <c r="E790" s="90">
        <v>1.0515000000000001</v>
      </c>
      <c r="F790" s="90">
        <v>1.2144999999999999</v>
      </c>
      <c r="G790" s="86">
        <v>1</v>
      </c>
      <c r="H790" s="87">
        <v>1</v>
      </c>
      <c r="I790" s="84" t="s">
        <v>229</v>
      </c>
      <c r="J790" s="84" t="s">
        <v>230</v>
      </c>
      <c r="K790" s="85" t="s">
        <v>1204</v>
      </c>
      <c r="L790" s="91" t="s">
        <v>1205</v>
      </c>
    </row>
    <row r="791" spans="2:12" x14ac:dyDescent="0.2">
      <c r="B791" s="89" t="s">
        <v>1221</v>
      </c>
      <c r="C791" s="84" t="s">
        <v>1220</v>
      </c>
      <c r="D791" s="86">
        <v>3.21</v>
      </c>
      <c r="E791" s="90">
        <v>1.2559</v>
      </c>
      <c r="F791" s="90">
        <v>1.4505999999999999</v>
      </c>
      <c r="G791" s="86">
        <v>1</v>
      </c>
      <c r="H791" s="87">
        <v>1.52</v>
      </c>
      <c r="I791" s="84" t="s">
        <v>229</v>
      </c>
      <c r="J791" s="84" t="s">
        <v>230</v>
      </c>
      <c r="K791" s="85" t="s">
        <v>1204</v>
      </c>
      <c r="L791" s="91" t="s">
        <v>1205</v>
      </c>
    </row>
    <row r="792" spans="2:12" x14ac:dyDescent="0.2">
      <c r="B792" s="89" t="s">
        <v>1222</v>
      </c>
      <c r="C792" s="84" t="s">
        <v>1220</v>
      </c>
      <c r="D792" s="86">
        <v>7.39</v>
      </c>
      <c r="E792" s="90">
        <v>1.8876999999999999</v>
      </c>
      <c r="F792" s="90">
        <v>2.1804000000000001</v>
      </c>
      <c r="G792" s="86">
        <v>1</v>
      </c>
      <c r="H792" s="87">
        <v>2.31</v>
      </c>
      <c r="I792" s="84" t="s">
        <v>229</v>
      </c>
      <c r="J792" s="84" t="s">
        <v>230</v>
      </c>
      <c r="K792" s="85" t="s">
        <v>1204</v>
      </c>
      <c r="L792" s="91" t="s">
        <v>1205</v>
      </c>
    </row>
    <row r="793" spans="2:12" x14ac:dyDescent="0.2">
      <c r="B793" s="92" t="s">
        <v>1223</v>
      </c>
      <c r="C793" s="93" t="s">
        <v>1220</v>
      </c>
      <c r="D793" s="94">
        <v>14.32</v>
      </c>
      <c r="E793" s="95">
        <v>3.5796000000000001</v>
      </c>
      <c r="F793" s="95">
        <v>4.1345999999999998</v>
      </c>
      <c r="G793" s="94">
        <v>1</v>
      </c>
      <c r="H793" s="96">
        <v>2.31</v>
      </c>
      <c r="I793" s="93" t="s">
        <v>229</v>
      </c>
      <c r="J793" s="93" t="s">
        <v>230</v>
      </c>
      <c r="K793" s="97" t="s">
        <v>1204</v>
      </c>
      <c r="L793" s="98" t="s">
        <v>1205</v>
      </c>
    </row>
    <row r="794" spans="2:12" x14ac:dyDescent="0.2">
      <c r="B794" s="99" t="s">
        <v>1224</v>
      </c>
      <c r="C794" s="84" t="s">
        <v>1225</v>
      </c>
      <c r="D794" s="86">
        <v>2.4700000000000002</v>
      </c>
      <c r="E794" s="90">
        <v>0.9093</v>
      </c>
      <c r="F794" s="90">
        <v>1.0503</v>
      </c>
      <c r="G794" s="86">
        <v>1</v>
      </c>
      <c r="H794" s="87">
        <v>1</v>
      </c>
      <c r="I794" s="84" t="s">
        <v>229</v>
      </c>
      <c r="J794" s="84" t="s">
        <v>230</v>
      </c>
      <c r="K794" s="85" t="s">
        <v>1204</v>
      </c>
      <c r="L794" s="91" t="s">
        <v>1205</v>
      </c>
    </row>
    <row r="795" spans="2:12" x14ac:dyDescent="0.2">
      <c r="B795" s="89" t="s">
        <v>1226</v>
      </c>
      <c r="C795" s="84" t="s">
        <v>1225</v>
      </c>
      <c r="D795" s="86">
        <v>5.13</v>
      </c>
      <c r="E795" s="90">
        <v>1.4051</v>
      </c>
      <c r="F795" s="90">
        <v>1.623</v>
      </c>
      <c r="G795" s="86">
        <v>1</v>
      </c>
      <c r="H795" s="87">
        <v>1.52</v>
      </c>
      <c r="I795" s="84" t="s">
        <v>229</v>
      </c>
      <c r="J795" s="84" t="s">
        <v>230</v>
      </c>
      <c r="K795" s="85" t="s">
        <v>1204</v>
      </c>
      <c r="L795" s="91" t="s">
        <v>1205</v>
      </c>
    </row>
    <row r="796" spans="2:12" x14ac:dyDescent="0.2">
      <c r="B796" s="89" t="s">
        <v>1227</v>
      </c>
      <c r="C796" s="84" t="s">
        <v>1225</v>
      </c>
      <c r="D796" s="86">
        <v>9.3000000000000007</v>
      </c>
      <c r="E796" s="90">
        <v>2.0453000000000001</v>
      </c>
      <c r="F796" s="90">
        <v>2.3624000000000001</v>
      </c>
      <c r="G796" s="86">
        <v>1</v>
      </c>
      <c r="H796" s="87">
        <v>2.31</v>
      </c>
      <c r="I796" s="84" t="s">
        <v>229</v>
      </c>
      <c r="J796" s="84" t="s">
        <v>230</v>
      </c>
      <c r="K796" s="85" t="s">
        <v>1204</v>
      </c>
      <c r="L796" s="91" t="s">
        <v>1205</v>
      </c>
    </row>
    <row r="797" spans="2:12" x14ac:dyDescent="0.2">
      <c r="B797" s="92" t="s">
        <v>1228</v>
      </c>
      <c r="C797" s="93" t="s">
        <v>1225</v>
      </c>
      <c r="D797" s="94">
        <v>16.170000000000002</v>
      </c>
      <c r="E797" s="95">
        <v>3.7416999999999998</v>
      </c>
      <c r="F797" s="95">
        <v>4.3217999999999996</v>
      </c>
      <c r="G797" s="94">
        <v>1</v>
      </c>
      <c r="H797" s="96">
        <v>2.31</v>
      </c>
      <c r="I797" s="93" t="s">
        <v>229</v>
      </c>
      <c r="J797" s="93" t="s">
        <v>230</v>
      </c>
      <c r="K797" s="97" t="s">
        <v>1204</v>
      </c>
      <c r="L797" s="98" t="s">
        <v>1205</v>
      </c>
    </row>
    <row r="798" spans="2:12" x14ac:dyDescent="0.2">
      <c r="B798" s="99" t="s">
        <v>1229</v>
      </c>
      <c r="C798" s="84" t="s">
        <v>1230</v>
      </c>
      <c r="D798" s="86">
        <v>2.2000000000000002</v>
      </c>
      <c r="E798" s="90">
        <v>0.874</v>
      </c>
      <c r="F798" s="90">
        <v>1.0095000000000001</v>
      </c>
      <c r="G798" s="86">
        <v>1</v>
      </c>
      <c r="H798" s="87">
        <v>1</v>
      </c>
      <c r="I798" s="84" t="s">
        <v>229</v>
      </c>
      <c r="J798" s="84" t="s">
        <v>230</v>
      </c>
      <c r="K798" s="85" t="s">
        <v>1204</v>
      </c>
      <c r="L798" s="91" t="s">
        <v>1205</v>
      </c>
    </row>
    <row r="799" spans="2:12" x14ac:dyDescent="0.2">
      <c r="B799" s="89" t="s">
        <v>1231</v>
      </c>
      <c r="C799" s="84" t="s">
        <v>1230</v>
      </c>
      <c r="D799" s="86">
        <v>3.95</v>
      </c>
      <c r="E799" s="90">
        <v>1.1009</v>
      </c>
      <c r="F799" s="90">
        <v>1.2716000000000001</v>
      </c>
      <c r="G799" s="86">
        <v>1</v>
      </c>
      <c r="H799" s="87">
        <v>1.52</v>
      </c>
      <c r="I799" s="84" t="s">
        <v>229</v>
      </c>
      <c r="J799" s="84" t="s">
        <v>230</v>
      </c>
      <c r="K799" s="85" t="s">
        <v>1204</v>
      </c>
      <c r="L799" s="91" t="s">
        <v>1205</v>
      </c>
    </row>
    <row r="800" spans="2:12" x14ac:dyDescent="0.2">
      <c r="B800" s="89" t="s">
        <v>1232</v>
      </c>
      <c r="C800" s="84" t="s">
        <v>1230</v>
      </c>
      <c r="D800" s="86">
        <v>8.1300000000000008</v>
      </c>
      <c r="E800" s="90">
        <v>1.6099000000000001</v>
      </c>
      <c r="F800" s="90">
        <v>1.8594999999999999</v>
      </c>
      <c r="G800" s="86">
        <v>1</v>
      </c>
      <c r="H800" s="87">
        <v>2.31</v>
      </c>
      <c r="I800" s="84" t="s">
        <v>229</v>
      </c>
      <c r="J800" s="84" t="s">
        <v>230</v>
      </c>
      <c r="K800" s="85" t="s">
        <v>1204</v>
      </c>
      <c r="L800" s="91" t="s">
        <v>1205</v>
      </c>
    </row>
    <row r="801" spans="2:12" x14ac:dyDescent="0.2">
      <c r="B801" s="92" t="s">
        <v>1233</v>
      </c>
      <c r="C801" s="93" t="s">
        <v>1230</v>
      </c>
      <c r="D801" s="94">
        <v>15.3</v>
      </c>
      <c r="E801" s="95">
        <v>2.9321999999999999</v>
      </c>
      <c r="F801" s="95">
        <v>3.3868</v>
      </c>
      <c r="G801" s="94">
        <v>1</v>
      </c>
      <c r="H801" s="96">
        <v>2.31</v>
      </c>
      <c r="I801" s="93" t="s">
        <v>229</v>
      </c>
      <c r="J801" s="93" t="s">
        <v>230</v>
      </c>
      <c r="K801" s="97" t="s">
        <v>1204</v>
      </c>
      <c r="L801" s="98" t="s">
        <v>1205</v>
      </c>
    </row>
    <row r="802" spans="2:12" x14ac:dyDescent="0.2">
      <c r="B802" s="99" t="s">
        <v>1234</v>
      </c>
      <c r="C802" s="84" t="s">
        <v>1235</v>
      </c>
      <c r="D802" s="86">
        <v>1.98</v>
      </c>
      <c r="E802" s="90">
        <v>0.75519999999999998</v>
      </c>
      <c r="F802" s="90">
        <v>0.87229999999999996</v>
      </c>
      <c r="G802" s="86">
        <v>1</v>
      </c>
      <c r="H802" s="87">
        <v>1</v>
      </c>
      <c r="I802" s="84" t="s">
        <v>229</v>
      </c>
      <c r="J802" s="84" t="s">
        <v>230</v>
      </c>
      <c r="K802" s="85" t="s">
        <v>1204</v>
      </c>
      <c r="L802" s="91" t="s">
        <v>1205</v>
      </c>
    </row>
    <row r="803" spans="2:12" x14ac:dyDescent="0.2">
      <c r="B803" s="89" t="s">
        <v>1236</v>
      </c>
      <c r="C803" s="84" t="s">
        <v>1235</v>
      </c>
      <c r="D803" s="86">
        <v>3.18</v>
      </c>
      <c r="E803" s="90">
        <v>0.9032</v>
      </c>
      <c r="F803" s="90">
        <v>1.0431999999999999</v>
      </c>
      <c r="G803" s="86">
        <v>1</v>
      </c>
      <c r="H803" s="87">
        <v>1.52</v>
      </c>
      <c r="I803" s="84" t="s">
        <v>229</v>
      </c>
      <c r="J803" s="84" t="s">
        <v>230</v>
      </c>
      <c r="K803" s="85" t="s">
        <v>1204</v>
      </c>
      <c r="L803" s="91" t="s">
        <v>1205</v>
      </c>
    </row>
    <row r="804" spans="2:12" x14ac:dyDescent="0.2">
      <c r="B804" s="89" t="s">
        <v>1237</v>
      </c>
      <c r="C804" s="84" t="s">
        <v>1235</v>
      </c>
      <c r="D804" s="86">
        <v>7.13</v>
      </c>
      <c r="E804" s="90">
        <v>1.472</v>
      </c>
      <c r="F804" s="90">
        <v>1.7001999999999999</v>
      </c>
      <c r="G804" s="86">
        <v>1</v>
      </c>
      <c r="H804" s="87">
        <v>2.31</v>
      </c>
      <c r="I804" s="84" t="s">
        <v>229</v>
      </c>
      <c r="J804" s="84" t="s">
        <v>230</v>
      </c>
      <c r="K804" s="85" t="s">
        <v>1204</v>
      </c>
      <c r="L804" s="91" t="s">
        <v>1205</v>
      </c>
    </row>
    <row r="805" spans="2:12" x14ac:dyDescent="0.2">
      <c r="B805" s="92" t="s">
        <v>1238</v>
      </c>
      <c r="C805" s="93" t="s">
        <v>1235</v>
      </c>
      <c r="D805" s="94">
        <v>12.52</v>
      </c>
      <c r="E805" s="95">
        <v>2.5533000000000001</v>
      </c>
      <c r="F805" s="95">
        <v>2.9491999999999998</v>
      </c>
      <c r="G805" s="94">
        <v>1</v>
      </c>
      <c r="H805" s="96">
        <v>2.31</v>
      </c>
      <c r="I805" s="93" t="s">
        <v>229</v>
      </c>
      <c r="J805" s="93" t="s">
        <v>230</v>
      </c>
      <c r="K805" s="97" t="s">
        <v>1204</v>
      </c>
      <c r="L805" s="98" t="s">
        <v>1205</v>
      </c>
    </row>
    <row r="806" spans="2:12" x14ac:dyDescent="0.2">
      <c r="B806" s="99" t="s">
        <v>1239</v>
      </c>
      <c r="C806" s="84" t="s">
        <v>1240</v>
      </c>
      <c r="D806" s="86">
        <v>2.91</v>
      </c>
      <c r="E806" s="90">
        <v>1.0869</v>
      </c>
      <c r="F806" s="90">
        <v>1.2554000000000001</v>
      </c>
      <c r="G806" s="86">
        <v>1</v>
      </c>
      <c r="H806" s="87">
        <v>1</v>
      </c>
      <c r="I806" s="84" t="s">
        <v>229</v>
      </c>
      <c r="J806" s="84" t="s">
        <v>230</v>
      </c>
      <c r="K806" s="85" t="s">
        <v>1204</v>
      </c>
      <c r="L806" s="91" t="s">
        <v>1205</v>
      </c>
    </row>
    <row r="807" spans="2:12" x14ac:dyDescent="0.2">
      <c r="B807" s="89" t="s">
        <v>1241</v>
      </c>
      <c r="C807" s="84" t="s">
        <v>1240</v>
      </c>
      <c r="D807" s="86">
        <v>4.4800000000000004</v>
      </c>
      <c r="E807" s="90">
        <v>1.3892</v>
      </c>
      <c r="F807" s="90">
        <v>1.6046</v>
      </c>
      <c r="G807" s="86">
        <v>1</v>
      </c>
      <c r="H807" s="87">
        <v>1.52</v>
      </c>
      <c r="I807" s="84" t="s">
        <v>229</v>
      </c>
      <c r="J807" s="84" t="s">
        <v>230</v>
      </c>
      <c r="K807" s="85" t="s">
        <v>1204</v>
      </c>
      <c r="L807" s="91" t="s">
        <v>1205</v>
      </c>
    </row>
    <row r="808" spans="2:12" x14ac:dyDescent="0.2">
      <c r="B808" s="89" t="s">
        <v>1242</v>
      </c>
      <c r="C808" s="84" t="s">
        <v>1240</v>
      </c>
      <c r="D808" s="86">
        <v>8.43</v>
      </c>
      <c r="E808" s="90">
        <v>2.0097999999999998</v>
      </c>
      <c r="F808" s="90">
        <v>2.3214000000000001</v>
      </c>
      <c r="G808" s="86">
        <v>1</v>
      </c>
      <c r="H808" s="87">
        <v>2.31</v>
      </c>
      <c r="I808" s="84" t="s">
        <v>229</v>
      </c>
      <c r="J808" s="84" t="s">
        <v>230</v>
      </c>
      <c r="K808" s="85" t="s">
        <v>1204</v>
      </c>
      <c r="L808" s="91" t="s">
        <v>1205</v>
      </c>
    </row>
    <row r="809" spans="2:12" x14ac:dyDescent="0.2">
      <c r="B809" s="92" t="s">
        <v>1243</v>
      </c>
      <c r="C809" s="93" t="s">
        <v>1240</v>
      </c>
      <c r="D809" s="94">
        <v>17.45</v>
      </c>
      <c r="E809" s="95">
        <v>4.2157999999999998</v>
      </c>
      <c r="F809" s="95">
        <v>4.8695000000000004</v>
      </c>
      <c r="G809" s="94">
        <v>1</v>
      </c>
      <c r="H809" s="96">
        <v>2.31</v>
      </c>
      <c r="I809" s="93" t="s">
        <v>229</v>
      </c>
      <c r="J809" s="93" t="s">
        <v>230</v>
      </c>
      <c r="K809" s="97" t="s">
        <v>1204</v>
      </c>
      <c r="L809" s="98" t="s">
        <v>1205</v>
      </c>
    </row>
    <row r="810" spans="2:12" x14ac:dyDescent="0.2">
      <c r="B810" s="99" t="s">
        <v>1244</v>
      </c>
      <c r="C810" s="84" t="s">
        <v>1245</v>
      </c>
      <c r="D810" s="86">
        <v>2.41</v>
      </c>
      <c r="E810" s="90">
        <v>0.66420000000000001</v>
      </c>
      <c r="F810" s="90">
        <v>0.76719999999999999</v>
      </c>
      <c r="G810" s="86">
        <v>1</v>
      </c>
      <c r="H810" s="87">
        <v>1</v>
      </c>
      <c r="I810" s="84" t="s">
        <v>229</v>
      </c>
      <c r="J810" s="84" t="s">
        <v>230</v>
      </c>
      <c r="K810" s="85" t="s">
        <v>1204</v>
      </c>
      <c r="L810" s="91" t="s">
        <v>1205</v>
      </c>
    </row>
    <row r="811" spans="2:12" x14ac:dyDescent="0.2">
      <c r="B811" s="89" t="s">
        <v>1246</v>
      </c>
      <c r="C811" s="84" t="s">
        <v>1245</v>
      </c>
      <c r="D811" s="86">
        <v>3.94</v>
      </c>
      <c r="E811" s="90">
        <v>0.73140000000000005</v>
      </c>
      <c r="F811" s="90">
        <v>0.8448</v>
      </c>
      <c r="G811" s="86">
        <v>1</v>
      </c>
      <c r="H811" s="87">
        <v>1.52</v>
      </c>
      <c r="I811" s="84" t="s">
        <v>229</v>
      </c>
      <c r="J811" s="84" t="s">
        <v>230</v>
      </c>
      <c r="K811" s="85" t="s">
        <v>1204</v>
      </c>
      <c r="L811" s="91" t="s">
        <v>1205</v>
      </c>
    </row>
    <row r="812" spans="2:12" x14ac:dyDescent="0.2">
      <c r="B812" s="89" t="s">
        <v>1247</v>
      </c>
      <c r="C812" s="84" t="s">
        <v>1245</v>
      </c>
      <c r="D812" s="86">
        <v>6.48</v>
      </c>
      <c r="E812" s="90">
        <v>1.0928</v>
      </c>
      <c r="F812" s="90">
        <v>1.2622</v>
      </c>
      <c r="G812" s="86">
        <v>1</v>
      </c>
      <c r="H812" s="87">
        <v>2.31</v>
      </c>
      <c r="I812" s="84" t="s">
        <v>229</v>
      </c>
      <c r="J812" s="84" t="s">
        <v>230</v>
      </c>
      <c r="K812" s="85" t="s">
        <v>1204</v>
      </c>
      <c r="L812" s="91" t="s">
        <v>1205</v>
      </c>
    </row>
    <row r="813" spans="2:12" x14ac:dyDescent="0.2">
      <c r="B813" s="92" t="s">
        <v>1248</v>
      </c>
      <c r="C813" s="93" t="s">
        <v>1245</v>
      </c>
      <c r="D813" s="94">
        <v>9.81</v>
      </c>
      <c r="E813" s="95">
        <v>1.7416</v>
      </c>
      <c r="F813" s="95">
        <v>2.0116000000000001</v>
      </c>
      <c r="G813" s="94">
        <v>1</v>
      </c>
      <c r="H813" s="96">
        <v>2.31</v>
      </c>
      <c r="I813" s="93" t="s">
        <v>229</v>
      </c>
      <c r="J813" s="93" t="s">
        <v>230</v>
      </c>
      <c r="K813" s="97" t="s">
        <v>1204</v>
      </c>
      <c r="L813" s="98" t="s">
        <v>1205</v>
      </c>
    </row>
    <row r="814" spans="2:12" x14ac:dyDescent="0.2">
      <c r="B814" s="99" t="s">
        <v>1249</v>
      </c>
      <c r="C814" s="84" t="s">
        <v>1250</v>
      </c>
      <c r="D814" s="86">
        <v>2.4700000000000002</v>
      </c>
      <c r="E814" s="90">
        <v>0.45889999999999997</v>
      </c>
      <c r="F814" s="90">
        <v>0.53010000000000002</v>
      </c>
      <c r="G814" s="86">
        <v>1</v>
      </c>
      <c r="H814" s="87">
        <v>1</v>
      </c>
      <c r="I814" s="84" t="s">
        <v>229</v>
      </c>
      <c r="J814" s="84" t="s">
        <v>230</v>
      </c>
      <c r="K814" s="85" t="s">
        <v>1204</v>
      </c>
      <c r="L814" s="91" t="s">
        <v>1205</v>
      </c>
    </row>
    <row r="815" spans="2:12" x14ac:dyDescent="0.2">
      <c r="B815" s="89" t="s">
        <v>1251</v>
      </c>
      <c r="C815" s="84" t="s">
        <v>1250</v>
      </c>
      <c r="D815" s="86">
        <v>4.0599999999999996</v>
      </c>
      <c r="E815" s="90">
        <v>0.63800000000000001</v>
      </c>
      <c r="F815" s="90">
        <v>0.7369</v>
      </c>
      <c r="G815" s="86">
        <v>1</v>
      </c>
      <c r="H815" s="87">
        <v>1.52</v>
      </c>
      <c r="I815" s="84" t="s">
        <v>229</v>
      </c>
      <c r="J815" s="84" t="s">
        <v>230</v>
      </c>
      <c r="K815" s="85" t="s">
        <v>1204</v>
      </c>
      <c r="L815" s="91" t="s">
        <v>1205</v>
      </c>
    </row>
    <row r="816" spans="2:12" x14ac:dyDescent="0.2">
      <c r="B816" s="89" t="s">
        <v>1252</v>
      </c>
      <c r="C816" s="84" t="s">
        <v>1250</v>
      </c>
      <c r="D816" s="86">
        <v>7.66</v>
      </c>
      <c r="E816" s="90">
        <v>1.2214</v>
      </c>
      <c r="F816" s="90">
        <v>1.4108000000000001</v>
      </c>
      <c r="G816" s="86">
        <v>1</v>
      </c>
      <c r="H816" s="87">
        <v>2.31</v>
      </c>
      <c r="I816" s="84" t="s">
        <v>229</v>
      </c>
      <c r="J816" s="84" t="s">
        <v>230</v>
      </c>
      <c r="K816" s="85" t="s">
        <v>1204</v>
      </c>
      <c r="L816" s="91" t="s">
        <v>1205</v>
      </c>
    </row>
    <row r="817" spans="2:12" x14ac:dyDescent="0.2">
      <c r="B817" s="92" t="s">
        <v>1253</v>
      </c>
      <c r="C817" s="93" t="s">
        <v>1250</v>
      </c>
      <c r="D817" s="94">
        <v>14.64</v>
      </c>
      <c r="E817" s="95">
        <v>2.6962999999999999</v>
      </c>
      <c r="F817" s="95">
        <v>3.1143999999999998</v>
      </c>
      <c r="G817" s="94">
        <v>1</v>
      </c>
      <c r="H817" s="96">
        <v>2.31</v>
      </c>
      <c r="I817" s="93" t="s">
        <v>229</v>
      </c>
      <c r="J817" s="93" t="s">
        <v>230</v>
      </c>
      <c r="K817" s="97" t="s">
        <v>1204</v>
      </c>
      <c r="L817" s="98" t="s">
        <v>1205</v>
      </c>
    </row>
    <row r="818" spans="2:12" x14ac:dyDescent="0.2">
      <c r="B818" s="99" t="s">
        <v>1254</v>
      </c>
      <c r="C818" s="84" t="s">
        <v>1255</v>
      </c>
      <c r="D818" s="86">
        <v>2.66</v>
      </c>
      <c r="E818" s="90">
        <v>0.435</v>
      </c>
      <c r="F818" s="90">
        <v>0.50239999999999996</v>
      </c>
      <c r="G818" s="86">
        <v>1</v>
      </c>
      <c r="H818" s="87">
        <v>1</v>
      </c>
      <c r="I818" s="84" t="s">
        <v>229</v>
      </c>
      <c r="J818" s="84" t="s">
        <v>230</v>
      </c>
      <c r="K818" s="85" t="s">
        <v>1204</v>
      </c>
      <c r="L818" s="91" t="s">
        <v>1205</v>
      </c>
    </row>
    <row r="819" spans="2:12" x14ac:dyDescent="0.2">
      <c r="B819" s="89" t="s">
        <v>1256</v>
      </c>
      <c r="C819" s="84" t="s">
        <v>1255</v>
      </c>
      <c r="D819" s="86">
        <v>3.53</v>
      </c>
      <c r="E819" s="90">
        <v>0.51890000000000003</v>
      </c>
      <c r="F819" s="90">
        <v>0.59940000000000004</v>
      </c>
      <c r="G819" s="86">
        <v>1</v>
      </c>
      <c r="H819" s="87">
        <v>1.52</v>
      </c>
      <c r="I819" s="84" t="s">
        <v>229</v>
      </c>
      <c r="J819" s="84" t="s">
        <v>230</v>
      </c>
      <c r="K819" s="85" t="s">
        <v>1204</v>
      </c>
      <c r="L819" s="91" t="s">
        <v>1205</v>
      </c>
    </row>
    <row r="820" spans="2:12" x14ac:dyDescent="0.2">
      <c r="B820" s="89" t="s">
        <v>1257</v>
      </c>
      <c r="C820" s="84" t="s">
        <v>1255</v>
      </c>
      <c r="D820" s="86">
        <v>5.07</v>
      </c>
      <c r="E820" s="90">
        <v>0.71089999999999998</v>
      </c>
      <c r="F820" s="90">
        <v>0.82110000000000005</v>
      </c>
      <c r="G820" s="86">
        <v>1</v>
      </c>
      <c r="H820" s="87">
        <v>2.31</v>
      </c>
      <c r="I820" s="84" t="s">
        <v>229</v>
      </c>
      <c r="J820" s="84" t="s">
        <v>230</v>
      </c>
      <c r="K820" s="85" t="s">
        <v>1204</v>
      </c>
      <c r="L820" s="91" t="s">
        <v>1205</v>
      </c>
    </row>
    <row r="821" spans="2:12" x14ac:dyDescent="0.2">
      <c r="B821" s="92" t="s">
        <v>1258</v>
      </c>
      <c r="C821" s="93" t="s">
        <v>1255</v>
      </c>
      <c r="D821" s="94">
        <v>7.74</v>
      </c>
      <c r="E821" s="95">
        <v>1.1951000000000001</v>
      </c>
      <c r="F821" s="95">
        <v>1.3804000000000001</v>
      </c>
      <c r="G821" s="94">
        <v>1</v>
      </c>
      <c r="H821" s="96">
        <v>2.31</v>
      </c>
      <c r="I821" s="93" t="s">
        <v>229</v>
      </c>
      <c r="J821" s="93" t="s">
        <v>230</v>
      </c>
      <c r="K821" s="97" t="s">
        <v>1204</v>
      </c>
      <c r="L821" s="98" t="s">
        <v>1205</v>
      </c>
    </row>
    <row r="822" spans="2:12" x14ac:dyDescent="0.2">
      <c r="B822" s="99" t="s">
        <v>1259</v>
      </c>
      <c r="C822" s="84" t="s">
        <v>1260</v>
      </c>
      <c r="D822" s="86">
        <v>1.85</v>
      </c>
      <c r="E822" s="90">
        <v>0.46810000000000002</v>
      </c>
      <c r="F822" s="90">
        <v>0.54069999999999996</v>
      </c>
      <c r="G822" s="86">
        <v>1</v>
      </c>
      <c r="H822" s="87">
        <v>1</v>
      </c>
      <c r="I822" s="84" t="s">
        <v>229</v>
      </c>
      <c r="J822" s="84" t="s">
        <v>230</v>
      </c>
      <c r="K822" s="85" t="s">
        <v>1204</v>
      </c>
      <c r="L822" s="91" t="s">
        <v>1205</v>
      </c>
    </row>
    <row r="823" spans="2:12" x14ac:dyDescent="0.2">
      <c r="B823" s="89" t="s">
        <v>1261</v>
      </c>
      <c r="C823" s="84" t="s">
        <v>1260</v>
      </c>
      <c r="D823" s="86">
        <v>2.1800000000000002</v>
      </c>
      <c r="E823" s="90">
        <v>0.56759999999999999</v>
      </c>
      <c r="F823" s="90">
        <v>0.65559999999999996</v>
      </c>
      <c r="G823" s="86">
        <v>1</v>
      </c>
      <c r="H823" s="87">
        <v>1.52</v>
      </c>
      <c r="I823" s="84" t="s">
        <v>229</v>
      </c>
      <c r="J823" s="84" t="s">
        <v>230</v>
      </c>
      <c r="K823" s="85" t="s">
        <v>1204</v>
      </c>
      <c r="L823" s="91" t="s">
        <v>1205</v>
      </c>
    </row>
    <row r="824" spans="2:12" x14ac:dyDescent="0.2">
      <c r="B824" s="89" t="s">
        <v>1262</v>
      </c>
      <c r="C824" s="84" t="s">
        <v>1260</v>
      </c>
      <c r="D824" s="86">
        <v>4.88</v>
      </c>
      <c r="E824" s="90">
        <v>0.90600000000000003</v>
      </c>
      <c r="F824" s="90">
        <v>1.0465</v>
      </c>
      <c r="G824" s="86">
        <v>1</v>
      </c>
      <c r="H824" s="87">
        <v>2.31</v>
      </c>
      <c r="I824" s="84" t="s">
        <v>229</v>
      </c>
      <c r="J824" s="84" t="s">
        <v>230</v>
      </c>
      <c r="K824" s="85" t="s">
        <v>1204</v>
      </c>
      <c r="L824" s="91" t="s">
        <v>1205</v>
      </c>
    </row>
    <row r="825" spans="2:12" x14ac:dyDescent="0.2">
      <c r="B825" s="92" t="s">
        <v>1263</v>
      </c>
      <c r="C825" s="93" t="s">
        <v>1260</v>
      </c>
      <c r="D825" s="94">
        <v>8.1999999999999993</v>
      </c>
      <c r="E825" s="95">
        <v>1.7082999999999999</v>
      </c>
      <c r="F825" s="95">
        <v>1.9732000000000001</v>
      </c>
      <c r="G825" s="94">
        <v>1</v>
      </c>
      <c r="H825" s="96">
        <v>2.31</v>
      </c>
      <c r="I825" s="93" t="s">
        <v>229</v>
      </c>
      <c r="J825" s="93" t="s">
        <v>230</v>
      </c>
      <c r="K825" s="97" t="s">
        <v>1204</v>
      </c>
      <c r="L825" s="98" t="s">
        <v>1205</v>
      </c>
    </row>
    <row r="826" spans="2:12" x14ac:dyDescent="0.2">
      <c r="B826" s="99" t="s">
        <v>1264</v>
      </c>
      <c r="C826" s="84" t="s">
        <v>1265</v>
      </c>
      <c r="D826" s="86">
        <v>2.54</v>
      </c>
      <c r="E826" s="90">
        <v>0.41839999999999999</v>
      </c>
      <c r="F826" s="90">
        <v>0.48330000000000001</v>
      </c>
      <c r="G826" s="86">
        <v>1</v>
      </c>
      <c r="H826" s="87">
        <v>1</v>
      </c>
      <c r="I826" s="84" t="s">
        <v>229</v>
      </c>
      <c r="J826" s="84" t="s">
        <v>230</v>
      </c>
      <c r="K826" s="85" t="s">
        <v>1204</v>
      </c>
      <c r="L826" s="91" t="s">
        <v>1205</v>
      </c>
    </row>
    <row r="827" spans="2:12" x14ac:dyDescent="0.2">
      <c r="B827" s="89" t="s">
        <v>1266</v>
      </c>
      <c r="C827" s="84" t="s">
        <v>1265</v>
      </c>
      <c r="D827" s="86">
        <v>3.67</v>
      </c>
      <c r="E827" s="90">
        <v>0.56599999999999995</v>
      </c>
      <c r="F827" s="90">
        <v>0.65380000000000005</v>
      </c>
      <c r="G827" s="86">
        <v>1</v>
      </c>
      <c r="H827" s="87">
        <v>1.52</v>
      </c>
      <c r="I827" s="84" t="s">
        <v>229</v>
      </c>
      <c r="J827" s="84" t="s">
        <v>230</v>
      </c>
      <c r="K827" s="85" t="s">
        <v>1204</v>
      </c>
      <c r="L827" s="91" t="s">
        <v>1205</v>
      </c>
    </row>
    <row r="828" spans="2:12" x14ac:dyDescent="0.2">
      <c r="B828" s="89" t="s">
        <v>1267</v>
      </c>
      <c r="C828" s="84" t="s">
        <v>1265</v>
      </c>
      <c r="D828" s="86">
        <v>5.19</v>
      </c>
      <c r="E828" s="90">
        <v>0.84840000000000004</v>
      </c>
      <c r="F828" s="90">
        <v>0.97989999999999999</v>
      </c>
      <c r="G828" s="86">
        <v>1</v>
      </c>
      <c r="H828" s="87">
        <v>2.31</v>
      </c>
      <c r="I828" s="84" t="s">
        <v>229</v>
      </c>
      <c r="J828" s="84" t="s">
        <v>230</v>
      </c>
      <c r="K828" s="85" t="s">
        <v>1204</v>
      </c>
      <c r="L828" s="91" t="s">
        <v>1205</v>
      </c>
    </row>
    <row r="829" spans="2:12" x14ac:dyDescent="0.2">
      <c r="B829" s="92" t="s">
        <v>1268</v>
      </c>
      <c r="C829" s="93" t="s">
        <v>1265</v>
      </c>
      <c r="D829" s="94">
        <v>8.1999999999999993</v>
      </c>
      <c r="E829" s="95">
        <v>1.4516</v>
      </c>
      <c r="F829" s="95">
        <v>1.6767000000000001</v>
      </c>
      <c r="G829" s="94">
        <v>1</v>
      </c>
      <c r="H829" s="96">
        <v>2.31</v>
      </c>
      <c r="I829" s="93" t="s">
        <v>229</v>
      </c>
      <c r="J829" s="93" t="s">
        <v>230</v>
      </c>
      <c r="K829" s="97" t="s">
        <v>1204</v>
      </c>
      <c r="L829" s="98" t="s">
        <v>1205</v>
      </c>
    </row>
    <row r="830" spans="2:12" x14ac:dyDescent="0.2">
      <c r="B830" s="99" t="s">
        <v>1269</v>
      </c>
      <c r="C830" s="84" t="s">
        <v>1270</v>
      </c>
      <c r="D830" s="86">
        <v>2.5099999999999998</v>
      </c>
      <c r="E830" s="90">
        <v>0.45250000000000001</v>
      </c>
      <c r="F830" s="90">
        <v>0.52270000000000005</v>
      </c>
      <c r="G830" s="86">
        <v>1</v>
      </c>
      <c r="H830" s="87">
        <v>1</v>
      </c>
      <c r="I830" s="84" t="s">
        <v>229</v>
      </c>
      <c r="J830" s="84" t="s">
        <v>230</v>
      </c>
      <c r="K830" s="85" t="s">
        <v>1204</v>
      </c>
      <c r="L830" s="91" t="s">
        <v>1205</v>
      </c>
    </row>
    <row r="831" spans="2:12" x14ac:dyDescent="0.2">
      <c r="B831" s="89" t="s">
        <v>1271</v>
      </c>
      <c r="C831" s="84" t="s">
        <v>1270</v>
      </c>
      <c r="D831" s="86">
        <v>3.47</v>
      </c>
      <c r="E831" s="90">
        <v>0.60519999999999996</v>
      </c>
      <c r="F831" s="90">
        <v>0.69899999999999995</v>
      </c>
      <c r="G831" s="86">
        <v>1</v>
      </c>
      <c r="H831" s="87">
        <v>1.52</v>
      </c>
      <c r="I831" s="84" t="s">
        <v>229</v>
      </c>
      <c r="J831" s="84" t="s">
        <v>230</v>
      </c>
      <c r="K831" s="85" t="s">
        <v>1204</v>
      </c>
      <c r="L831" s="91" t="s">
        <v>1205</v>
      </c>
    </row>
    <row r="832" spans="2:12" x14ac:dyDescent="0.2">
      <c r="B832" s="89" t="s">
        <v>1272</v>
      </c>
      <c r="C832" s="84" t="s">
        <v>1270</v>
      </c>
      <c r="D832" s="86">
        <v>5.26</v>
      </c>
      <c r="E832" s="90">
        <v>0.86250000000000004</v>
      </c>
      <c r="F832" s="90">
        <v>0.99619999999999997</v>
      </c>
      <c r="G832" s="86">
        <v>1</v>
      </c>
      <c r="H832" s="87">
        <v>2.31</v>
      </c>
      <c r="I832" s="84" t="s">
        <v>229</v>
      </c>
      <c r="J832" s="84" t="s">
        <v>230</v>
      </c>
      <c r="K832" s="85" t="s">
        <v>1204</v>
      </c>
      <c r="L832" s="91" t="s">
        <v>1205</v>
      </c>
    </row>
    <row r="833" spans="2:12" x14ac:dyDescent="0.2">
      <c r="B833" s="92" t="s">
        <v>1273</v>
      </c>
      <c r="C833" s="93" t="s">
        <v>1270</v>
      </c>
      <c r="D833" s="94">
        <v>8.8699999999999992</v>
      </c>
      <c r="E833" s="95">
        <v>1.5319</v>
      </c>
      <c r="F833" s="95">
        <v>1.7694000000000001</v>
      </c>
      <c r="G833" s="94">
        <v>1</v>
      </c>
      <c r="H833" s="96">
        <v>2.31</v>
      </c>
      <c r="I833" s="93" t="s">
        <v>229</v>
      </c>
      <c r="J833" s="93" t="s">
        <v>230</v>
      </c>
      <c r="K833" s="97" t="s">
        <v>1204</v>
      </c>
      <c r="L833" s="98" t="s">
        <v>1205</v>
      </c>
    </row>
    <row r="834" spans="2:12" x14ac:dyDescent="0.2">
      <c r="B834" s="99" t="s">
        <v>1274</v>
      </c>
      <c r="C834" s="84" t="s">
        <v>1275</v>
      </c>
      <c r="D834" s="86">
        <v>2.59</v>
      </c>
      <c r="E834" s="90">
        <v>0.40310000000000001</v>
      </c>
      <c r="F834" s="90">
        <v>0.46560000000000001</v>
      </c>
      <c r="G834" s="86">
        <v>1</v>
      </c>
      <c r="H834" s="87">
        <v>1</v>
      </c>
      <c r="I834" s="84" t="s">
        <v>229</v>
      </c>
      <c r="J834" s="84" t="s">
        <v>230</v>
      </c>
      <c r="K834" s="85" t="s">
        <v>1204</v>
      </c>
      <c r="L834" s="91" t="s">
        <v>1205</v>
      </c>
    </row>
    <row r="835" spans="2:12" x14ac:dyDescent="0.2">
      <c r="B835" s="89" t="s">
        <v>1276</v>
      </c>
      <c r="C835" s="84" t="s">
        <v>1275</v>
      </c>
      <c r="D835" s="86">
        <v>3.6</v>
      </c>
      <c r="E835" s="90">
        <v>0.54579999999999995</v>
      </c>
      <c r="F835" s="90">
        <v>0.63039999999999996</v>
      </c>
      <c r="G835" s="86">
        <v>1</v>
      </c>
      <c r="H835" s="87">
        <v>1.52</v>
      </c>
      <c r="I835" s="84" t="s">
        <v>229</v>
      </c>
      <c r="J835" s="84" t="s">
        <v>230</v>
      </c>
      <c r="K835" s="85" t="s">
        <v>1204</v>
      </c>
      <c r="L835" s="91" t="s">
        <v>1205</v>
      </c>
    </row>
    <row r="836" spans="2:12" x14ac:dyDescent="0.2">
      <c r="B836" s="89" t="s">
        <v>1277</v>
      </c>
      <c r="C836" s="84" t="s">
        <v>1275</v>
      </c>
      <c r="D836" s="86">
        <v>5.89</v>
      </c>
      <c r="E836" s="90">
        <v>0.88100000000000001</v>
      </c>
      <c r="F836" s="90">
        <v>1.0176000000000001</v>
      </c>
      <c r="G836" s="86">
        <v>1</v>
      </c>
      <c r="H836" s="87">
        <v>2.31</v>
      </c>
      <c r="I836" s="84" t="s">
        <v>229</v>
      </c>
      <c r="J836" s="84" t="s">
        <v>230</v>
      </c>
      <c r="K836" s="85" t="s">
        <v>1204</v>
      </c>
      <c r="L836" s="91" t="s">
        <v>1205</v>
      </c>
    </row>
    <row r="837" spans="2:12" x14ac:dyDescent="0.2">
      <c r="B837" s="92" t="s">
        <v>1278</v>
      </c>
      <c r="C837" s="93" t="s">
        <v>1275</v>
      </c>
      <c r="D837" s="94">
        <v>9.85</v>
      </c>
      <c r="E837" s="95">
        <v>1.7912999999999999</v>
      </c>
      <c r="F837" s="95">
        <v>2.069</v>
      </c>
      <c r="G837" s="94">
        <v>1</v>
      </c>
      <c r="H837" s="96">
        <v>2.31</v>
      </c>
      <c r="I837" s="93" t="s">
        <v>229</v>
      </c>
      <c r="J837" s="93" t="s">
        <v>230</v>
      </c>
      <c r="K837" s="97" t="s">
        <v>1204</v>
      </c>
      <c r="L837" s="98" t="s">
        <v>1205</v>
      </c>
    </row>
    <row r="838" spans="2:12" x14ac:dyDescent="0.2">
      <c r="B838" s="99" t="s">
        <v>1279</v>
      </c>
      <c r="C838" s="84" t="s">
        <v>1280</v>
      </c>
      <c r="D838" s="86">
        <v>2.4700000000000002</v>
      </c>
      <c r="E838" s="90">
        <v>0.40450000000000003</v>
      </c>
      <c r="F838" s="90">
        <v>0.4672</v>
      </c>
      <c r="G838" s="86">
        <v>1</v>
      </c>
      <c r="H838" s="87">
        <v>1</v>
      </c>
      <c r="I838" s="84" t="s">
        <v>229</v>
      </c>
      <c r="J838" s="84" t="s">
        <v>230</v>
      </c>
      <c r="K838" s="85" t="s">
        <v>1204</v>
      </c>
      <c r="L838" s="91" t="s">
        <v>1205</v>
      </c>
    </row>
    <row r="839" spans="2:12" x14ac:dyDescent="0.2">
      <c r="B839" s="89" t="s">
        <v>1281</v>
      </c>
      <c r="C839" s="84" t="s">
        <v>1280</v>
      </c>
      <c r="D839" s="86">
        <v>3.12</v>
      </c>
      <c r="E839" s="90">
        <v>0.55720000000000003</v>
      </c>
      <c r="F839" s="90">
        <v>0.64359999999999995</v>
      </c>
      <c r="G839" s="86">
        <v>1</v>
      </c>
      <c r="H839" s="87">
        <v>1.52</v>
      </c>
      <c r="I839" s="84" t="s">
        <v>229</v>
      </c>
      <c r="J839" s="84" t="s">
        <v>230</v>
      </c>
      <c r="K839" s="85" t="s">
        <v>1204</v>
      </c>
      <c r="L839" s="91" t="s">
        <v>1205</v>
      </c>
    </row>
    <row r="840" spans="2:12" x14ac:dyDescent="0.2">
      <c r="B840" s="89" t="s">
        <v>1282</v>
      </c>
      <c r="C840" s="84" t="s">
        <v>1280</v>
      </c>
      <c r="D840" s="86">
        <v>5.0599999999999996</v>
      </c>
      <c r="E840" s="90">
        <v>0.86240000000000006</v>
      </c>
      <c r="F840" s="90">
        <v>0.99609999999999999</v>
      </c>
      <c r="G840" s="86">
        <v>1</v>
      </c>
      <c r="H840" s="87">
        <v>2.31</v>
      </c>
      <c r="I840" s="84" t="s">
        <v>229</v>
      </c>
      <c r="J840" s="84" t="s">
        <v>230</v>
      </c>
      <c r="K840" s="85" t="s">
        <v>1204</v>
      </c>
      <c r="L840" s="91" t="s">
        <v>1205</v>
      </c>
    </row>
    <row r="841" spans="2:12" x14ac:dyDescent="0.2">
      <c r="B841" s="92" t="s">
        <v>1283</v>
      </c>
      <c r="C841" s="93" t="s">
        <v>1280</v>
      </c>
      <c r="D841" s="94">
        <v>8.6999999999999993</v>
      </c>
      <c r="E841" s="95">
        <v>1.6486000000000001</v>
      </c>
      <c r="F841" s="95">
        <v>1.9041999999999999</v>
      </c>
      <c r="G841" s="94">
        <v>1</v>
      </c>
      <c r="H841" s="96">
        <v>2.31</v>
      </c>
      <c r="I841" s="93" t="s">
        <v>229</v>
      </c>
      <c r="J841" s="93" t="s">
        <v>230</v>
      </c>
      <c r="K841" s="97" t="s">
        <v>1204</v>
      </c>
      <c r="L841" s="98" t="s">
        <v>1205</v>
      </c>
    </row>
    <row r="842" spans="2:12" x14ac:dyDescent="0.2">
      <c r="B842" s="99" t="s">
        <v>1284</v>
      </c>
      <c r="C842" s="84" t="s">
        <v>1285</v>
      </c>
      <c r="D842" s="86">
        <v>1.61</v>
      </c>
      <c r="E842" s="90">
        <v>1.1267</v>
      </c>
      <c r="F842" s="90">
        <v>1.3013999999999999</v>
      </c>
      <c r="G842" s="86">
        <v>1</v>
      </c>
      <c r="H842" s="87">
        <v>1</v>
      </c>
      <c r="I842" s="84" t="s">
        <v>229</v>
      </c>
      <c r="J842" s="84" t="s">
        <v>230</v>
      </c>
      <c r="K842" s="85" t="s">
        <v>1286</v>
      </c>
      <c r="L842" s="91" t="s">
        <v>1287</v>
      </c>
    </row>
    <row r="843" spans="2:12" x14ac:dyDescent="0.2">
      <c r="B843" s="89" t="s">
        <v>1288</v>
      </c>
      <c r="C843" s="84" t="s">
        <v>1285</v>
      </c>
      <c r="D843" s="86">
        <v>2.17</v>
      </c>
      <c r="E843" s="90">
        <v>1.2713000000000001</v>
      </c>
      <c r="F843" s="90">
        <v>1.4683999999999999</v>
      </c>
      <c r="G843" s="86">
        <v>1</v>
      </c>
      <c r="H843" s="87">
        <v>1.52</v>
      </c>
      <c r="I843" s="84" t="s">
        <v>229</v>
      </c>
      <c r="J843" s="84" t="s">
        <v>230</v>
      </c>
      <c r="K843" s="85" t="s">
        <v>1286</v>
      </c>
      <c r="L843" s="91" t="s">
        <v>1287</v>
      </c>
    </row>
    <row r="844" spans="2:12" x14ac:dyDescent="0.2">
      <c r="B844" s="89" t="s">
        <v>1289</v>
      </c>
      <c r="C844" s="84" t="s">
        <v>1285</v>
      </c>
      <c r="D844" s="86">
        <v>5.95</v>
      </c>
      <c r="E844" s="90">
        <v>2.0384000000000002</v>
      </c>
      <c r="F844" s="90">
        <v>2.3544999999999998</v>
      </c>
      <c r="G844" s="86">
        <v>1</v>
      </c>
      <c r="H844" s="87">
        <v>2.31</v>
      </c>
      <c r="I844" s="84" t="s">
        <v>229</v>
      </c>
      <c r="J844" s="84" t="s">
        <v>230</v>
      </c>
      <c r="K844" s="85" t="s">
        <v>1286</v>
      </c>
      <c r="L844" s="91" t="s">
        <v>1287</v>
      </c>
    </row>
    <row r="845" spans="2:12" x14ac:dyDescent="0.2">
      <c r="B845" s="92" t="s">
        <v>1290</v>
      </c>
      <c r="C845" s="93" t="s">
        <v>1285</v>
      </c>
      <c r="D845" s="94">
        <v>11.97</v>
      </c>
      <c r="E845" s="95">
        <v>3.2791000000000001</v>
      </c>
      <c r="F845" s="95">
        <v>3.7875000000000001</v>
      </c>
      <c r="G845" s="94">
        <v>1</v>
      </c>
      <c r="H845" s="96">
        <v>2.31</v>
      </c>
      <c r="I845" s="93" t="s">
        <v>229</v>
      </c>
      <c r="J845" s="93" t="s">
        <v>230</v>
      </c>
      <c r="K845" s="97" t="s">
        <v>1286</v>
      </c>
      <c r="L845" s="98" t="s">
        <v>1287</v>
      </c>
    </row>
    <row r="846" spans="2:12" x14ac:dyDescent="0.2">
      <c r="B846" s="99" t="s">
        <v>1291</v>
      </c>
      <c r="C846" s="84" t="s">
        <v>1292</v>
      </c>
      <c r="D846" s="86">
        <v>1.89</v>
      </c>
      <c r="E846" s="90">
        <v>0.69169999999999998</v>
      </c>
      <c r="F846" s="90">
        <v>0.79890000000000005</v>
      </c>
      <c r="G846" s="86">
        <v>1</v>
      </c>
      <c r="H846" s="87">
        <v>1</v>
      </c>
      <c r="I846" s="84" t="s">
        <v>229</v>
      </c>
      <c r="J846" s="84" t="s">
        <v>230</v>
      </c>
      <c r="K846" s="85" t="s">
        <v>1286</v>
      </c>
      <c r="L846" s="91" t="s">
        <v>1287</v>
      </c>
    </row>
    <row r="847" spans="2:12" x14ac:dyDescent="0.2">
      <c r="B847" s="89" t="s">
        <v>1293</v>
      </c>
      <c r="C847" s="84" t="s">
        <v>1292</v>
      </c>
      <c r="D847" s="86">
        <v>3.03</v>
      </c>
      <c r="E847" s="90">
        <v>0.82620000000000005</v>
      </c>
      <c r="F847" s="90">
        <v>0.95430000000000004</v>
      </c>
      <c r="G847" s="86">
        <v>1</v>
      </c>
      <c r="H847" s="87">
        <v>1.52</v>
      </c>
      <c r="I847" s="84" t="s">
        <v>229</v>
      </c>
      <c r="J847" s="84" t="s">
        <v>230</v>
      </c>
      <c r="K847" s="85" t="s">
        <v>1286</v>
      </c>
      <c r="L847" s="91" t="s">
        <v>1287</v>
      </c>
    </row>
    <row r="848" spans="2:12" x14ac:dyDescent="0.2">
      <c r="B848" s="89" t="s">
        <v>1294</v>
      </c>
      <c r="C848" s="84" t="s">
        <v>1292</v>
      </c>
      <c r="D848" s="86">
        <v>7.21</v>
      </c>
      <c r="E848" s="90">
        <v>1.5298</v>
      </c>
      <c r="F848" s="90">
        <v>1.7669999999999999</v>
      </c>
      <c r="G848" s="86">
        <v>1</v>
      </c>
      <c r="H848" s="87">
        <v>2.31</v>
      </c>
      <c r="I848" s="84" t="s">
        <v>229</v>
      </c>
      <c r="J848" s="84" t="s">
        <v>230</v>
      </c>
      <c r="K848" s="85" t="s">
        <v>1286</v>
      </c>
      <c r="L848" s="91" t="s">
        <v>1287</v>
      </c>
    </row>
    <row r="849" spans="2:12" x14ac:dyDescent="0.2">
      <c r="B849" s="92" t="s">
        <v>1295</v>
      </c>
      <c r="C849" s="93" t="s">
        <v>1292</v>
      </c>
      <c r="D849" s="94">
        <v>12.63</v>
      </c>
      <c r="E849" s="95">
        <v>2.6048</v>
      </c>
      <c r="F849" s="95">
        <v>3.0087000000000002</v>
      </c>
      <c r="G849" s="94">
        <v>1</v>
      </c>
      <c r="H849" s="96">
        <v>2.31</v>
      </c>
      <c r="I849" s="93" t="s">
        <v>229</v>
      </c>
      <c r="J849" s="93" t="s">
        <v>230</v>
      </c>
      <c r="K849" s="97" t="s">
        <v>1286</v>
      </c>
      <c r="L849" s="98" t="s">
        <v>1287</v>
      </c>
    </row>
    <row r="850" spans="2:12" x14ac:dyDescent="0.2">
      <c r="B850" s="99" t="s">
        <v>1296</v>
      </c>
      <c r="C850" s="84" t="s">
        <v>1297</v>
      </c>
      <c r="D850" s="86">
        <v>2.11</v>
      </c>
      <c r="E850" s="90">
        <v>0.9607</v>
      </c>
      <c r="F850" s="90">
        <v>1.1096999999999999</v>
      </c>
      <c r="G850" s="86">
        <v>1</v>
      </c>
      <c r="H850" s="87">
        <v>1</v>
      </c>
      <c r="I850" s="84" t="s">
        <v>229</v>
      </c>
      <c r="J850" s="84" t="s">
        <v>230</v>
      </c>
      <c r="K850" s="85" t="s">
        <v>1286</v>
      </c>
      <c r="L850" s="91" t="s">
        <v>1287</v>
      </c>
    </row>
    <row r="851" spans="2:12" x14ac:dyDescent="0.2">
      <c r="B851" s="89" t="s">
        <v>1298</v>
      </c>
      <c r="C851" s="84" t="s">
        <v>1297</v>
      </c>
      <c r="D851" s="86">
        <v>4.38</v>
      </c>
      <c r="E851" s="90">
        <v>1.2163999999999999</v>
      </c>
      <c r="F851" s="90">
        <v>1.405</v>
      </c>
      <c r="G851" s="86">
        <v>1</v>
      </c>
      <c r="H851" s="87">
        <v>1.52</v>
      </c>
      <c r="I851" s="84" t="s">
        <v>229</v>
      </c>
      <c r="J851" s="84" t="s">
        <v>230</v>
      </c>
      <c r="K851" s="85" t="s">
        <v>1286</v>
      </c>
      <c r="L851" s="91" t="s">
        <v>1287</v>
      </c>
    </row>
    <row r="852" spans="2:12" x14ac:dyDescent="0.2">
      <c r="B852" s="89" t="s">
        <v>1299</v>
      </c>
      <c r="C852" s="84" t="s">
        <v>1297</v>
      </c>
      <c r="D852" s="86">
        <v>8.19</v>
      </c>
      <c r="E852" s="90">
        <v>1.7763</v>
      </c>
      <c r="F852" s="90">
        <v>2.0516999999999999</v>
      </c>
      <c r="G852" s="86">
        <v>1</v>
      </c>
      <c r="H852" s="87">
        <v>2.31</v>
      </c>
      <c r="I852" s="84" t="s">
        <v>229</v>
      </c>
      <c r="J852" s="84" t="s">
        <v>230</v>
      </c>
      <c r="K852" s="85" t="s">
        <v>1286</v>
      </c>
      <c r="L852" s="91" t="s">
        <v>1287</v>
      </c>
    </row>
    <row r="853" spans="2:12" x14ac:dyDescent="0.2">
      <c r="B853" s="92" t="s">
        <v>1300</v>
      </c>
      <c r="C853" s="93" t="s">
        <v>1297</v>
      </c>
      <c r="D853" s="94">
        <v>16.66</v>
      </c>
      <c r="E853" s="95">
        <v>3.5897999999999999</v>
      </c>
      <c r="F853" s="95">
        <v>4.1463999999999999</v>
      </c>
      <c r="G853" s="94">
        <v>1</v>
      </c>
      <c r="H853" s="96">
        <v>2.31</v>
      </c>
      <c r="I853" s="93" t="s">
        <v>229</v>
      </c>
      <c r="J853" s="93" t="s">
        <v>230</v>
      </c>
      <c r="K853" s="97" t="s">
        <v>1286</v>
      </c>
      <c r="L853" s="98" t="s">
        <v>1287</v>
      </c>
    </row>
    <row r="854" spans="2:12" x14ac:dyDescent="0.2">
      <c r="B854" s="99" t="s">
        <v>1301</v>
      </c>
      <c r="C854" s="84" t="s">
        <v>1302</v>
      </c>
      <c r="D854" s="86">
        <v>1.39</v>
      </c>
      <c r="E854" s="90">
        <v>1.0327</v>
      </c>
      <c r="F854" s="90">
        <v>1.1928000000000001</v>
      </c>
      <c r="G854" s="86">
        <v>1</v>
      </c>
      <c r="H854" s="87">
        <v>1</v>
      </c>
      <c r="I854" s="84" t="s">
        <v>229</v>
      </c>
      <c r="J854" s="84" t="s">
        <v>230</v>
      </c>
      <c r="K854" s="85" t="s">
        <v>1286</v>
      </c>
      <c r="L854" s="91" t="s">
        <v>1287</v>
      </c>
    </row>
    <row r="855" spans="2:12" x14ac:dyDescent="0.2">
      <c r="B855" s="89" t="s">
        <v>1303</v>
      </c>
      <c r="C855" s="84" t="s">
        <v>1302</v>
      </c>
      <c r="D855" s="86">
        <v>1.68</v>
      </c>
      <c r="E855" s="90">
        <v>1.2444999999999999</v>
      </c>
      <c r="F855" s="90">
        <v>1.4375</v>
      </c>
      <c r="G855" s="86">
        <v>1</v>
      </c>
      <c r="H855" s="87">
        <v>1.52</v>
      </c>
      <c r="I855" s="84" t="s">
        <v>229</v>
      </c>
      <c r="J855" s="84" t="s">
        <v>230</v>
      </c>
      <c r="K855" s="85" t="s">
        <v>1286</v>
      </c>
      <c r="L855" s="91" t="s">
        <v>1287</v>
      </c>
    </row>
    <row r="856" spans="2:12" x14ac:dyDescent="0.2">
      <c r="B856" s="89" t="s">
        <v>1304</v>
      </c>
      <c r="C856" s="84" t="s">
        <v>1302</v>
      </c>
      <c r="D856" s="86">
        <v>3.66</v>
      </c>
      <c r="E856" s="90">
        <v>1.5299</v>
      </c>
      <c r="F856" s="90">
        <v>1.7670999999999999</v>
      </c>
      <c r="G856" s="86">
        <v>1</v>
      </c>
      <c r="H856" s="87">
        <v>2.31</v>
      </c>
      <c r="I856" s="84" t="s">
        <v>229</v>
      </c>
      <c r="J856" s="84" t="s">
        <v>230</v>
      </c>
      <c r="K856" s="85" t="s">
        <v>1286</v>
      </c>
      <c r="L856" s="91" t="s">
        <v>1287</v>
      </c>
    </row>
    <row r="857" spans="2:12" x14ac:dyDescent="0.2">
      <c r="B857" s="92" t="s">
        <v>1305</v>
      </c>
      <c r="C857" s="93" t="s">
        <v>1302</v>
      </c>
      <c r="D857" s="94">
        <v>12.39</v>
      </c>
      <c r="E857" s="95">
        <v>3.4881000000000002</v>
      </c>
      <c r="F857" s="95">
        <v>4.0289000000000001</v>
      </c>
      <c r="G857" s="94">
        <v>1</v>
      </c>
      <c r="H857" s="96">
        <v>2.31</v>
      </c>
      <c r="I857" s="93" t="s">
        <v>229</v>
      </c>
      <c r="J857" s="93" t="s">
        <v>230</v>
      </c>
      <c r="K857" s="97" t="s">
        <v>1286</v>
      </c>
      <c r="L857" s="98" t="s">
        <v>1287</v>
      </c>
    </row>
    <row r="858" spans="2:12" x14ac:dyDescent="0.2">
      <c r="B858" s="99" t="s">
        <v>1306</v>
      </c>
      <c r="C858" s="84" t="s">
        <v>1307</v>
      </c>
      <c r="D858" s="86">
        <v>2.14</v>
      </c>
      <c r="E858" s="90">
        <v>0.60770000000000002</v>
      </c>
      <c r="F858" s="90">
        <v>0.70189999999999997</v>
      </c>
      <c r="G858" s="86">
        <v>1</v>
      </c>
      <c r="H858" s="87">
        <v>1</v>
      </c>
      <c r="I858" s="84" t="s">
        <v>229</v>
      </c>
      <c r="J858" s="84" t="s">
        <v>230</v>
      </c>
      <c r="K858" s="85" t="s">
        <v>1286</v>
      </c>
      <c r="L858" s="91" t="s">
        <v>1287</v>
      </c>
    </row>
    <row r="859" spans="2:12" x14ac:dyDescent="0.2">
      <c r="B859" s="89" t="s">
        <v>1308</v>
      </c>
      <c r="C859" s="84" t="s">
        <v>1307</v>
      </c>
      <c r="D859" s="86">
        <v>4.24</v>
      </c>
      <c r="E859" s="90">
        <v>0.69330000000000003</v>
      </c>
      <c r="F859" s="90">
        <v>0.80079999999999996</v>
      </c>
      <c r="G859" s="86">
        <v>1</v>
      </c>
      <c r="H859" s="87">
        <v>1.52</v>
      </c>
      <c r="I859" s="84" t="s">
        <v>229</v>
      </c>
      <c r="J859" s="84" t="s">
        <v>230</v>
      </c>
      <c r="K859" s="85" t="s">
        <v>1286</v>
      </c>
      <c r="L859" s="91" t="s">
        <v>1287</v>
      </c>
    </row>
    <row r="860" spans="2:12" x14ac:dyDescent="0.2">
      <c r="B860" s="89" t="s">
        <v>1309</v>
      </c>
      <c r="C860" s="84" t="s">
        <v>1307</v>
      </c>
      <c r="D860" s="86">
        <v>6.7</v>
      </c>
      <c r="E860" s="90">
        <v>1.0739000000000001</v>
      </c>
      <c r="F860" s="90">
        <v>1.2403999999999999</v>
      </c>
      <c r="G860" s="86">
        <v>1</v>
      </c>
      <c r="H860" s="87">
        <v>2.31</v>
      </c>
      <c r="I860" s="84" t="s">
        <v>229</v>
      </c>
      <c r="J860" s="84" t="s">
        <v>230</v>
      </c>
      <c r="K860" s="85" t="s">
        <v>1286</v>
      </c>
      <c r="L860" s="91" t="s">
        <v>1287</v>
      </c>
    </row>
    <row r="861" spans="2:12" x14ac:dyDescent="0.2">
      <c r="B861" s="92" t="s">
        <v>1310</v>
      </c>
      <c r="C861" s="93" t="s">
        <v>1307</v>
      </c>
      <c r="D861" s="94">
        <v>11.91</v>
      </c>
      <c r="E861" s="95">
        <v>2.2810999999999999</v>
      </c>
      <c r="F861" s="95">
        <v>2.6347999999999998</v>
      </c>
      <c r="G861" s="94">
        <v>1</v>
      </c>
      <c r="H861" s="96">
        <v>2.31</v>
      </c>
      <c r="I861" s="93" t="s">
        <v>229</v>
      </c>
      <c r="J861" s="93" t="s">
        <v>230</v>
      </c>
      <c r="K861" s="97" t="s">
        <v>1286</v>
      </c>
      <c r="L861" s="98" t="s">
        <v>1287</v>
      </c>
    </row>
    <row r="862" spans="2:12" x14ac:dyDescent="0.2">
      <c r="B862" s="99" t="s">
        <v>1311</v>
      </c>
      <c r="C862" s="84" t="s">
        <v>1312</v>
      </c>
      <c r="D862" s="86">
        <v>2.64</v>
      </c>
      <c r="E862" s="90">
        <v>0.43890000000000001</v>
      </c>
      <c r="F862" s="90">
        <v>0.50700000000000001</v>
      </c>
      <c r="G862" s="86">
        <v>1</v>
      </c>
      <c r="H862" s="87">
        <v>1</v>
      </c>
      <c r="I862" s="84" t="s">
        <v>229</v>
      </c>
      <c r="J862" s="84" t="s">
        <v>230</v>
      </c>
      <c r="K862" s="85" t="s">
        <v>1286</v>
      </c>
      <c r="L862" s="91" t="s">
        <v>1287</v>
      </c>
    </row>
    <row r="863" spans="2:12" x14ac:dyDescent="0.2">
      <c r="B863" s="89" t="s">
        <v>1313</v>
      </c>
      <c r="C863" s="84" t="s">
        <v>1312</v>
      </c>
      <c r="D863" s="86">
        <v>3.54</v>
      </c>
      <c r="E863" s="90">
        <v>0.56910000000000005</v>
      </c>
      <c r="F863" s="90">
        <v>0.6573</v>
      </c>
      <c r="G863" s="86">
        <v>1</v>
      </c>
      <c r="H863" s="87">
        <v>1.52</v>
      </c>
      <c r="I863" s="84" t="s">
        <v>229</v>
      </c>
      <c r="J863" s="84" t="s">
        <v>230</v>
      </c>
      <c r="K863" s="85" t="s">
        <v>1286</v>
      </c>
      <c r="L863" s="91" t="s">
        <v>1287</v>
      </c>
    </row>
    <row r="864" spans="2:12" x14ac:dyDescent="0.2">
      <c r="B864" s="89" t="s">
        <v>1314</v>
      </c>
      <c r="C864" s="84" t="s">
        <v>1312</v>
      </c>
      <c r="D864" s="86">
        <v>5.67</v>
      </c>
      <c r="E864" s="90">
        <v>0.86150000000000004</v>
      </c>
      <c r="F864" s="90">
        <v>0.99509999999999998</v>
      </c>
      <c r="G864" s="86">
        <v>1</v>
      </c>
      <c r="H864" s="87">
        <v>2.31</v>
      </c>
      <c r="I864" s="84" t="s">
        <v>229</v>
      </c>
      <c r="J864" s="84" t="s">
        <v>230</v>
      </c>
      <c r="K864" s="85" t="s">
        <v>1286</v>
      </c>
      <c r="L864" s="91" t="s">
        <v>1287</v>
      </c>
    </row>
    <row r="865" spans="2:12" x14ac:dyDescent="0.2">
      <c r="B865" s="92" t="s">
        <v>1315</v>
      </c>
      <c r="C865" s="93" t="s">
        <v>1312</v>
      </c>
      <c r="D865" s="94">
        <v>11.19</v>
      </c>
      <c r="E865" s="95">
        <v>1.9346000000000001</v>
      </c>
      <c r="F865" s="95">
        <v>2.2345999999999999</v>
      </c>
      <c r="G865" s="94">
        <v>1</v>
      </c>
      <c r="H865" s="96">
        <v>2.31</v>
      </c>
      <c r="I865" s="93" t="s">
        <v>229</v>
      </c>
      <c r="J865" s="93" t="s">
        <v>230</v>
      </c>
      <c r="K865" s="97" t="s">
        <v>1286</v>
      </c>
      <c r="L865" s="98" t="s">
        <v>1287</v>
      </c>
    </row>
    <row r="866" spans="2:12" x14ac:dyDescent="0.2">
      <c r="B866" s="99" t="s">
        <v>1316</v>
      </c>
      <c r="C866" s="84" t="s">
        <v>1317</v>
      </c>
      <c r="D866" s="86">
        <v>2.44</v>
      </c>
      <c r="E866" s="90">
        <v>1.1720999999999999</v>
      </c>
      <c r="F866" s="90">
        <v>1.3537999999999999</v>
      </c>
      <c r="G866" s="86">
        <v>1</v>
      </c>
      <c r="H866" s="87">
        <v>1</v>
      </c>
      <c r="I866" s="84" t="s">
        <v>229</v>
      </c>
      <c r="J866" s="84" t="s">
        <v>230</v>
      </c>
      <c r="K866" s="85" t="s">
        <v>1318</v>
      </c>
      <c r="L866" s="91" t="s">
        <v>1319</v>
      </c>
    </row>
    <row r="867" spans="2:12" x14ac:dyDescent="0.2">
      <c r="B867" s="89" t="s">
        <v>1320</v>
      </c>
      <c r="C867" s="84" t="s">
        <v>1317</v>
      </c>
      <c r="D867" s="86">
        <v>3.65</v>
      </c>
      <c r="E867" s="90">
        <v>1.4167000000000001</v>
      </c>
      <c r="F867" s="90">
        <v>1.6364000000000001</v>
      </c>
      <c r="G867" s="86">
        <v>1</v>
      </c>
      <c r="H867" s="87">
        <v>1.52</v>
      </c>
      <c r="I867" s="84" t="s">
        <v>229</v>
      </c>
      <c r="J867" s="84" t="s">
        <v>230</v>
      </c>
      <c r="K867" s="85" t="s">
        <v>1318</v>
      </c>
      <c r="L867" s="91" t="s">
        <v>1319</v>
      </c>
    </row>
    <row r="868" spans="2:12" x14ac:dyDescent="0.2">
      <c r="B868" s="89" t="s">
        <v>1321</v>
      </c>
      <c r="C868" s="84" t="s">
        <v>1317</v>
      </c>
      <c r="D868" s="86">
        <v>7.42</v>
      </c>
      <c r="E868" s="90">
        <v>2.3713000000000002</v>
      </c>
      <c r="F868" s="90">
        <v>2.7389999999999999</v>
      </c>
      <c r="G868" s="86">
        <v>1</v>
      </c>
      <c r="H868" s="87">
        <v>2.31</v>
      </c>
      <c r="I868" s="84" t="s">
        <v>229</v>
      </c>
      <c r="J868" s="84" t="s">
        <v>230</v>
      </c>
      <c r="K868" s="85" t="s">
        <v>1318</v>
      </c>
      <c r="L868" s="91" t="s">
        <v>1319</v>
      </c>
    </row>
    <row r="869" spans="2:12" x14ac:dyDescent="0.2">
      <c r="B869" s="92" t="s">
        <v>1322</v>
      </c>
      <c r="C869" s="93" t="s">
        <v>1317</v>
      </c>
      <c r="D869" s="94">
        <v>15.42</v>
      </c>
      <c r="E869" s="95">
        <v>4.4234</v>
      </c>
      <c r="F869" s="95">
        <v>5.1092000000000004</v>
      </c>
      <c r="G869" s="94">
        <v>1</v>
      </c>
      <c r="H869" s="96">
        <v>2.31</v>
      </c>
      <c r="I869" s="93" t="s">
        <v>229</v>
      </c>
      <c r="J869" s="93" t="s">
        <v>230</v>
      </c>
      <c r="K869" s="97" t="s">
        <v>1318</v>
      </c>
      <c r="L869" s="98" t="s">
        <v>1319</v>
      </c>
    </row>
    <row r="870" spans="2:12" x14ac:dyDescent="0.2">
      <c r="B870" s="99" t="s">
        <v>1323</v>
      </c>
      <c r="C870" s="84" t="s">
        <v>1324</v>
      </c>
      <c r="D870" s="86">
        <v>3.24</v>
      </c>
      <c r="E870" s="90">
        <v>1.1820999999999999</v>
      </c>
      <c r="F870" s="90">
        <v>1.3653999999999999</v>
      </c>
      <c r="G870" s="86">
        <v>1</v>
      </c>
      <c r="H870" s="87">
        <v>1</v>
      </c>
      <c r="I870" s="84" t="s">
        <v>229</v>
      </c>
      <c r="J870" s="84" t="s">
        <v>230</v>
      </c>
      <c r="K870" s="85" t="s">
        <v>1318</v>
      </c>
      <c r="L870" s="91" t="s">
        <v>1319</v>
      </c>
    </row>
    <row r="871" spans="2:12" x14ac:dyDescent="0.2">
      <c r="B871" s="89" t="s">
        <v>1325</v>
      </c>
      <c r="C871" s="84" t="s">
        <v>1324</v>
      </c>
      <c r="D871" s="86">
        <v>4.47</v>
      </c>
      <c r="E871" s="90">
        <v>1.4599</v>
      </c>
      <c r="F871" s="90">
        <v>1.6862999999999999</v>
      </c>
      <c r="G871" s="86">
        <v>1</v>
      </c>
      <c r="H871" s="87">
        <v>1.52</v>
      </c>
      <c r="I871" s="84" t="s">
        <v>229</v>
      </c>
      <c r="J871" s="84" t="s">
        <v>230</v>
      </c>
      <c r="K871" s="85" t="s">
        <v>1318</v>
      </c>
      <c r="L871" s="91" t="s">
        <v>1319</v>
      </c>
    </row>
    <row r="872" spans="2:12" x14ac:dyDescent="0.2">
      <c r="B872" s="89" t="s">
        <v>1326</v>
      </c>
      <c r="C872" s="84" t="s">
        <v>1324</v>
      </c>
      <c r="D872" s="86">
        <v>7.75</v>
      </c>
      <c r="E872" s="90">
        <v>2.2172999999999998</v>
      </c>
      <c r="F872" s="90">
        <v>2.5611000000000002</v>
      </c>
      <c r="G872" s="86">
        <v>1</v>
      </c>
      <c r="H872" s="87">
        <v>2.31</v>
      </c>
      <c r="I872" s="84" t="s">
        <v>229</v>
      </c>
      <c r="J872" s="84" t="s">
        <v>230</v>
      </c>
      <c r="K872" s="85" t="s">
        <v>1318</v>
      </c>
      <c r="L872" s="91" t="s">
        <v>1319</v>
      </c>
    </row>
    <row r="873" spans="2:12" x14ac:dyDescent="0.2">
      <c r="B873" s="92" t="s">
        <v>1327</v>
      </c>
      <c r="C873" s="93" t="s">
        <v>1324</v>
      </c>
      <c r="D873" s="94">
        <v>15.6</v>
      </c>
      <c r="E873" s="95">
        <v>4.4245000000000001</v>
      </c>
      <c r="F873" s="95">
        <v>5.1105</v>
      </c>
      <c r="G873" s="94">
        <v>1</v>
      </c>
      <c r="H873" s="96">
        <v>2.31</v>
      </c>
      <c r="I873" s="93" t="s">
        <v>229</v>
      </c>
      <c r="J873" s="93" t="s">
        <v>230</v>
      </c>
      <c r="K873" s="97" t="s">
        <v>1318</v>
      </c>
      <c r="L873" s="98" t="s">
        <v>1319</v>
      </c>
    </row>
    <row r="874" spans="2:12" x14ac:dyDescent="0.2">
      <c r="B874" s="99" t="s">
        <v>1328</v>
      </c>
      <c r="C874" s="84" t="s">
        <v>1329</v>
      </c>
      <c r="D874" s="86">
        <v>2.1800000000000002</v>
      </c>
      <c r="E874" s="90">
        <v>1.1315</v>
      </c>
      <c r="F874" s="90">
        <v>1.3069</v>
      </c>
      <c r="G874" s="86">
        <v>1</v>
      </c>
      <c r="H874" s="87">
        <v>1</v>
      </c>
      <c r="I874" s="84" t="s">
        <v>229</v>
      </c>
      <c r="J874" s="84" t="s">
        <v>230</v>
      </c>
      <c r="K874" s="85" t="s">
        <v>1318</v>
      </c>
      <c r="L874" s="91" t="s">
        <v>1319</v>
      </c>
    </row>
    <row r="875" spans="2:12" x14ac:dyDescent="0.2">
      <c r="B875" s="89" t="s">
        <v>1330</v>
      </c>
      <c r="C875" s="84" t="s">
        <v>1329</v>
      </c>
      <c r="D875" s="86">
        <v>3.17</v>
      </c>
      <c r="E875" s="90">
        <v>1.3242</v>
      </c>
      <c r="F875" s="90">
        <v>1.5295000000000001</v>
      </c>
      <c r="G875" s="86">
        <v>1</v>
      </c>
      <c r="H875" s="87">
        <v>1.52</v>
      </c>
      <c r="I875" s="84" t="s">
        <v>229</v>
      </c>
      <c r="J875" s="84" t="s">
        <v>230</v>
      </c>
      <c r="K875" s="85" t="s">
        <v>1318</v>
      </c>
      <c r="L875" s="91" t="s">
        <v>1319</v>
      </c>
    </row>
    <row r="876" spans="2:12" x14ac:dyDescent="0.2">
      <c r="B876" s="89" t="s">
        <v>1331</v>
      </c>
      <c r="C876" s="84" t="s">
        <v>1329</v>
      </c>
      <c r="D876" s="86">
        <v>7.71</v>
      </c>
      <c r="E876" s="90">
        <v>2.1465999999999998</v>
      </c>
      <c r="F876" s="90">
        <v>2.4794</v>
      </c>
      <c r="G876" s="86">
        <v>1</v>
      </c>
      <c r="H876" s="87">
        <v>2.31</v>
      </c>
      <c r="I876" s="84" t="s">
        <v>229</v>
      </c>
      <c r="J876" s="84" t="s">
        <v>230</v>
      </c>
      <c r="K876" s="85" t="s">
        <v>1318</v>
      </c>
      <c r="L876" s="91" t="s">
        <v>1319</v>
      </c>
    </row>
    <row r="877" spans="2:12" x14ac:dyDescent="0.2">
      <c r="B877" s="92" t="s">
        <v>1332</v>
      </c>
      <c r="C877" s="93" t="s">
        <v>1329</v>
      </c>
      <c r="D877" s="94">
        <v>13.45</v>
      </c>
      <c r="E877" s="95">
        <v>3.7841</v>
      </c>
      <c r="F877" s="95">
        <v>4.3708</v>
      </c>
      <c r="G877" s="94">
        <v>1</v>
      </c>
      <c r="H877" s="96">
        <v>2.31</v>
      </c>
      <c r="I877" s="93" t="s">
        <v>229</v>
      </c>
      <c r="J877" s="93" t="s">
        <v>230</v>
      </c>
      <c r="K877" s="97" t="s">
        <v>1318</v>
      </c>
      <c r="L877" s="98" t="s">
        <v>1319</v>
      </c>
    </row>
    <row r="878" spans="2:12" x14ac:dyDescent="0.2">
      <c r="B878" s="99" t="s">
        <v>1333</v>
      </c>
      <c r="C878" s="84" t="s">
        <v>1334</v>
      </c>
      <c r="D878" s="86">
        <v>1.96</v>
      </c>
      <c r="E878" s="90">
        <v>0.84599999999999997</v>
      </c>
      <c r="F878" s="90">
        <v>0.97719999999999996</v>
      </c>
      <c r="G878" s="86">
        <v>1</v>
      </c>
      <c r="H878" s="87">
        <v>1</v>
      </c>
      <c r="I878" s="84" t="s">
        <v>229</v>
      </c>
      <c r="J878" s="84" t="s">
        <v>230</v>
      </c>
      <c r="K878" s="85" t="s">
        <v>1318</v>
      </c>
      <c r="L878" s="91" t="s">
        <v>1319</v>
      </c>
    </row>
    <row r="879" spans="2:12" x14ac:dyDescent="0.2">
      <c r="B879" s="89" t="s">
        <v>1335</v>
      </c>
      <c r="C879" s="84" t="s">
        <v>1334</v>
      </c>
      <c r="D879" s="86">
        <v>2.69</v>
      </c>
      <c r="E879" s="90">
        <v>1.0105999999999999</v>
      </c>
      <c r="F879" s="90">
        <v>1.1673</v>
      </c>
      <c r="G879" s="86">
        <v>1</v>
      </c>
      <c r="H879" s="87">
        <v>1.52</v>
      </c>
      <c r="I879" s="84" t="s">
        <v>229</v>
      </c>
      <c r="J879" s="84" t="s">
        <v>230</v>
      </c>
      <c r="K879" s="85" t="s">
        <v>1318</v>
      </c>
      <c r="L879" s="91" t="s">
        <v>1319</v>
      </c>
    </row>
    <row r="880" spans="2:12" x14ac:dyDescent="0.2">
      <c r="B880" s="89" t="s">
        <v>1336</v>
      </c>
      <c r="C880" s="84" t="s">
        <v>1334</v>
      </c>
      <c r="D880" s="86">
        <v>5.85</v>
      </c>
      <c r="E880" s="90">
        <v>1.6659999999999999</v>
      </c>
      <c r="F880" s="90">
        <v>1.9242999999999999</v>
      </c>
      <c r="G880" s="86">
        <v>1</v>
      </c>
      <c r="H880" s="87">
        <v>2.31</v>
      </c>
      <c r="I880" s="84" t="s">
        <v>229</v>
      </c>
      <c r="J880" s="84" t="s">
        <v>230</v>
      </c>
      <c r="K880" s="85" t="s">
        <v>1318</v>
      </c>
      <c r="L880" s="91" t="s">
        <v>1319</v>
      </c>
    </row>
    <row r="881" spans="2:12" x14ac:dyDescent="0.2">
      <c r="B881" s="92" t="s">
        <v>1337</v>
      </c>
      <c r="C881" s="93" t="s">
        <v>1334</v>
      </c>
      <c r="D881" s="94">
        <v>10.52</v>
      </c>
      <c r="E881" s="95">
        <v>2.7999000000000001</v>
      </c>
      <c r="F881" s="95">
        <v>3.234</v>
      </c>
      <c r="G881" s="94">
        <v>1</v>
      </c>
      <c r="H881" s="96">
        <v>2.31</v>
      </c>
      <c r="I881" s="93" t="s">
        <v>229</v>
      </c>
      <c r="J881" s="93" t="s">
        <v>230</v>
      </c>
      <c r="K881" s="97" t="s">
        <v>1318</v>
      </c>
      <c r="L881" s="98" t="s">
        <v>1319</v>
      </c>
    </row>
    <row r="882" spans="2:12" x14ac:dyDescent="0.2">
      <c r="B882" s="99" t="s">
        <v>1338</v>
      </c>
      <c r="C882" s="84" t="s">
        <v>1339</v>
      </c>
      <c r="D882" s="86">
        <v>1.57</v>
      </c>
      <c r="E882" s="90">
        <v>0.71530000000000005</v>
      </c>
      <c r="F882" s="90">
        <v>0.82620000000000005</v>
      </c>
      <c r="G882" s="86">
        <v>1</v>
      </c>
      <c r="H882" s="87">
        <v>1</v>
      </c>
      <c r="I882" s="84" t="s">
        <v>229</v>
      </c>
      <c r="J882" s="84" t="s">
        <v>230</v>
      </c>
      <c r="K882" s="85" t="s">
        <v>1318</v>
      </c>
      <c r="L882" s="91" t="s">
        <v>1319</v>
      </c>
    </row>
    <row r="883" spans="2:12" x14ac:dyDescent="0.2">
      <c r="B883" s="89" t="s">
        <v>1340</v>
      </c>
      <c r="C883" s="84" t="s">
        <v>1339</v>
      </c>
      <c r="D883" s="86">
        <v>2.0499999999999998</v>
      </c>
      <c r="E883" s="90">
        <v>1.0891999999999999</v>
      </c>
      <c r="F883" s="90">
        <v>1.2581</v>
      </c>
      <c r="G883" s="86">
        <v>1</v>
      </c>
      <c r="H883" s="87">
        <v>1.52</v>
      </c>
      <c r="I883" s="84" t="s">
        <v>229</v>
      </c>
      <c r="J883" s="84" t="s">
        <v>230</v>
      </c>
      <c r="K883" s="85" t="s">
        <v>1318</v>
      </c>
      <c r="L883" s="91" t="s">
        <v>1319</v>
      </c>
    </row>
    <row r="884" spans="2:12" x14ac:dyDescent="0.2">
      <c r="B884" s="89" t="s">
        <v>1341</v>
      </c>
      <c r="C884" s="84" t="s">
        <v>1339</v>
      </c>
      <c r="D884" s="86">
        <v>7.32</v>
      </c>
      <c r="E884" s="90">
        <v>2.1173000000000002</v>
      </c>
      <c r="F884" s="90">
        <v>2.4456000000000002</v>
      </c>
      <c r="G884" s="86">
        <v>1</v>
      </c>
      <c r="H884" s="87">
        <v>2.31</v>
      </c>
      <c r="I884" s="84" t="s">
        <v>229</v>
      </c>
      <c r="J884" s="84" t="s">
        <v>230</v>
      </c>
      <c r="K884" s="85" t="s">
        <v>1318</v>
      </c>
      <c r="L884" s="91" t="s">
        <v>1319</v>
      </c>
    </row>
    <row r="885" spans="2:12" x14ac:dyDescent="0.2">
      <c r="B885" s="92" t="s">
        <v>1342</v>
      </c>
      <c r="C885" s="93" t="s">
        <v>1339</v>
      </c>
      <c r="D885" s="94">
        <v>14.5</v>
      </c>
      <c r="E885" s="95">
        <v>3.9247999999999998</v>
      </c>
      <c r="F885" s="95">
        <v>4.5332999999999997</v>
      </c>
      <c r="G885" s="94">
        <v>1</v>
      </c>
      <c r="H885" s="96">
        <v>2.31</v>
      </c>
      <c r="I885" s="93" t="s">
        <v>229</v>
      </c>
      <c r="J885" s="93" t="s">
        <v>230</v>
      </c>
      <c r="K885" s="97" t="s">
        <v>1318</v>
      </c>
      <c r="L885" s="98" t="s">
        <v>1319</v>
      </c>
    </row>
    <row r="886" spans="2:12" x14ac:dyDescent="0.2">
      <c r="B886" s="99" t="s">
        <v>1343</v>
      </c>
      <c r="C886" s="84" t="s">
        <v>1344</v>
      </c>
      <c r="D886" s="86">
        <v>2.0699999999999998</v>
      </c>
      <c r="E886" s="90">
        <v>0.63280000000000003</v>
      </c>
      <c r="F886" s="90">
        <v>0.73089999999999999</v>
      </c>
      <c r="G886" s="86">
        <v>1</v>
      </c>
      <c r="H886" s="87">
        <v>1</v>
      </c>
      <c r="I886" s="84" t="s">
        <v>229</v>
      </c>
      <c r="J886" s="84" t="s">
        <v>230</v>
      </c>
      <c r="K886" s="85" t="s">
        <v>1318</v>
      </c>
      <c r="L886" s="91" t="s">
        <v>1319</v>
      </c>
    </row>
    <row r="887" spans="2:12" x14ac:dyDescent="0.2">
      <c r="B887" s="89" t="s">
        <v>1345</v>
      </c>
      <c r="C887" s="84" t="s">
        <v>1344</v>
      </c>
      <c r="D887" s="86">
        <v>3.09</v>
      </c>
      <c r="E887" s="90">
        <v>0.81950000000000001</v>
      </c>
      <c r="F887" s="90">
        <v>0.9466</v>
      </c>
      <c r="G887" s="86">
        <v>1</v>
      </c>
      <c r="H887" s="87">
        <v>1.52</v>
      </c>
      <c r="I887" s="84" t="s">
        <v>229</v>
      </c>
      <c r="J887" s="84" t="s">
        <v>230</v>
      </c>
      <c r="K887" s="85" t="s">
        <v>1318</v>
      </c>
      <c r="L887" s="91" t="s">
        <v>1319</v>
      </c>
    </row>
    <row r="888" spans="2:12" x14ac:dyDescent="0.2">
      <c r="B888" s="89" t="s">
        <v>1346</v>
      </c>
      <c r="C888" s="84" t="s">
        <v>1344</v>
      </c>
      <c r="D888" s="86">
        <v>6.54</v>
      </c>
      <c r="E888" s="90">
        <v>1.3445</v>
      </c>
      <c r="F888" s="90">
        <v>1.5529999999999999</v>
      </c>
      <c r="G888" s="86">
        <v>1</v>
      </c>
      <c r="H888" s="87">
        <v>2.31</v>
      </c>
      <c r="I888" s="84" t="s">
        <v>229</v>
      </c>
      <c r="J888" s="84" t="s">
        <v>230</v>
      </c>
      <c r="K888" s="85" t="s">
        <v>1318</v>
      </c>
      <c r="L888" s="91" t="s">
        <v>1319</v>
      </c>
    </row>
    <row r="889" spans="2:12" x14ac:dyDescent="0.2">
      <c r="B889" s="92" t="s">
        <v>1347</v>
      </c>
      <c r="C889" s="93" t="s">
        <v>1344</v>
      </c>
      <c r="D889" s="94">
        <v>11.61</v>
      </c>
      <c r="E889" s="95">
        <v>2.7936000000000001</v>
      </c>
      <c r="F889" s="95">
        <v>3.2267000000000001</v>
      </c>
      <c r="G889" s="94">
        <v>1</v>
      </c>
      <c r="H889" s="96">
        <v>2.31</v>
      </c>
      <c r="I889" s="93" t="s">
        <v>229</v>
      </c>
      <c r="J889" s="93" t="s">
        <v>230</v>
      </c>
      <c r="K889" s="97" t="s">
        <v>1318</v>
      </c>
      <c r="L889" s="98" t="s">
        <v>1319</v>
      </c>
    </row>
    <row r="890" spans="2:12" x14ac:dyDescent="0.2">
      <c r="B890" s="99" t="s">
        <v>1348</v>
      </c>
      <c r="C890" s="84" t="s">
        <v>1349</v>
      </c>
      <c r="D890" s="86">
        <v>2.1800000000000002</v>
      </c>
      <c r="E890" s="90">
        <v>0.78569999999999995</v>
      </c>
      <c r="F890" s="90">
        <v>0.90749999999999997</v>
      </c>
      <c r="G890" s="86">
        <v>1</v>
      </c>
      <c r="H890" s="87">
        <v>1</v>
      </c>
      <c r="I890" s="84" t="s">
        <v>229</v>
      </c>
      <c r="J890" s="84" t="s">
        <v>230</v>
      </c>
      <c r="K890" s="85" t="s">
        <v>1318</v>
      </c>
      <c r="L890" s="91" t="s">
        <v>1319</v>
      </c>
    </row>
    <row r="891" spans="2:12" x14ac:dyDescent="0.2">
      <c r="B891" s="89" t="s">
        <v>1350</v>
      </c>
      <c r="C891" s="84" t="s">
        <v>1349</v>
      </c>
      <c r="D891" s="86">
        <v>4.03</v>
      </c>
      <c r="E891" s="90">
        <v>1.1394</v>
      </c>
      <c r="F891" s="90">
        <v>1.3161</v>
      </c>
      <c r="G891" s="86">
        <v>1</v>
      </c>
      <c r="H891" s="87">
        <v>1.52</v>
      </c>
      <c r="I891" s="84" t="s">
        <v>229</v>
      </c>
      <c r="J891" s="84" t="s">
        <v>230</v>
      </c>
      <c r="K891" s="85" t="s">
        <v>1318</v>
      </c>
      <c r="L891" s="91" t="s">
        <v>1319</v>
      </c>
    </row>
    <row r="892" spans="2:12" x14ac:dyDescent="0.2">
      <c r="B892" s="89" t="s">
        <v>1351</v>
      </c>
      <c r="C892" s="84" t="s">
        <v>1349</v>
      </c>
      <c r="D892" s="86">
        <v>8.5299999999999994</v>
      </c>
      <c r="E892" s="90">
        <v>2.0141</v>
      </c>
      <c r="F892" s="90">
        <v>2.3264</v>
      </c>
      <c r="G892" s="86">
        <v>1</v>
      </c>
      <c r="H892" s="87">
        <v>2.31</v>
      </c>
      <c r="I892" s="84" t="s">
        <v>229</v>
      </c>
      <c r="J892" s="84" t="s">
        <v>230</v>
      </c>
      <c r="K892" s="85" t="s">
        <v>1318</v>
      </c>
      <c r="L892" s="91" t="s">
        <v>1319</v>
      </c>
    </row>
    <row r="893" spans="2:12" x14ac:dyDescent="0.2">
      <c r="B893" s="92" t="s">
        <v>1352</v>
      </c>
      <c r="C893" s="93" t="s">
        <v>1349</v>
      </c>
      <c r="D893" s="94">
        <v>16.079999999999998</v>
      </c>
      <c r="E893" s="95">
        <v>4.1017999999999999</v>
      </c>
      <c r="F893" s="95">
        <v>4.7378</v>
      </c>
      <c r="G893" s="94">
        <v>1</v>
      </c>
      <c r="H893" s="96">
        <v>2.31</v>
      </c>
      <c r="I893" s="93" t="s">
        <v>229</v>
      </c>
      <c r="J893" s="93" t="s">
        <v>230</v>
      </c>
      <c r="K893" s="97" t="s">
        <v>1318</v>
      </c>
      <c r="L893" s="98" t="s">
        <v>1319</v>
      </c>
    </row>
    <row r="894" spans="2:12" x14ac:dyDescent="0.2">
      <c r="B894" s="99" t="s">
        <v>1353</v>
      </c>
      <c r="C894" s="84" t="s">
        <v>1354</v>
      </c>
      <c r="D894" s="86">
        <v>2.06</v>
      </c>
      <c r="E894" s="90">
        <v>0.81399999999999995</v>
      </c>
      <c r="F894" s="90">
        <v>0.94020000000000004</v>
      </c>
      <c r="G894" s="86">
        <v>1</v>
      </c>
      <c r="H894" s="87">
        <v>1</v>
      </c>
      <c r="I894" s="84" t="s">
        <v>229</v>
      </c>
      <c r="J894" s="84" t="s">
        <v>230</v>
      </c>
      <c r="K894" s="85" t="s">
        <v>1318</v>
      </c>
      <c r="L894" s="91" t="s">
        <v>1319</v>
      </c>
    </row>
    <row r="895" spans="2:12" x14ac:dyDescent="0.2">
      <c r="B895" s="89" t="s">
        <v>1355</v>
      </c>
      <c r="C895" s="84" t="s">
        <v>1354</v>
      </c>
      <c r="D895" s="86">
        <v>2.83</v>
      </c>
      <c r="E895" s="90">
        <v>1.0389999999999999</v>
      </c>
      <c r="F895" s="90">
        <v>1.2000999999999999</v>
      </c>
      <c r="G895" s="86">
        <v>1</v>
      </c>
      <c r="H895" s="87">
        <v>1.52</v>
      </c>
      <c r="I895" s="84" t="s">
        <v>229</v>
      </c>
      <c r="J895" s="84" t="s">
        <v>230</v>
      </c>
      <c r="K895" s="85" t="s">
        <v>1318</v>
      </c>
      <c r="L895" s="91" t="s">
        <v>1319</v>
      </c>
    </row>
    <row r="896" spans="2:12" x14ac:dyDescent="0.2">
      <c r="B896" s="89" t="s">
        <v>1356</v>
      </c>
      <c r="C896" s="84" t="s">
        <v>1354</v>
      </c>
      <c r="D896" s="86">
        <v>5.63</v>
      </c>
      <c r="E896" s="90">
        <v>1.7386999999999999</v>
      </c>
      <c r="F896" s="90">
        <v>2.0083000000000002</v>
      </c>
      <c r="G896" s="86">
        <v>1</v>
      </c>
      <c r="H896" s="87">
        <v>2.31</v>
      </c>
      <c r="I896" s="84" t="s">
        <v>229</v>
      </c>
      <c r="J896" s="84" t="s">
        <v>230</v>
      </c>
      <c r="K896" s="85" t="s">
        <v>1318</v>
      </c>
      <c r="L896" s="91" t="s">
        <v>1319</v>
      </c>
    </row>
    <row r="897" spans="2:12" x14ac:dyDescent="0.2">
      <c r="B897" s="92" t="s">
        <v>1357</v>
      </c>
      <c r="C897" s="93" t="s">
        <v>1354</v>
      </c>
      <c r="D897" s="94">
        <v>12.21</v>
      </c>
      <c r="E897" s="95">
        <v>3.5030000000000001</v>
      </c>
      <c r="F897" s="95">
        <v>4.0461</v>
      </c>
      <c r="G897" s="94">
        <v>1</v>
      </c>
      <c r="H897" s="96">
        <v>2.31</v>
      </c>
      <c r="I897" s="93" t="s">
        <v>229</v>
      </c>
      <c r="J897" s="93" t="s">
        <v>230</v>
      </c>
      <c r="K897" s="97" t="s">
        <v>1318</v>
      </c>
      <c r="L897" s="98" t="s">
        <v>1319</v>
      </c>
    </row>
    <row r="898" spans="2:12" x14ac:dyDescent="0.2">
      <c r="B898" s="99" t="s">
        <v>1358</v>
      </c>
      <c r="C898" s="84" t="s">
        <v>1359</v>
      </c>
      <c r="D898" s="86">
        <v>2.8</v>
      </c>
      <c r="E898" s="90">
        <v>0.56950000000000001</v>
      </c>
      <c r="F898" s="90">
        <v>0.65780000000000005</v>
      </c>
      <c r="G898" s="86">
        <v>1</v>
      </c>
      <c r="H898" s="87">
        <v>1</v>
      </c>
      <c r="I898" s="84" t="s">
        <v>229</v>
      </c>
      <c r="J898" s="84" t="s">
        <v>230</v>
      </c>
      <c r="K898" s="85" t="s">
        <v>1318</v>
      </c>
      <c r="L898" s="91" t="s">
        <v>1319</v>
      </c>
    </row>
    <row r="899" spans="2:12" x14ac:dyDescent="0.2">
      <c r="B899" s="89" t="s">
        <v>1360</v>
      </c>
      <c r="C899" s="84" t="s">
        <v>1359</v>
      </c>
      <c r="D899" s="86">
        <v>3.82</v>
      </c>
      <c r="E899" s="90">
        <v>0.72929999999999995</v>
      </c>
      <c r="F899" s="90">
        <v>0.84240000000000004</v>
      </c>
      <c r="G899" s="86">
        <v>1</v>
      </c>
      <c r="H899" s="87">
        <v>1.52</v>
      </c>
      <c r="I899" s="84" t="s">
        <v>229</v>
      </c>
      <c r="J899" s="84" t="s">
        <v>230</v>
      </c>
      <c r="K899" s="85" t="s">
        <v>1318</v>
      </c>
      <c r="L899" s="91" t="s">
        <v>1319</v>
      </c>
    </row>
    <row r="900" spans="2:12" x14ac:dyDescent="0.2">
      <c r="B900" s="89" t="s">
        <v>1361</v>
      </c>
      <c r="C900" s="84" t="s">
        <v>1359</v>
      </c>
      <c r="D900" s="86">
        <v>6.1</v>
      </c>
      <c r="E900" s="90">
        <v>1.0783</v>
      </c>
      <c r="F900" s="90">
        <v>1.2455000000000001</v>
      </c>
      <c r="G900" s="86">
        <v>1</v>
      </c>
      <c r="H900" s="87">
        <v>2.31</v>
      </c>
      <c r="I900" s="84" t="s">
        <v>229</v>
      </c>
      <c r="J900" s="84" t="s">
        <v>230</v>
      </c>
      <c r="K900" s="85" t="s">
        <v>1318</v>
      </c>
      <c r="L900" s="91" t="s">
        <v>1319</v>
      </c>
    </row>
    <row r="901" spans="2:12" x14ac:dyDescent="0.2">
      <c r="B901" s="92" t="s">
        <v>1362</v>
      </c>
      <c r="C901" s="93" t="s">
        <v>1359</v>
      </c>
      <c r="D901" s="94">
        <v>10.36</v>
      </c>
      <c r="E901" s="95">
        <v>1.9490000000000001</v>
      </c>
      <c r="F901" s="95">
        <v>2.2511999999999999</v>
      </c>
      <c r="G901" s="94">
        <v>1</v>
      </c>
      <c r="H901" s="96">
        <v>2.31</v>
      </c>
      <c r="I901" s="93" t="s">
        <v>229</v>
      </c>
      <c r="J901" s="93" t="s">
        <v>230</v>
      </c>
      <c r="K901" s="97" t="s">
        <v>1318</v>
      </c>
      <c r="L901" s="98" t="s">
        <v>1319</v>
      </c>
    </row>
    <row r="902" spans="2:12" x14ac:dyDescent="0.2">
      <c r="B902" s="99" t="s">
        <v>1363</v>
      </c>
      <c r="C902" s="84" t="s">
        <v>1364</v>
      </c>
      <c r="D902" s="86">
        <v>2.63</v>
      </c>
      <c r="E902" s="90">
        <v>0.44280000000000003</v>
      </c>
      <c r="F902" s="90">
        <v>0.51149999999999995</v>
      </c>
      <c r="G902" s="86">
        <v>1</v>
      </c>
      <c r="H902" s="87">
        <v>1</v>
      </c>
      <c r="I902" s="84" t="s">
        <v>229</v>
      </c>
      <c r="J902" s="84" t="s">
        <v>230</v>
      </c>
      <c r="K902" s="85" t="s">
        <v>1318</v>
      </c>
      <c r="L902" s="91" t="s">
        <v>1319</v>
      </c>
    </row>
    <row r="903" spans="2:12" x14ac:dyDescent="0.2">
      <c r="B903" s="89" t="s">
        <v>1365</v>
      </c>
      <c r="C903" s="84" t="s">
        <v>1364</v>
      </c>
      <c r="D903" s="86">
        <v>3.64</v>
      </c>
      <c r="E903" s="90">
        <v>0.58440000000000003</v>
      </c>
      <c r="F903" s="90">
        <v>0.67500000000000004</v>
      </c>
      <c r="G903" s="86">
        <v>1</v>
      </c>
      <c r="H903" s="87">
        <v>1.52</v>
      </c>
      <c r="I903" s="84" t="s">
        <v>229</v>
      </c>
      <c r="J903" s="84" t="s">
        <v>230</v>
      </c>
      <c r="K903" s="85" t="s">
        <v>1318</v>
      </c>
      <c r="L903" s="91" t="s">
        <v>1319</v>
      </c>
    </row>
    <row r="904" spans="2:12" x14ac:dyDescent="0.2">
      <c r="B904" s="89" t="s">
        <v>1366</v>
      </c>
      <c r="C904" s="84" t="s">
        <v>1364</v>
      </c>
      <c r="D904" s="86">
        <v>6.07</v>
      </c>
      <c r="E904" s="90">
        <v>0.96109999999999995</v>
      </c>
      <c r="F904" s="90">
        <v>1.1101000000000001</v>
      </c>
      <c r="G904" s="86">
        <v>1</v>
      </c>
      <c r="H904" s="87">
        <v>2.31</v>
      </c>
      <c r="I904" s="84" t="s">
        <v>229</v>
      </c>
      <c r="J904" s="84" t="s">
        <v>230</v>
      </c>
      <c r="K904" s="85" t="s">
        <v>1318</v>
      </c>
      <c r="L904" s="91" t="s">
        <v>1319</v>
      </c>
    </row>
    <row r="905" spans="2:12" x14ac:dyDescent="0.2">
      <c r="B905" s="92" t="s">
        <v>1367</v>
      </c>
      <c r="C905" s="93" t="s">
        <v>1364</v>
      </c>
      <c r="D905" s="94">
        <v>9.94</v>
      </c>
      <c r="E905" s="95">
        <v>1.4178999999999999</v>
      </c>
      <c r="F905" s="95">
        <v>1.6376999999999999</v>
      </c>
      <c r="G905" s="94">
        <v>1</v>
      </c>
      <c r="H905" s="96">
        <v>2.31</v>
      </c>
      <c r="I905" s="93" t="s">
        <v>229</v>
      </c>
      <c r="J905" s="93" t="s">
        <v>230</v>
      </c>
      <c r="K905" s="97" t="s">
        <v>1318</v>
      </c>
      <c r="L905" s="98" t="s">
        <v>1319</v>
      </c>
    </row>
    <row r="906" spans="2:12" x14ac:dyDescent="0.2">
      <c r="B906" s="99" t="s">
        <v>1368</v>
      </c>
      <c r="C906" s="84" t="s">
        <v>1369</v>
      </c>
      <c r="D906" s="86">
        <v>1.76</v>
      </c>
      <c r="E906" s="90">
        <v>0.42820000000000003</v>
      </c>
      <c r="F906" s="90">
        <v>0.49459999999999998</v>
      </c>
      <c r="G906" s="86">
        <v>1</v>
      </c>
      <c r="H906" s="87">
        <v>1</v>
      </c>
      <c r="I906" s="84" t="s">
        <v>229</v>
      </c>
      <c r="J906" s="84" t="s">
        <v>230</v>
      </c>
      <c r="K906" s="85" t="s">
        <v>1318</v>
      </c>
      <c r="L906" s="91" t="s">
        <v>1319</v>
      </c>
    </row>
    <row r="907" spans="2:12" x14ac:dyDescent="0.2">
      <c r="B907" s="89" t="s">
        <v>1370</v>
      </c>
      <c r="C907" s="84" t="s">
        <v>1369</v>
      </c>
      <c r="D907" s="86">
        <v>2.33</v>
      </c>
      <c r="E907" s="90">
        <v>0.50049999999999994</v>
      </c>
      <c r="F907" s="90">
        <v>0.57809999999999995</v>
      </c>
      <c r="G907" s="86">
        <v>1</v>
      </c>
      <c r="H907" s="87">
        <v>1.52</v>
      </c>
      <c r="I907" s="84" t="s">
        <v>229</v>
      </c>
      <c r="J907" s="84" t="s">
        <v>230</v>
      </c>
      <c r="K907" s="85" t="s">
        <v>1318</v>
      </c>
      <c r="L907" s="91" t="s">
        <v>1319</v>
      </c>
    </row>
    <row r="908" spans="2:12" x14ac:dyDescent="0.2">
      <c r="B908" s="89" t="s">
        <v>1371</v>
      </c>
      <c r="C908" s="84" t="s">
        <v>1369</v>
      </c>
      <c r="D908" s="86">
        <v>4.0199999999999996</v>
      </c>
      <c r="E908" s="90">
        <v>0.80989999999999995</v>
      </c>
      <c r="F908" s="90">
        <v>0.9355</v>
      </c>
      <c r="G908" s="86">
        <v>1</v>
      </c>
      <c r="H908" s="87">
        <v>2.31</v>
      </c>
      <c r="I908" s="84" t="s">
        <v>229</v>
      </c>
      <c r="J908" s="84" t="s">
        <v>230</v>
      </c>
      <c r="K908" s="85" t="s">
        <v>1318</v>
      </c>
      <c r="L908" s="91" t="s">
        <v>1319</v>
      </c>
    </row>
    <row r="909" spans="2:12" x14ac:dyDescent="0.2">
      <c r="B909" s="92" t="s">
        <v>1372</v>
      </c>
      <c r="C909" s="93" t="s">
        <v>1369</v>
      </c>
      <c r="D909" s="94">
        <v>7.71</v>
      </c>
      <c r="E909" s="95">
        <v>1.6349</v>
      </c>
      <c r="F909" s="95">
        <v>1.8884000000000001</v>
      </c>
      <c r="G909" s="94">
        <v>1</v>
      </c>
      <c r="H909" s="96">
        <v>2.31</v>
      </c>
      <c r="I909" s="93" t="s">
        <v>229</v>
      </c>
      <c r="J909" s="93" t="s">
        <v>230</v>
      </c>
      <c r="K909" s="97" t="s">
        <v>1318</v>
      </c>
      <c r="L909" s="98" t="s">
        <v>1319</v>
      </c>
    </row>
    <row r="910" spans="2:12" x14ac:dyDescent="0.2">
      <c r="B910" s="99" t="s">
        <v>1373</v>
      </c>
      <c r="C910" s="84" t="s">
        <v>1374</v>
      </c>
      <c r="D910" s="86">
        <v>2.7</v>
      </c>
      <c r="E910" s="90">
        <v>0.49469999999999997</v>
      </c>
      <c r="F910" s="90">
        <v>0.57140000000000002</v>
      </c>
      <c r="G910" s="86">
        <v>1</v>
      </c>
      <c r="H910" s="87">
        <v>1</v>
      </c>
      <c r="I910" s="84" t="s">
        <v>1375</v>
      </c>
      <c r="J910" s="84" t="s">
        <v>1375</v>
      </c>
      <c r="K910" s="85" t="s">
        <v>1376</v>
      </c>
      <c r="L910" s="91" t="s">
        <v>1377</v>
      </c>
    </row>
    <row r="911" spans="2:12" x14ac:dyDescent="0.2">
      <c r="B911" s="89" t="s">
        <v>1378</v>
      </c>
      <c r="C911" s="84" t="s">
        <v>1374</v>
      </c>
      <c r="D911" s="86">
        <v>3.46</v>
      </c>
      <c r="E911" s="90">
        <v>0.59470000000000001</v>
      </c>
      <c r="F911" s="90">
        <v>0.68689999999999996</v>
      </c>
      <c r="G911" s="86">
        <v>1</v>
      </c>
      <c r="H911" s="87">
        <v>1</v>
      </c>
      <c r="I911" s="84" t="s">
        <v>1375</v>
      </c>
      <c r="J911" s="84" t="s">
        <v>1375</v>
      </c>
      <c r="K911" s="85" t="s">
        <v>1376</v>
      </c>
      <c r="L911" s="91" t="s">
        <v>1377</v>
      </c>
    </row>
    <row r="912" spans="2:12" x14ac:dyDescent="0.2">
      <c r="B912" s="89" t="s">
        <v>1379</v>
      </c>
      <c r="C912" s="84" t="s">
        <v>1374</v>
      </c>
      <c r="D912" s="86">
        <v>5.87</v>
      </c>
      <c r="E912" s="90">
        <v>0.93330000000000002</v>
      </c>
      <c r="F912" s="90">
        <v>1.0780000000000001</v>
      </c>
      <c r="G912" s="86">
        <v>1</v>
      </c>
      <c r="H912" s="87">
        <v>1</v>
      </c>
      <c r="I912" s="84" t="s">
        <v>1375</v>
      </c>
      <c r="J912" s="84" t="s">
        <v>1375</v>
      </c>
      <c r="K912" s="85" t="s">
        <v>1376</v>
      </c>
      <c r="L912" s="91" t="s">
        <v>1377</v>
      </c>
    </row>
    <row r="913" spans="2:12" x14ac:dyDescent="0.2">
      <c r="B913" s="92" t="s">
        <v>1380</v>
      </c>
      <c r="C913" s="93" t="s">
        <v>1374</v>
      </c>
      <c r="D913" s="94">
        <v>9.94</v>
      </c>
      <c r="E913" s="95">
        <v>2.2995000000000001</v>
      </c>
      <c r="F913" s="95">
        <v>2.6560000000000001</v>
      </c>
      <c r="G913" s="94">
        <v>1</v>
      </c>
      <c r="H913" s="96">
        <v>1</v>
      </c>
      <c r="I913" s="93" t="s">
        <v>1375</v>
      </c>
      <c r="J913" s="93" t="s">
        <v>1375</v>
      </c>
      <c r="K913" s="97" t="s">
        <v>1376</v>
      </c>
      <c r="L913" s="98" t="s">
        <v>1377</v>
      </c>
    </row>
    <row r="914" spans="2:12" x14ac:dyDescent="0.2">
      <c r="B914" s="99" t="s">
        <v>1381</v>
      </c>
      <c r="C914" s="84" t="s">
        <v>1382</v>
      </c>
      <c r="D914" s="86">
        <v>2.94</v>
      </c>
      <c r="E914" s="90">
        <v>0.49320000000000003</v>
      </c>
      <c r="F914" s="90">
        <v>0.56969999999999998</v>
      </c>
      <c r="G914" s="86">
        <v>1</v>
      </c>
      <c r="H914" s="87">
        <v>1</v>
      </c>
      <c r="I914" s="84" t="s">
        <v>1375</v>
      </c>
      <c r="J914" s="84" t="s">
        <v>1375</v>
      </c>
      <c r="K914" s="85" t="s">
        <v>1376</v>
      </c>
      <c r="L914" s="91" t="s">
        <v>1377</v>
      </c>
    </row>
    <row r="915" spans="2:12" x14ac:dyDescent="0.2">
      <c r="B915" s="89" t="s">
        <v>1383</v>
      </c>
      <c r="C915" s="84" t="s">
        <v>1382</v>
      </c>
      <c r="D915" s="86">
        <v>3.87</v>
      </c>
      <c r="E915" s="90">
        <v>0.60929999999999995</v>
      </c>
      <c r="F915" s="90">
        <v>0.70379999999999998</v>
      </c>
      <c r="G915" s="86">
        <v>1</v>
      </c>
      <c r="H915" s="87">
        <v>1</v>
      </c>
      <c r="I915" s="84" t="s">
        <v>1375</v>
      </c>
      <c r="J915" s="84" t="s">
        <v>1375</v>
      </c>
      <c r="K915" s="85" t="s">
        <v>1376</v>
      </c>
      <c r="L915" s="91" t="s">
        <v>1377</v>
      </c>
    </row>
    <row r="916" spans="2:12" x14ac:dyDescent="0.2">
      <c r="B916" s="89" t="s">
        <v>1384</v>
      </c>
      <c r="C916" s="84" t="s">
        <v>1382</v>
      </c>
      <c r="D916" s="86">
        <v>5.49</v>
      </c>
      <c r="E916" s="90">
        <v>0.82540000000000002</v>
      </c>
      <c r="F916" s="90">
        <v>0.95340000000000003</v>
      </c>
      <c r="G916" s="86">
        <v>1</v>
      </c>
      <c r="H916" s="87">
        <v>1</v>
      </c>
      <c r="I916" s="84" t="s">
        <v>1375</v>
      </c>
      <c r="J916" s="84" t="s">
        <v>1375</v>
      </c>
      <c r="K916" s="85" t="s">
        <v>1376</v>
      </c>
      <c r="L916" s="91" t="s">
        <v>1377</v>
      </c>
    </row>
    <row r="917" spans="2:12" x14ac:dyDescent="0.2">
      <c r="B917" s="92" t="s">
        <v>1385</v>
      </c>
      <c r="C917" s="93" t="s">
        <v>1382</v>
      </c>
      <c r="D917" s="94">
        <v>7.8</v>
      </c>
      <c r="E917" s="95">
        <v>1.6</v>
      </c>
      <c r="F917" s="95">
        <v>1.8481000000000001</v>
      </c>
      <c r="G917" s="94">
        <v>1</v>
      </c>
      <c r="H917" s="96">
        <v>1</v>
      </c>
      <c r="I917" s="93" t="s">
        <v>1375</v>
      </c>
      <c r="J917" s="93" t="s">
        <v>1375</v>
      </c>
      <c r="K917" s="97" t="s">
        <v>1376</v>
      </c>
      <c r="L917" s="98" t="s">
        <v>1377</v>
      </c>
    </row>
    <row r="918" spans="2:12" x14ac:dyDescent="0.2">
      <c r="B918" s="99" t="s">
        <v>1386</v>
      </c>
      <c r="C918" s="84" t="s">
        <v>1387</v>
      </c>
      <c r="D918" s="86">
        <v>2.11</v>
      </c>
      <c r="E918" s="90">
        <v>0.48930000000000001</v>
      </c>
      <c r="F918" s="90">
        <v>0.56520000000000004</v>
      </c>
      <c r="G918" s="86">
        <v>1</v>
      </c>
      <c r="H918" s="87">
        <v>1</v>
      </c>
      <c r="I918" s="84" t="s">
        <v>1375</v>
      </c>
      <c r="J918" s="84" t="s">
        <v>1375</v>
      </c>
      <c r="K918" s="85" t="s">
        <v>1376</v>
      </c>
      <c r="L918" s="91" t="s">
        <v>1377</v>
      </c>
    </row>
    <row r="919" spans="2:12" x14ac:dyDescent="0.2">
      <c r="B919" s="89" t="s">
        <v>1388</v>
      </c>
      <c r="C919" s="84" t="s">
        <v>1387</v>
      </c>
      <c r="D919" s="86">
        <v>2.44</v>
      </c>
      <c r="E919" s="90">
        <v>0.50460000000000005</v>
      </c>
      <c r="F919" s="90">
        <v>0.58279999999999998</v>
      </c>
      <c r="G919" s="86">
        <v>1</v>
      </c>
      <c r="H919" s="87">
        <v>1</v>
      </c>
      <c r="I919" s="84" t="s">
        <v>1375</v>
      </c>
      <c r="J919" s="84" t="s">
        <v>1375</v>
      </c>
      <c r="K919" s="85" t="s">
        <v>1376</v>
      </c>
      <c r="L919" s="91" t="s">
        <v>1377</v>
      </c>
    </row>
    <row r="920" spans="2:12" x14ac:dyDescent="0.2">
      <c r="B920" s="89" t="s">
        <v>1389</v>
      </c>
      <c r="C920" s="84" t="s">
        <v>1387</v>
      </c>
      <c r="D920" s="86">
        <v>4.01</v>
      </c>
      <c r="E920" s="90">
        <v>0.68189999999999995</v>
      </c>
      <c r="F920" s="90">
        <v>0.78759999999999997</v>
      </c>
      <c r="G920" s="86">
        <v>1</v>
      </c>
      <c r="H920" s="87">
        <v>1</v>
      </c>
      <c r="I920" s="84" t="s">
        <v>1375</v>
      </c>
      <c r="J920" s="84" t="s">
        <v>1375</v>
      </c>
      <c r="K920" s="85" t="s">
        <v>1376</v>
      </c>
      <c r="L920" s="91" t="s">
        <v>1377</v>
      </c>
    </row>
    <row r="921" spans="2:12" x14ac:dyDescent="0.2">
      <c r="B921" s="92" t="s">
        <v>1390</v>
      </c>
      <c r="C921" s="93" t="s">
        <v>1387</v>
      </c>
      <c r="D921" s="94">
        <v>7.85</v>
      </c>
      <c r="E921" s="95">
        <v>1.1454</v>
      </c>
      <c r="F921" s="95">
        <v>1.323</v>
      </c>
      <c r="G921" s="94">
        <v>1</v>
      </c>
      <c r="H921" s="96">
        <v>1</v>
      </c>
      <c r="I921" s="93" t="s">
        <v>1375</v>
      </c>
      <c r="J921" s="93" t="s">
        <v>1375</v>
      </c>
      <c r="K921" s="97" t="s">
        <v>1376</v>
      </c>
      <c r="L921" s="98" t="s">
        <v>1377</v>
      </c>
    </row>
    <row r="922" spans="2:12" x14ac:dyDescent="0.2">
      <c r="B922" s="99" t="s">
        <v>1391</v>
      </c>
      <c r="C922" s="84" t="s">
        <v>1392</v>
      </c>
      <c r="D922" s="86">
        <v>2.2599999999999998</v>
      </c>
      <c r="E922" s="90">
        <v>0.33339999999999997</v>
      </c>
      <c r="F922" s="90">
        <v>0.3851</v>
      </c>
      <c r="G922" s="86">
        <v>1</v>
      </c>
      <c r="H922" s="87">
        <v>1</v>
      </c>
      <c r="I922" s="84" t="s">
        <v>1375</v>
      </c>
      <c r="J922" s="84" t="s">
        <v>1375</v>
      </c>
      <c r="K922" s="85" t="s">
        <v>1376</v>
      </c>
      <c r="L922" s="91" t="s">
        <v>1377</v>
      </c>
    </row>
    <row r="923" spans="2:12" x14ac:dyDescent="0.2">
      <c r="B923" s="89" t="s">
        <v>1393</v>
      </c>
      <c r="C923" s="84" t="s">
        <v>1392</v>
      </c>
      <c r="D923" s="86">
        <v>2.57</v>
      </c>
      <c r="E923" s="90">
        <v>0.39529999999999998</v>
      </c>
      <c r="F923" s="90">
        <v>0.45660000000000001</v>
      </c>
      <c r="G923" s="86">
        <v>1</v>
      </c>
      <c r="H923" s="87">
        <v>1</v>
      </c>
      <c r="I923" s="84" t="s">
        <v>1375</v>
      </c>
      <c r="J923" s="84" t="s">
        <v>1375</v>
      </c>
      <c r="K923" s="85" t="s">
        <v>1376</v>
      </c>
      <c r="L923" s="91" t="s">
        <v>1377</v>
      </c>
    </row>
    <row r="924" spans="2:12" x14ac:dyDescent="0.2">
      <c r="B924" s="89" t="s">
        <v>1394</v>
      </c>
      <c r="C924" s="84" t="s">
        <v>1392</v>
      </c>
      <c r="D924" s="86">
        <v>3.91</v>
      </c>
      <c r="E924" s="90">
        <v>0.65339999999999998</v>
      </c>
      <c r="F924" s="90">
        <v>0.75470000000000004</v>
      </c>
      <c r="G924" s="86">
        <v>1</v>
      </c>
      <c r="H924" s="87">
        <v>1</v>
      </c>
      <c r="I924" s="84" t="s">
        <v>1375</v>
      </c>
      <c r="J924" s="84" t="s">
        <v>1375</v>
      </c>
      <c r="K924" s="85" t="s">
        <v>1376</v>
      </c>
      <c r="L924" s="91" t="s">
        <v>1377</v>
      </c>
    </row>
    <row r="925" spans="2:12" x14ac:dyDescent="0.2">
      <c r="B925" s="92" t="s">
        <v>1395</v>
      </c>
      <c r="C925" s="93" t="s">
        <v>1392</v>
      </c>
      <c r="D925" s="94">
        <v>7.42</v>
      </c>
      <c r="E925" s="95">
        <v>1.7466999999999999</v>
      </c>
      <c r="F925" s="95">
        <v>2.0175000000000001</v>
      </c>
      <c r="G925" s="94">
        <v>1</v>
      </c>
      <c r="H925" s="96">
        <v>1</v>
      </c>
      <c r="I925" s="93" t="s">
        <v>1375</v>
      </c>
      <c r="J925" s="93" t="s">
        <v>1375</v>
      </c>
      <c r="K925" s="97" t="s">
        <v>1376</v>
      </c>
      <c r="L925" s="98" t="s">
        <v>1377</v>
      </c>
    </row>
    <row r="926" spans="2:12" x14ac:dyDescent="0.2">
      <c r="B926" s="99" t="s">
        <v>1396</v>
      </c>
      <c r="C926" s="84" t="s">
        <v>1397</v>
      </c>
      <c r="D926" s="86">
        <v>1.31</v>
      </c>
      <c r="E926" s="90">
        <v>0.45650000000000002</v>
      </c>
      <c r="F926" s="90">
        <v>0.52729999999999999</v>
      </c>
      <c r="G926" s="86">
        <v>1</v>
      </c>
      <c r="H926" s="87">
        <v>1</v>
      </c>
      <c r="I926" s="84" t="s">
        <v>1375</v>
      </c>
      <c r="J926" s="84" t="s">
        <v>1375</v>
      </c>
      <c r="K926" s="85" t="s">
        <v>1376</v>
      </c>
      <c r="L926" s="91" t="s">
        <v>1377</v>
      </c>
    </row>
    <row r="927" spans="2:12" x14ac:dyDescent="0.2">
      <c r="B927" s="89" t="s">
        <v>1398</v>
      </c>
      <c r="C927" s="84" t="s">
        <v>1397</v>
      </c>
      <c r="D927" s="86">
        <v>1.76</v>
      </c>
      <c r="E927" s="90">
        <v>0.57469999999999999</v>
      </c>
      <c r="F927" s="90">
        <v>0.66379999999999995</v>
      </c>
      <c r="G927" s="86">
        <v>1</v>
      </c>
      <c r="H927" s="87">
        <v>1</v>
      </c>
      <c r="I927" s="84" t="s">
        <v>1375</v>
      </c>
      <c r="J927" s="84" t="s">
        <v>1375</v>
      </c>
      <c r="K927" s="85" t="s">
        <v>1376</v>
      </c>
      <c r="L927" s="91" t="s">
        <v>1377</v>
      </c>
    </row>
    <row r="928" spans="2:12" x14ac:dyDescent="0.2">
      <c r="B928" s="89" t="s">
        <v>1399</v>
      </c>
      <c r="C928" s="84" t="s">
        <v>1397</v>
      </c>
      <c r="D928" s="86">
        <v>2.75</v>
      </c>
      <c r="E928" s="90">
        <v>0.83030000000000004</v>
      </c>
      <c r="F928" s="90">
        <v>0.95899999999999996</v>
      </c>
      <c r="G928" s="86">
        <v>1</v>
      </c>
      <c r="H928" s="87">
        <v>1</v>
      </c>
      <c r="I928" s="84" t="s">
        <v>1375</v>
      </c>
      <c r="J928" s="84" t="s">
        <v>1375</v>
      </c>
      <c r="K928" s="85" t="s">
        <v>1376</v>
      </c>
      <c r="L928" s="91" t="s">
        <v>1377</v>
      </c>
    </row>
    <row r="929" spans="2:12" x14ac:dyDescent="0.2">
      <c r="B929" s="92" t="s">
        <v>1400</v>
      </c>
      <c r="C929" s="93" t="s">
        <v>1397</v>
      </c>
      <c r="D929" s="94">
        <v>8.43</v>
      </c>
      <c r="E929" s="95">
        <v>2.5272999999999999</v>
      </c>
      <c r="F929" s="95">
        <v>2.9192</v>
      </c>
      <c r="G929" s="94">
        <v>1</v>
      </c>
      <c r="H929" s="96">
        <v>1</v>
      </c>
      <c r="I929" s="93" t="s">
        <v>1375</v>
      </c>
      <c r="J929" s="93" t="s">
        <v>1375</v>
      </c>
      <c r="K929" s="97" t="s">
        <v>1376</v>
      </c>
      <c r="L929" s="98" t="s">
        <v>1377</v>
      </c>
    </row>
    <row r="930" spans="2:12" x14ac:dyDescent="0.2">
      <c r="B930" s="99" t="s">
        <v>1401</v>
      </c>
      <c r="C930" s="84" t="s">
        <v>1402</v>
      </c>
      <c r="D930" s="86">
        <v>2.12</v>
      </c>
      <c r="E930" s="90">
        <v>0.62509999999999999</v>
      </c>
      <c r="F930" s="90">
        <v>0.72199999999999998</v>
      </c>
      <c r="G930" s="86">
        <v>1</v>
      </c>
      <c r="H930" s="87">
        <v>1</v>
      </c>
      <c r="I930" s="84" t="s">
        <v>1375</v>
      </c>
      <c r="J930" s="84" t="s">
        <v>1375</v>
      </c>
      <c r="K930" s="85" t="s">
        <v>1376</v>
      </c>
      <c r="L930" s="91" t="s">
        <v>1377</v>
      </c>
    </row>
    <row r="931" spans="2:12" x14ac:dyDescent="0.2">
      <c r="B931" s="89" t="s">
        <v>1403</v>
      </c>
      <c r="C931" s="84" t="s">
        <v>1402</v>
      </c>
      <c r="D931" s="86">
        <v>2.65</v>
      </c>
      <c r="E931" s="90">
        <v>0.83409999999999995</v>
      </c>
      <c r="F931" s="90">
        <v>0.96340000000000003</v>
      </c>
      <c r="G931" s="86">
        <v>1</v>
      </c>
      <c r="H931" s="87">
        <v>1</v>
      </c>
      <c r="I931" s="84" t="s">
        <v>1375</v>
      </c>
      <c r="J931" s="84" t="s">
        <v>1375</v>
      </c>
      <c r="K931" s="85" t="s">
        <v>1376</v>
      </c>
      <c r="L931" s="91" t="s">
        <v>1377</v>
      </c>
    </row>
    <row r="932" spans="2:12" x14ac:dyDescent="0.2">
      <c r="B932" s="89" t="s">
        <v>1404</v>
      </c>
      <c r="C932" s="84" t="s">
        <v>1402</v>
      </c>
      <c r="D932" s="86">
        <v>5.33</v>
      </c>
      <c r="E932" s="90">
        <v>1.3523000000000001</v>
      </c>
      <c r="F932" s="90">
        <v>1.5620000000000001</v>
      </c>
      <c r="G932" s="86">
        <v>1</v>
      </c>
      <c r="H932" s="87">
        <v>1</v>
      </c>
      <c r="I932" s="84" t="s">
        <v>1375</v>
      </c>
      <c r="J932" s="84" t="s">
        <v>1375</v>
      </c>
      <c r="K932" s="85" t="s">
        <v>1376</v>
      </c>
      <c r="L932" s="91" t="s">
        <v>1377</v>
      </c>
    </row>
    <row r="933" spans="2:12" x14ac:dyDescent="0.2">
      <c r="B933" s="92" t="s">
        <v>1405</v>
      </c>
      <c r="C933" s="93" t="s">
        <v>1402</v>
      </c>
      <c r="D933" s="94">
        <v>8.59</v>
      </c>
      <c r="E933" s="95">
        <v>2.4087999999999998</v>
      </c>
      <c r="F933" s="95">
        <v>2.7823000000000002</v>
      </c>
      <c r="G933" s="94">
        <v>1</v>
      </c>
      <c r="H933" s="96">
        <v>1</v>
      </c>
      <c r="I933" s="93" t="s">
        <v>1375</v>
      </c>
      <c r="J933" s="93" t="s">
        <v>1375</v>
      </c>
      <c r="K933" s="97" t="s">
        <v>1376</v>
      </c>
      <c r="L933" s="98" t="s">
        <v>1377</v>
      </c>
    </row>
    <row r="934" spans="2:12" x14ac:dyDescent="0.2">
      <c r="B934" s="99" t="s">
        <v>1406</v>
      </c>
      <c r="C934" s="84" t="s">
        <v>1407</v>
      </c>
      <c r="D934" s="86">
        <v>2.0699999999999998</v>
      </c>
      <c r="E934" s="90">
        <v>0.41909999999999997</v>
      </c>
      <c r="F934" s="90">
        <v>0.48409999999999997</v>
      </c>
      <c r="G934" s="86">
        <v>1</v>
      </c>
      <c r="H934" s="87">
        <v>1</v>
      </c>
      <c r="I934" s="84" t="s">
        <v>1375</v>
      </c>
      <c r="J934" s="84" t="s">
        <v>1375</v>
      </c>
      <c r="K934" s="85" t="s">
        <v>1376</v>
      </c>
      <c r="L934" s="91" t="s">
        <v>1377</v>
      </c>
    </row>
    <row r="935" spans="2:12" x14ac:dyDescent="0.2">
      <c r="B935" s="89" t="s">
        <v>1408</v>
      </c>
      <c r="C935" s="84" t="s">
        <v>1407</v>
      </c>
      <c r="D935" s="86">
        <v>2.83</v>
      </c>
      <c r="E935" s="90">
        <v>0.82650000000000001</v>
      </c>
      <c r="F935" s="90">
        <v>0.9546</v>
      </c>
      <c r="G935" s="86">
        <v>1</v>
      </c>
      <c r="H935" s="87">
        <v>1</v>
      </c>
      <c r="I935" s="84" t="s">
        <v>1375</v>
      </c>
      <c r="J935" s="84" t="s">
        <v>1375</v>
      </c>
      <c r="K935" s="85" t="s">
        <v>1376</v>
      </c>
      <c r="L935" s="91" t="s">
        <v>1377</v>
      </c>
    </row>
    <row r="936" spans="2:12" x14ac:dyDescent="0.2">
      <c r="B936" s="89" t="s">
        <v>1409</v>
      </c>
      <c r="C936" s="84" t="s">
        <v>1407</v>
      </c>
      <c r="D936" s="86">
        <v>4.84</v>
      </c>
      <c r="E936" s="90">
        <v>1.3681000000000001</v>
      </c>
      <c r="F936" s="90">
        <v>1.5802</v>
      </c>
      <c r="G936" s="86">
        <v>1</v>
      </c>
      <c r="H936" s="87">
        <v>1</v>
      </c>
      <c r="I936" s="84" t="s">
        <v>1375</v>
      </c>
      <c r="J936" s="84" t="s">
        <v>1375</v>
      </c>
      <c r="K936" s="85" t="s">
        <v>1376</v>
      </c>
      <c r="L936" s="91" t="s">
        <v>1377</v>
      </c>
    </row>
    <row r="937" spans="2:12" x14ac:dyDescent="0.2">
      <c r="B937" s="92" t="s">
        <v>1410</v>
      </c>
      <c r="C937" s="93" t="s">
        <v>1407</v>
      </c>
      <c r="D937" s="94">
        <v>10.34</v>
      </c>
      <c r="E937" s="95">
        <v>3.3176000000000001</v>
      </c>
      <c r="F937" s="95">
        <v>3.8319999999999999</v>
      </c>
      <c r="G937" s="94">
        <v>1</v>
      </c>
      <c r="H937" s="96">
        <v>1</v>
      </c>
      <c r="I937" s="93" t="s">
        <v>1375</v>
      </c>
      <c r="J937" s="93" t="s">
        <v>1375</v>
      </c>
      <c r="K937" s="97" t="s">
        <v>1376</v>
      </c>
      <c r="L937" s="98" t="s">
        <v>1377</v>
      </c>
    </row>
    <row r="938" spans="2:12" x14ac:dyDescent="0.2">
      <c r="B938" s="99" t="s">
        <v>1411</v>
      </c>
      <c r="C938" s="84" t="s">
        <v>1412</v>
      </c>
      <c r="D938" s="86">
        <v>2.0699999999999998</v>
      </c>
      <c r="E938" s="90">
        <v>0.29060000000000002</v>
      </c>
      <c r="F938" s="90">
        <v>0.3357</v>
      </c>
      <c r="G938" s="86">
        <v>1</v>
      </c>
      <c r="H938" s="87">
        <v>1</v>
      </c>
      <c r="I938" s="84" t="s">
        <v>1375</v>
      </c>
      <c r="J938" s="84" t="s">
        <v>1375</v>
      </c>
      <c r="K938" s="85" t="s">
        <v>1376</v>
      </c>
      <c r="L938" s="91" t="s">
        <v>1377</v>
      </c>
    </row>
    <row r="939" spans="2:12" x14ac:dyDescent="0.2">
      <c r="B939" s="89" t="s">
        <v>1413</v>
      </c>
      <c r="C939" s="84" t="s">
        <v>1412</v>
      </c>
      <c r="D939" s="86">
        <v>2.38</v>
      </c>
      <c r="E939" s="90">
        <v>0.32919999999999999</v>
      </c>
      <c r="F939" s="90">
        <v>0.38019999999999998</v>
      </c>
      <c r="G939" s="86">
        <v>1</v>
      </c>
      <c r="H939" s="87">
        <v>1</v>
      </c>
      <c r="I939" s="84" t="s">
        <v>1375</v>
      </c>
      <c r="J939" s="84" t="s">
        <v>1375</v>
      </c>
      <c r="K939" s="85" t="s">
        <v>1376</v>
      </c>
      <c r="L939" s="91" t="s">
        <v>1377</v>
      </c>
    </row>
    <row r="940" spans="2:12" x14ac:dyDescent="0.2">
      <c r="B940" s="89" t="s">
        <v>1414</v>
      </c>
      <c r="C940" s="84" t="s">
        <v>1412</v>
      </c>
      <c r="D940" s="86">
        <v>3.53</v>
      </c>
      <c r="E940" s="90">
        <v>0.46700000000000003</v>
      </c>
      <c r="F940" s="90">
        <v>0.53939999999999999</v>
      </c>
      <c r="G940" s="86">
        <v>1</v>
      </c>
      <c r="H940" s="87">
        <v>1</v>
      </c>
      <c r="I940" s="84" t="s">
        <v>1375</v>
      </c>
      <c r="J940" s="84" t="s">
        <v>1375</v>
      </c>
      <c r="K940" s="85" t="s">
        <v>1376</v>
      </c>
      <c r="L940" s="91" t="s">
        <v>1377</v>
      </c>
    </row>
    <row r="941" spans="2:12" x14ac:dyDescent="0.2">
      <c r="B941" s="92" t="s">
        <v>1415</v>
      </c>
      <c r="C941" s="93" t="s">
        <v>1412</v>
      </c>
      <c r="D941" s="94">
        <v>4.93</v>
      </c>
      <c r="E941" s="95">
        <v>0.75770000000000004</v>
      </c>
      <c r="F941" s="95">
        <v>0.87519999999999998</v>
      </c>
      <c r="G941" s="94">
        <v>1</v>
      </c>
      <c r="H941" s="96">
        <v>1</v>
      </c>
      <c r="I941" s="93" t="s">
        <v>1375</v>
      </c>
      <c r="J941" s="93" t="s">
        <v>1375</v>
      </c>
      <c r="K941" s="97" t="s">
        <v>1376</v>
      </c>
      <c r="L941" s="98" t="s">
        <v>1377</v>
      </c>
    </row>
    <row r="942" spans="2:12" x14ac:dyDescent="0.2">
      <c r="B942" s="99" t="s">
        <v>1416</v>
      </c>
      <c r="C942" s="84" t="s">
        <v>1417</v>
      </c>
      <c r="D942" s="86">
        <v>1.94</v>
      </c>
      <c r="E942" s="90">
        <v>0.23530000000000001</v>
      </c>
      <c r="F942" s="90">
        <v>0.27179999999999999</v>
      </c>
      <c r="G942" s="86">
        <v>1</v>
      </c>
      <c r="H942" s="87">
        <v>1</v>
      </c>
      <c r="I942" s="84" t="s">
        <v>1375</v>
      </c>
      <c r="J942" s="84" t="s">
        <v>1375</v>
      </c>
      <c r="K942" s="85" t="s">
        <v>1376</v>
      </c>
      <c r="L942" s="91" t="s">
        <v>1377</v>
      </c>
    </row>
    <row r="943" spans="2:12" x14ac:dyDescent="0.2">
      <c r="B943" s="89" t="s">
        <v>1418</v>
      </c>
      <c r="C943" s="84" t="s">
        <v>1417</v>
      </c>
      <c r="D943" s="86">
        <v>2.42</v>
      </c>
      <c r="E943" s="90">
        <v>0.36620000000000003</v>
      </c>
      <c r="F943" s="90">
        <v>0.42299999999999999</v>
      </c>
      <c r="G943" s="86">
        <v>1</v>
      </c>
      <c r="H943" s="87">
        <v>1</v>
      </c>
      <c r="I943" s="84" t="s">
        <v>1375</v>
      </c>
      <c r="J943" s="84" t="s">
        <v>1375</v>
      </c>
      <c r="K943" s="85" t="s">
        <v>1376</v>
      </c>
      <c r="L943" s="91" t="s">
        <v>1377</v>
      </c>
    </row>
    <row r="944" spans="2:12" x14ac:dyDescent="0.2">
      <c r="B944" s="89" t="s">
        <v>1419</v>
      </c>
      <c r="C944" s="84" t="s">
        <v>1417</v>
      </c>
      <c r="D944" s="86">
        <v>3.7</v>
      </c>
      <c r="E944" s="90">
        <v>0.58209999999999995</v>
      </c>
      <c r="F944" s="90">
        <v>0.6724</v>
      </c>
      <c r="G944" s="86">
        <v>1</v>
      </c>
      <c r="H944" s="87">
        <v>1</v>
      </c>
      <c r="I944" s="84" t="s">
        <v>1375</v>
      </c>
      <c r="J944" s="84" t="s">
        <v>1375</v>
      </c>
      <c r="K944" s="85" t="s">
        <v>1376</v>
      </c>
      <c r="L944" s="91" t="s">
        <v>1377</v>
      </c>
    </row>
    <row r="945" spans="2:12" x14ac:dyDescent="0.2">
      <c r="B945" s="92" t="s">
        <v>1420</v>
      </c>
      <c r="C945" s="93" t="s">
        <v>1417</v>
      </c>
      <c r="D945" s="94">
        <v>5.92</v>
      </c>
      <c r="E945" s="95">
        <v>1.3217000000000001</v>
      </c>
      <c r="F945" s="95">
        <v>1.5266</v>
      </c>
      <c r="G945" s="94">
        <v>1</v>
      </c>
      <c r="H945" s="96">
        <v>1</v>
      </c>
      <c r="I945" s="93" t="s">
        <v>1375</v>
      </c>
      <c r="J945" s="93" t="s">
        <v>1375</v>
      </c>
      <c r="K945" s="97" t="s">
        <v>1376</v>
      </c>
      <c r="L945" s="98" t="s">
        <v>1377</v>
      </c>
    </row>
    <row r="946" spans="2:12" x14ac:dyDescent="0.2">
      <c r="B946" s="99" t="s">
        <v>1421</v>
      </c>
      <c r="C946" s="84" t="s">
        <v>1422</v>
      </c>
      <c r="D946" s="86">
        <v>1.29</v>
      </c>
      <c r="E946" s="90">
        <v>0.28960000000000002</v>
      </c>
      <c r="F946" s="90">
        <v>0.33450000000000002</v>
      </c>
      <c r="G946" s="86">
        <v>1</v>
      </c>
      <c r="H946" s="87">
        <v>1</v>
      </c>
      <c r="I946" s="84" t="s">
        <v>1375</v>
      </c>
      <c r="J946" s="84" t="s">
        <v>1375</v>
      </c>
      <c r="K946" s="85" t="s">
        <v>1376</v>
      </c>
      <c r="L946" s="91" t="s">
        <v>1377</v>
      </c>
    </row>
    <row r="947" spans="2:12" x14ac:dyDescent="0.2">
      <c r="B947" s="89" t="s">
        <v>1423</v>
      </c>
      <c r="C947" s="84" t="s">
        <v>1422</v>
      </c>
      <c r="D947" s="86">
        <v>1.67</v>
      </c>
      <c r="E947" s="90">
        <v>0.3876</v>
      </c>
      <c r="F947" s="90">
        <v>0.44769999999999999</v>
      </c>
      <c r="G947" s="86">
        <v>1</v>
      </c>
      <c r="H947" s="87">
        <v>1</v>
      </c>
      <c r="I947" s="84" t="s">
        <v>1375</v>
      </c>
      <c r="J947" s="84" t="s">
        <v>1375</v>
      </c>
      <c r="K947" s="85" t="s">
        <v>1376</v>
      </c>
      <c r="L947" s="91" t="s">
        <v>1377</v>
      </c>
    </row>
    <row r="948" spans="2:12" x14ac:dyDescent="0.2">
      <c r="B948" s="89" t="s">
        <v>1424</v>
      </c>
      <c r="C948" s="84" t="s">
        <v>1422</v>
      </c>
      <c r="D948" s="86">
        <v>2.66</v>
      </c>
      <c r="E948" s="90">
        <v>0.56859999999999999</v>
      </c>
      <c r="F948" s="90">
        <v>0.65680000000000005</v>
      </c>
      <c r="G948" s="86">
        <v>1</v>
      </c>
      <c r="H948" s="87">
        <v>1</v>
      </c>
      <c r="I948" s="84" t="s">
        <v>1375</v>
      </c>
      <c r="J948" s="84" t="s">
        <v>1375</v>
      </c>
      <c r="K948" s="85" t="s">
        <v>1376</v>
      </c>
      <c r="L948" s="91" t="s">
        <v>1377</v>
      </c>
    </row>
    <row r="949" spans="2:12" x14ac:dyDescent="0.2">
      <c r="B949" s="92" t="s">
        <v>1425</v>
      </c>
      <c r="C949" s="93" t="s">
        <v>1422</v>
      </c>
      <c r="D949" s="94">
        <v>6.16</v>
      </c>
      <c r="E949" s="95">
        <v>1.7605999999999999</v>
      </c>
      <c r="F949" s="95">
        <v>2.0335999999999999</v>
      </c>
      <c r="G949" s="94">
        <v>1</v>
      </c>
      <c r="H949" s="96">
        <v>1</v>
      </c>
      <c r="I949" s="93" t="s">
        <v>1375</v>
      </c>
      <c r="J949" s="93" t="s">
        <v>1375</v>
      </c>
      <c r="K949" s="97" t="s">
        <v>1376</v>
      </c>
      <c r="L949" s="98" t="s">
        <v>1377</v>
      </c>
    </row>
    <row r="950" spans="2:12" x14ac:dyDescent="0.2">
      <c r="B950" s="99" t="s">
        <v>1426</v>
      </c>
      <c r="C950" s="84" t="s">
        <v>1427</v>
      </c>
      <c r="D950" s="86">
        <v>2.02</v>
      </c>
      <c r="E950" s="90">
        <v>0.249</v>
      </c>
      <c r="F950" s="90">
        <v>0.28760000000000002</v>
      </c>
      <c r="G950" s="86">
        <v>1</v>
      </c>
      <c r="H950" s="87">
        <v>1</v>
      </c>
      <c r="I950" s="84" t="s">
        <v>1375</v>
      </c>
      <c r="J950" s="84" t="s">
        <v>1375</v>
      </c>
      <c r="K950" s="85" t="s">
        <v>1376</v>
      </c>
      <c r="L950" s="91" t="s">
        <v>1377</v>
      </c>
    </row>
    <row r="951" spans="2:12" x14ac:dyDescent="0.2">
      <c r="B951" s="89" t="s">
        <v>1428</v>
      </c>
      <c r="C951" s="84" t="s">
        <v>1427</v>
      </c>
      <c r="D951" s="86">
        <v>2.78</v>
      </c>
      <c r="E951" s="90">
        <v>0.33510000000000001</v>
      </c>
      <c r="F951" s="90">
        <v>0.3871</v>
      </c>
      <c r="G951" s="86">
        <v>1</v>
      </c>
      <c r="H951" s="87">
        <v>1</v>
      </c>
      <c r="I951" s="84" t="s">
        <v>1375</v>
      </c>
      <c r="J951" s="84" t="s">
        <v>1375</v>
      </c>
      <c r="K951" s="85" t="s">
        <v>1376</v>
      </c>
      <c r="L951" s="91" t="s">
        <v>1377</v>
      </c>
    </row>
    <row r="952" spans="2:12" x14ac:dyDescent="0.2">
      <c r="B952" s="89" t="s">
        <v>1429</v>
      </c>
      <c r="C952" s="84" t="s">
        <v>1427</v>
      </c>
      <c r="D952" s="86">
        <v>4.7</v>
      </c>
      <c r="E952" s="90">
        <v>0.51149999999999995</v>
      </c>
      <c r="F952" s="90">
        <v>0.59079999999999999</v>
      </c>
      <c r="G952" s="86">
        <v>1</v>
      </c>
      <c r="H952" s="87">
        <v>1</v>
      </c>
      <c r="I952" s="84" t="s">
        <v>1375</v>
      </c>
      <c r="J952" s="84" t="s">
        <v>1375</v>
      </c>
      <c r="K952" s="85" t="s">
        <v>1376</v>
      </c>
      <c r="L952" s="91" t="s">
        <v>1377</v>
      </c>
    </row>
    <row r="953" spans="2:12" x14ac:dyDescent="0.2">
      <c r="B953" s="92" t="s">
        <v>1430</v>
      </c>
      <c r="C953" s="93" t="s">
        <v>1427</v>
      </c>
      <c r="D953" s="94">
        <v>6.39</v>
      </c>
      <c r="E953" s="95">
        <v>1.0727</v>
      </c>
      <c r="F953" s="95">
        <v>1.2390000000000001</v>
      </c>
      <c r="G953" s="94">
        <v>1</v>
      </c>
      <c r="H953" s="96">
        <v>1</v>
      </c>
      <c r="I953" s="93" t="s">
        <v>1375</v>
      </c>
      <c r="J953" s="93" t="s">
        <v>1375</v>
      </c>
      <c r="K953" s="97" t="s">
        <v>1376</v>
      </c>
      <c r="L953" s="98" t="s">
        <v>1377</v>
      </c>
    </row>
    <row r="954" spans="2:12" x14ac:dyDescent="0.2">
      <c r="B954" s="99" t="s">
        <v>1431</v>
      </c>
      <c r="C954" s="84" t="s">
        <v>1432</v>
      </c>
      <c r="D954" s="86">
        <v>1.55</v>
      </c>
      <c r="E954" s="90">
        <v>0.26379999999999998</v>
      </c>
      <c r="F954" s="90">
        <v>0.30470000000000003</v>
      </c>
      <c r="G954" s="86">
        <v>1</v>
      </c>
      <c r="H954" s="87">
        <v>1</v>
      </c>
      <c r="I954" s="84" t="s">
        <v>1433</v>
      </c>
      <c r="J954" s="84" t="s">
        <v>1433</v>
      </c>
      <c r="K954" s="85" t="s">
        <v>1434</v>
      </c>
      <c r="L954" s="91" t="s">
        <v>1435</v>
      </c>
    </row>
    <row r="955" spans="2:12" x14ac:dyDescent="0.2">
      <c r="B955" s="89" t="s">
        <v>1436</v>
      </c>
      <c r="C955" s="84" t="s">
        <v>1432</v>
      </c>
      <c r="D955" s="86">
        <v>1.72</v>
      </c>
      <c r="E955" s="90">
        <v>0.34910000000000002</v>
      </c>
      <c r="F955" s="90">
        <v>0.4032</v>
      </c>
      <c r="G955" s="86">
        <v>1</v>
      </c>
      <c r="H955" s="87">
        <v>1.52</v>
      </c>
      <c r="I955" s="84" t="s">
        <v>1433</v>
      </c>
      <c r="J955" s="84" t="s">
        <v>1433</v>
      </c>
      <c r="K955" s="85" t="s">
        <v>1434</v>
      </c>
      <c r="L955" s="91" t="s">
        <v>1435</v>
      </c>
    </row>
    <row r="956" spans="2:12" x14ac:dyDescent="0.2">
      <c r="B956" s="89" t="s">
        <v>1437</v>
      </c>
      <c r="C956" s="84" t="s">
        <v>1432</v>
      </c>
      <c r="D956" s="86">
        <v>1.76</v>
      </c>
      <c r="E956" s="90">
        <v>0.61209999999999998</v>
      </c>
      <c r="F956" s="90">
        <v>0.70699999999999996</v>
      </c>
      <c r="G956" s="86">
        <v>1</v>
      </c>
      <c r="H956" s="87">
        <v>2.31</v>
      </c>
      <c r="I956" s="84" t="s">
        <v>1433</v>
      </c>
      <c r="J956" s="84" t="s">
        <v>1433</v>
      </c>
      <c r="K956" s="85" t="s">
        <v>1434</v>
      </c>
      <c r="L956" s="91" t="s">
        <v>1435</v>
      </c>
    </row>
    <row r="957" spans="2:12" x14ac:dyDescent="0.2">
      <c r="B957" s="92" t="s">
        <v>1438</v>
      </c>
      <c r="C957" s="93" t="s">
        <v>1432</v>
      </c>
      <c r="D957" s="94">
        <v>2.9</v>
      </c>
      <c r="E957" s="95">
        <v>1.0074000000000001</v>
      </c>
      <c r="F957" s="95">
        <v>1.1636</v>
      </c>
      <c r="G957" s="94">
        <v>1</v>
      </c>
      <c r="H957" s="96">
        <v>2.31</v>
      </c>
      <c r="I957" s="93" t="s">
        <v>1433</v>
      </c>
      <c r="J957" s="93" t="s">
        <v>1433</v>
      </c>
      <c r="K957" s="97" t="s">
        <v>1434</v>
      </c>
      <c r="L957" s="98" t="s">
        <v>1435</v>
      </c>
    </row>
    <row r="958" spans="2:12" x14ac:dyDescent="0.2">
      <c r="B958" s="99" t="s">
        <v>1439</v>
      </c>
      <c r="C958" s="84" t="s">
        <v>1440</v>
      </c>
      <c r="D958" s="86">
        <v>1.23</v>
      </c>
      <c r="E958" s="90">
        <v>9.1499999999999998E-2</v>
      </c>
      <c r="F958" s="90">
        <v>0.1057</v>
      </c>
      <c r="G958" s="86">
        <v>1</v>
      </c>
      <c r="H958" s="87">
        <v>1</v>
      </c>
      <c r="I958" s="84" t="s">
        <v>1433</v>
      </c>
      <c r="J958" s="84" t="s">
        <v>1433</v>
      </c>
      <c r="K958" s="85" t="s">
        <v>1434</v>
      </c>
      <c r="L958" s="91" t="s">
        <v>1435</v>
      </c>
    </row>
    <row r="959" spans="2:12" x14ac:dyDescent="0.2">
      <c r="B959" s="89" t="s">
        <v>1441</v>
      </c>
      <c r="C959" s="84" t="s">
        <v>1440</v>
      </c>
      <c r="D959" s="86">
        <v>1.24</v>
      </c>
      <c r="E959" s="90">
        <v>0.14460000000000001</v>
      </c>
      <c r="F959" s="90">
        <v>0.16700000000000001</v>
      </c>
      <c r="G959" s="86">
        <v>1</v>
      </c>
      <c r="H959" s="87">
        <v>1.52</v>
      </c>
      <c r="I959" s="84" t="s">
        <v>1433</v>
      </c>
      <c r="J959" s="84" t="s">
        <v>1433</v>
      </c>
      <c r="K959" s="85" t="s">
        <v>1434</v>
      </c>
      <c r="L959" s="91" t="s">
        <v>1435</v>
      </c>
    </row>
    <row r="960" spans="2:12" x14ac:dyDescent="0.2">
      <c r="B960" s="89" t="s">
        <v>1442</v>
      </c>
      <c r="C960" s="84" t="s">
        <v>1440</v>
      </c>
      <c r="D960" s="86">
        <v>1.25</v>
      </c>
      <c r="E960" s="90">
        <v>0.24540000000000001</v>
      </c>
      <c r="F960" s="90">
        <v>0.28339999999999999</v>
      </c>
      <c r="G960" s="86">
        <v>1</v>
      </c>
      <c r="H960" s="87">
        <v>2.31</v>
      </c>
      <c r="I960" s="84" t="s">
        <v>1433</v>
      </c>
      <c r="J960" s="84" t="s">
        <v>1433</v>
      </c>
      <c r="K960" s="85" t="s">
        <v>1434</v>
      </c>
      <c r="L960" s="91" t="s">
        <v>1435</v>
      </c>
    </row>
    <row r="961" spans="2:12" x14ac:dyDescent="0.2">
      <c r="B961" s="92" t="s">
        <v>1443</v>
      </c>
      <c r="C961" s="93" t="s">
        <v>1440</v>
      </c>
      <c r="D961" s="94">
        <v>1.31</v>
      </c>
      <c r="E961" s="95">
        <v>0.4541</v>
      </c>
      <c r="F961" s="95">
        <v>0.52449999999999997</v>
      </c>
      <c r="G961" s="94">
        <v>1</v>
      </c>
      <c r="H961" s="96">
        <v>2.31</v>
      </c>
      <c r="I961" s="93" t="s">
        <v>1433</v>
      </c>
      <c r="J961" s="93" t="s">
        <v>1433</v>
      </c>
      <c r="K961" s="97" t="s">
        <v>1434</v>
      </c>
      <c r="L961" s="98" t="s">
        <v>1435</v>
      </c>
    </row>
    <row r="962" spans="2:12" x14ac:dyDescent="0.2">
      <c r="B962" s="99" t="s">
        <v>1444</v>
      </c>
      <c r="C962" s="84" t="s">
        <v>1445</v>
      </c>
      <c r="D962" s="86">
        <v>41.3</v>
      </c>
      <c r="E962" s="90">
        <v>14.3116</v>
      </c>
      <c r="F962" s="90">
        <v>16.5306</v>
      </c>
      <c r="G962" s="86">
        <v>1</v>
      </c>
      <c r="H962" s="87">
        <v>1</v>
      </c>
      <c r="I962" s="84" t="s">
        <v>1433</v>
      </c>
      <c r="J962" s="84" t="s">
        <v>1433</v>
      </c>
      <c r="K962" s="85" t="s">
        <v>1434</v>
      </c>
      <c r="L962" s="91" t="s">
        <v>1435</v>
      </c>
    </row>
    <row r="963" spans="2:12" x14ac:dyDescent="0.2">
      <c r="B963" s="89" t="s">
        <v>1446</v>
      </c>
      <c r="C963" s="84" t="s">
        <v>1445</v>
      </c>
      <c r="D963" s="86">
        <v>47.15</v>
      </c>
      <c r="E963" s="90">
        <v>22.8644</v>
      </c>
      <c r="F963" s="90">
        <v>26.409500000000001</v>
      </c>
      <c r="G963" s="86">
        <v>1</v>
      </c>
      <c r="H963" s="87">
        <v>1.52</v>
      </c>
      <c r="I963" s="84" t="s">
        <v>1433</v>
      </c>
      <c r="J963" s="84" t="s">
        <v>1433</v>
      </c>
      <c r="K963" s="85" t="s">
        <v>1434</v>
      </c>
      <c r="L963" s="91" t="s">
        <v>1435</v>
      </c>
    </row>
    <row r="964" spans="2:12" x14ac:dyDescent="0.2">
      <c r="B964" s="89" t="s">
        <v>1447</v>
      </c>
      <c r="C964" s="84" t="s">
        <v>1445</v>
      </c>
      <c r="D964" s="86">
        <v>63.73</v>
      </c>
      <c r="E964" s="90">
        <v>33.2301</v>
      </c>
      <c r="F964" s="90">
        <v>38.382399999999997</v>
      </c>
      <c r="G964" s="86">
        <v>1</v>
      </c>
      <c r="H964" s="87">
        <v>2.31</v>
      </c>
      <c r="I964" s="84" t="s">
        <v>1433</v>
      </c>
      <c r="J964" s="84" t="s">
        <v>1433</v>
      </c>
      <c r="K964" s="85" t="s">
        <v>1434</v>
      </c>
      <c r="L964" s="91" t="s">
        <v>1435</v>
      </c>
    </row>
    <row r="965" spans="2:12" x14ac:dyDescent="0.2">
      <c r="B965" s="92" t="s">
        <v>1448</v>
      </c>
      <c r="C965" s="93" t="s">
        <v>1445</v>
      </c>
      <c r="D965" s="94">
        <v>72.56</v>
      </c>
      <c r="E965" s="95">
        <v>37.8322</v>
      </c>
      <c r="F965" s="95">
        <v>43.698</v>
      </c>
      <c r="G965" s="94">
        <v>1</v>
      </c>
      <c r="H965" s="96">
        <v>2.31</v>
      </c>
      <c r="I965" s="93" t="s">
        <v>1433</v>
      </c>
      <c r="J965" s="93" t="s">
        <v>1433</v>
      </c>
      <c r="K965" s="97" t="s">
        <v>1434</v>
      </c>
      <c r="L965" s="98" t="s">
        <v>1435</v>
      </c>
    </row>
    <row r="966" spans="2:12" x14ac:dyDescent="0.2">
      <c r="B966" s="99" t="s">
        <v>1449</v>
      </c>
      <c r="C966" s="84" t="s">
        <v>1450</v>
      </c>
      <c r="D966" s="86">
        <v>84.4</v>
      </c>
      <c r="E966" s="90">
        <v>18.868200000000002</v>
      </c>
      <c r="F966" s="90">
        <v>21.793700000000001</v>
      </c>
      <c r="G966" s="86">
        <v>1</v>
      </c>
      <c r="H966" s="87">
        <v>1</v>
      </c>
      <c r="I966" s="84" t="s">
        <v>1433</v>
      </c>
      <c r="J966" s="84" t="s">
        <v>1433</v>
      </c>
      <c r="K966" s="85" t="s">
        <v>1434</v>
      </c>
      <c r="L966" s="91" t="s">
        <v>1435</v>
      </c>
    </row>
    <row r="967" spans="2:12" x14ac:dyDescent="0.2">
      <c r="B967" s="89" t="s">
        <v>1451</v>
      </c>
      <c r="C967" s="84" t="s">
        <v>1450</v>
      </c>
      <c r="D967" s="86">
        <v>84.4</v>
      </c>
      <c r="E967" s="90">
        <v>18.868200000000002</v>
      </c>
      <c r="F967" s="90">
        <v>21.793700000000001</v>
      </c>
      <c r="G967" s="86">
        <v>1</v>
      </c>
      <c r="H967" s="87">
        <v>1.52</v>
      </c>
      <c r="I967" s="84" t="s">
        <v>1433</v>
      </c>
      <c r="J967" s="84" t="s">
        <v>1433</v>
      </c>
      <c r="K967" s="85" t="s">
        <v>1434</v>
      </c>
      <c r="L967" s="91" t="s">
        <v>1435</v>
      </c>
    </row>
    <row r="968" spans="2:12" x14ac:dyDescent="0.2">
      <c r="B968" s="89" t="s">
        <v>1452</v>
      </c>
      <c r="C968" s="84" t="s">
        <v>1450</v>
      </c>
      <c r="D968" s="86">
        <v>92.97</v>
      </c>
      <c r="E968" s="90">
        <v>19.690899999999999</v>
      </c>
      <c r="F968" s="90">
        <v>22.7439</v>
      </c>
      <c r="G968" s="86">
        <v>1</v>
      </c>
      <c r="H968" s="87">
        <v>2.31</v>
      </c>
      <c r="I968" s="84" t="s">
        <v>1433</v>
      </c>
      <c r="J968" s="84" t="s">
        <v>1433</v>
      </c>
      <c r="K968" s="85" t="s">
        <v>1434</v>
      </c>
      <c r="L968" s="91" t="s">
        <v>1435</v>
      </c>
    </row>
    <row r="969" spans="2:12" x14ac:dyDescent="0.2">
      <c r="B969" s="92" t="s">
        <v>1453</v>
      </c>
      <c r="C969" s="93" t="s">
        <v>1450</v>
      </c>
      <c r="D969" s="94">
        <v>122.9</v>
      </c>
      <c r="E969" s="95">
        <v>28.812200000000001</v>
      </c>
      <c r="F969" s="95">
        <v>33.279499999999999</v>
      </c>
      <c r="G969" s="94">
        <v>1</v>
      </c>
      <c r="H969" s="96">
        <v>2.31</v>
      </c>
      <c r="I969" s="93" t="s">
        <v>1433</v>
      </c>
      <c r="J969" s="93" t="s">
        <v>1433</v>
      </c>
      <c r="K969" s="97" t="s">
        <v>1434</v>
      </c>
      <c r="L969" s="98" t="s">
        <v>1435</v>
      </c>
    </row>
    <row r="970" spans="2:12" x14ac:dyDescent="0.2">
      <c r="B970" s="99" t="s">
        <v>1454</v>
      </c>
      <c r="C970" s="84" t="s">
        <v>1455</v>
      </c>
      <c r="D970" s="86">
        <v>61.86</v>
      </c>
      <c r="E970" s="90">
        <v>11.3316</v>
      </c>
      <c r="F970" s="90">
        <v>13.0886</v>
      </c>
      <c r="G970" s="86">
        <v>1</v>
      </c>
      <c r="H970" s="87">
        <v>1</v>
      </c>
      <c r="I970" s="84" t="s">
        <v>1433</v>
      </c>
      <c r="J970" s="84" t="s">
        <v>1433</v>
      </c>
      <c r="K970" s="85" t="s">
        <v>1434</v>
      </c>
      <c r="L970" s="91" t="s">
        <v>1435</v>
      </c>
    </row>
    <row r="971" spans="2:12" x14ac:dyDescent="0.2">
      <c r="B971" s="89" t="s">
        <v>1456</v>
      </c>
      <c r="C971" s="84" t="s">
        <v>1455</v>
      </c>
      <c r="D971" s="86">
        <v>57.48</v>
      </c>
      <c r="E971" s="90">
        <v>10.9307</v>
      </c>
      <c r="F971" s="90">
        <v>12.625500000000001</v>
      </c>
      <c r="G971" s="86">
        <v>1</v>
      </c>
      <c r="H971" s="87">
        <v>1.52</v>
      </c>
      <c r="I971" s="84" t="s">
        <v>1433</v>
      </c>
      <c r="J971" s="84" t="s">
        <v>1433</v>
      </c>
      <c r="K971" s="85" t="s">
        <v>1434</v>
      </c>
      <c r="L971" s="91" t="s">
        <v>1435</v>
      </c>
    </row>
    <row r="972" spans="2:12" x14ac:dyDescent="0.2">
      <c r="B972" s="89" t="s">
        <v>1457</v>
      </c>
      <c r="C972" s="84" t="s">
        <v>1455</v>
      </c>
      <c r="D972" s="86">
        <v>54.72</v>
      </c>
      <c r="E972" s="90">
        <v>10.4064</v>
      </c>
      <c r="F972" s="90">
        <v>12.0199</v>
      </c>
      <c r="G972" s="86">
        <v>1</v>
      </c>
      <c r="H972" s="87">
        <v>2.31</v>
      </c>
      <c r="I972" s="84" t="s">
        <v>1433</v>
      </c>
      <c r="J972" s="84" t="s">
        <v>1433</v>
      </c>
      <c r="K972" s="85" t="s">
        <v>1434</v>
      </c>
      <c r="L972" s="91" t="s">
        <v>1435</v>
      </c>
    </row>
    <row r="973" spans="2:12" x14ac:dyDescent="0.2">
      <c r="B973" s="92" t="s">
        <v>1458</v>
      </c>
      <c r="C973" s="93" t="s">
        <v>1455</v>
      </c>
      <c r="D973" s="94">
        <v>1.55</v>
      </c>
      <c r="E973" s="95">
        <v>1.9717</v>
      </c>
      <c r="F973" s="95">
        <v>2.2774000000000001</v>
      </c>
      <c r="G973" s="94">
        <v>1</v>
      </c>
      <c r="H973" s="96">
        <v>2.31</v>
      </c>
      <c r="I973" s="93" t="s">
        <v>1433</v>
      </c>
      <c r="J973" s="93" t="s">
        <v>1433</v>
      </c>
      <c r="K973" s="97" t="s">
        <v>1434</v>
      </c>
      <c r="L973" s="98" t="s">
        <v>1435</v>
      </c>
    </row>
    <row r="974" spans="2:12" x14ac:dyDescent="0.2">
      <c r="B974" s="99" t="s">
        <v>1459</v>
      </c>
      <c r="C974" s="84" t="s">
        <v>1460</v>
      </c>
      <c r="D974" s="86">
        <v>1.36</v>
      </c>
      <c r="E974" s="90">
        <v>6.9089</v>
      </c>
      <c r="F974" s="90">
        <v>7.9801000000000002</v>
      </c>
      <c r="G974" s="86">
        <v>1</v>
      </c>
      <c r="H974" s="87">
        <v>1</v>
      </c>
      <c r="I974" s="84" t="s">
        <v>1433</v>
      </c>
      <c r="J974" s="84" t="s">
        <v>1433</v>
      </c>
      <c r="K974" s="85" t="s">
        <v>1434</v>
      </c>
      <c r="L974" s="91" t="s">
        <v>1435</v>
      </c>
    </row>
    <row r="975" spans="2:12" x14ac:dyDescent="0.2">
      <c r="B975" s="89" t="s">
        <v>1461</v>
      </c>
      <c r="C975" s="84" t="s">
        <v>1460</v>
      </c>
      <c r="D975" s="86">
        <v>53.1</v>
      </c>
      <c r="E975" s="90">
        <v>9.5824999999999996</v>
      </c>
      <c r="F975" s="90">
        <v>11.068300000000001</v>
      </c>
      <c r="G975" s="86">
        <v>1</v>
      </c>
      <c r="H975" s="87">
        <v>1.52</v>
      </c>
      <c r="I975" s="84" t="s">
        <v>1433</v>
      </c>
      <c r="J975" s="84" t="s">
        <v>1433</v>
      </c>
      <c r="K975" s="85" t="s">
        <v>1434</v>
      </c>
      <c r="L975" s="91" t="s">
        <v>1435</v>
      </c>
    </row>
    <row r="976" spans="2:12" x14ac:dyDescent="0.2">
      <c r="B976" s="89" t="s">
        <v>1462</v>
      </c>
      <c r="C976" s="84" t="s">
        <v>1460</v>
      </c>
      <c r="D976" s="86">
        <v>69.89</v>
      </c>
      <c r="E976" s="90">
        <v>13.0703</v>
      </c>
      <c r="F976" s="90">
        <v>15.0968</v>
      </c>
      <c r="G976" s="86">
        <v>1</v>
      </c>
      <c r="H976" s="87">
        <v>2.31</v>
      </c>
      <c r="I976" s="84" t="s">
        <v>1433</v>
      </c>
      <c r="J976" s="84" t="s">
        <v>1433</v>
      </c>
      <c r="K976" s="85" t="s">
        <v>1434</v>
      </c>
      <c r="L976" s="91" t="s">
        <v>1435</v>
      </c>
    </row>
    <row r="977" spans="2:12" x14ac:dyDescent="0.2">
      <c r="B977" s="92" t="s">
        <v>1463</v>
      </c>
      <c r="C977" s="93" t="s">
        <v>1460</v>
      </c>
      <c r="D977" s="94">
        <v>91.98</v>
      </c>
      <c r="E977" s="95">
        <v>18.13</v>
      </c>
      <c r="F977" s="95">
        <v>20.940999999999999</v>
      </c>
      <c r="G977" s="94">
        <v>1</v>
      </c>
      <c r="H977" s="96">
        <v>2.31</v>
      </c>
      <c r="I977" s="93" t="s">
        <v>1433</v>
      </c>
      <c r="J977" s="93" t="s">
        <v>1433</v>
      </c>
      <c r="K977" s="97" t="s">
        <v>1434</v>
      </c>
      <c r="L977" s="98" t="s">
        <v>1435</v>
      </c>
    </row>
    <row r="978" spans="2:12" x14ac:dyDescent="0.2">
      <c r="B978" s="99" t="s">
        <v>1464</v>
      </c>
      <c r="C978" s="84" t="s">
        <v>1465</v>
      </c>
      <c r="D978" s="86">
        <v>3.98</v>
      </c>
      <c r="E978" s="90">
        <v>2.6185</v>
      </c>
      <c r="F978" s="90">
        <v>3.0245000000000002</v>
      </c>
      <c r="G978" s="86">
        <v>1</v>
      </c>
      <c r="H978" s="87">
        <v>1</v>
      </c>
      <c r="I978" s="84" t="s">
        <v>1433</v>
      </c>
      <c r="J978" s="84" t="s">
        <v>1433</v>
      </c>
      <c r="K978" s="85" t="s">
        <v>1434</v>
      </c>
      <c r="L978" s="91" t="s">
        <v>1435</v>
      </c>
    </row>
    <row r="979" spans="2:12" x14ac:dyDescent="0.2">
      <c r="B979" s="89" t="s">
        <v>1466</v>
      </c>
      <c r="C979" s="84" t="s">
        <v>1465</v>
      </c>
      <c r="D979" s="86">
        <v>62.64</v>
      </c>
      <c r="E979" s="90">
        <v>10.0284</v>
      </c>
      <c r="F979" s="90">
        <v>11.583299999999999</v>
      </c>
      <c r="G979" s="86">
        <v>1</v>
      </c>
      <c r="H979" s="87">
        <v>1.52</v>
      </c>
      <c r="I979" s="84" t="s">
        <v>1433</v>
      </c>
      <c r="J979" s="84" t="s">
        <v>1433</v>
      </c>
      <c r="K979" s="85" t="s">
        <v>1434</v>
      </c>
      <c r="L979" s="91" t="s">
        <v>1435</v>
      </c>
    </row>
    <row r="980" spans="2:12" x14ac:dyDescent="0.2">
      <c r="B980" s="89" t="s">
        <v>1467</v>
      </c>
      <c r="C980" s="84" t="s">
        <v>1465</v>
      </c>
      <c r="D980" s="86">
        <v>71.319999999999993</v>
      </c>
      <c r="E980" s="90">
        <v>11.3506</v>
      </c>
      <c r="F980" s="90">
        <v>13.1105</v>
      </c>
      <c r="G980" s="86">
        <v>1</v>
      </c>
      <c r="H980" s="87">
        <v>2.31</v>
      </c>
      <c r="I980" s="84" t="s">
        <v>1433</v>
      </c>
      <c r="J980" s="84" t="s">
        <v>1433</v>
      </c>
      <c r="K980" s="85" t="s">
        <v>1434</v>
      </c>
      <c r="L980" s="91" t="s">
        <v>1435</v>
      </c>
    </row>
    <row r="981" spans="2:12" x14ac:dyDescent="0.2">
      <c r="B981" s="92" t="s">
        <v>1468</v>
      </c>
      <c r="C981" s="93" t="s">
        <v>1465</v>
      </c>
      <c r="D981" s="94">
        <v>89.07</v>
      </c>
      <c r="E981" s="95">
        <v>16.706399999999999</v>
      </c>
      <c r="F981" s="95">
        <v>19.296700000000001</v>
      </c>
      <c r="G981" s="94">
        <v>1</v>
      </c>
      <c r="H981" s="96">
        <v>2.31</v>
      </c>
      <c r="I981" s="93" t="s">
        <v>1433</v>
      </c>
      <c r="J981" s="93" t="s">
        <v>1433</v>
      </c>
      <c r="K981" s="97" t="s">
        <v>1434</v>
      </c>
      <c r="L981" s="98" t="s">
        <v>1435</v>
      </c>
    </row>
    <row r="982" spans="2:12" x14ac:dyDescent="0.2">
      <c r="B982" s="99" t="s">
        <v>1469</v>
      </c>
      <c r="C982" s="84" t="s">
        <v>1470</v>
      </c>
      <c r="D982" s="86">
        <v>21.71</v>
      </c>
      <c r="E982" s="90">
        <v>2.347</v>
      </c>
      <c r="F982" s="90">
        <v>2.7109000000000001</v>
      </c>
      <c r="G982" s="86">
        <v>1</v>
      </c>
      <c r="H982" s="87">
        <v>1</v>
      </c>
      <c r="I982" s="84" t="s">
        <v>1433</v>
      </c>
      <c r="J982" s="84" t="s">
        <v>1433</v>
      </c>
      <c r="K982" s="85" t="s">
        <v>1434</v>
      </c>
      <c r="L982" s="91" t="s">
        <v>1435</v>
      </c>
    </row>
    <row r="983" spans="2:12" x14ac:dyDescent="0.2">
      <c r="B983" s="89" t="s">
        <v>1471</v>
      </c>
      <c r="C983" s="84" t="s">
        <v>1470</v>
      </c>
      <c r="D983" s="86">
        <v>51.53</v>
      </c>
      <c r="E983" s="90">
        <v>7.3586999999999998</v>
      </c>
      <c r="F983" s="90">
        <v>8.4997000000000007</v>
      </c>
      <c r="G983" s="86">
        <v>1</v>
      </c>
      <c r="H983" s="87">
        <v>1.52</v>
      </c>
      <c r="I983" s="84" t="s">
        <v>1433</v>
      </c>
      <c r="J983" s="84" t="s">
        <v>1433</v>
      </c>
      <c r="K983" s="85" t="s">
        <v>1434</v>
      </c>
      <c r="L983" s="91" t="s">
        <v>1435</v>
      </c>
    </row>
    <row r="984" spans="2:12" x14ac:dyDescent="0.2">
      <c r="B984" s="89" t="s">
        <v>1472</v>
      </c>
      <c r="C984" s="84" t="s">
        <v>1470</v>
      </c>
      <c r="D984" s="86">
        <v>60.69</v>
      </c>
      <c r="E984" s="90">
        <v>9.1708999999999996</v>
      </c>
      <c r="F984" s="90">
        <v>10.5928</v>
      </c>
      <c r="G984" s="86">
        <v>1</v>
      </c>
      <c r="H984" s="87">
        <v>2.31</v>
      </c>
      <c r="I984" s="84" t="s">
        <v>1433</v>
      </c>
      <c r="J984" s="84" t="s">
        <v>1433</v>
      </c>
      <c r="K984" s="85" t="s">
        <v>1434</v>
      </c>
      <c r="L984" s="91" t="s">
        <v>1435</v>
      </c>
    </row>
    <row r="985" spans="2:12" x14ac:dyDescent="0.2">
      <c r="B985" s="92" t="s">
        <v>1473</v>
      </c>
      <c r="C985" s="93" t="s">
        <v>1470</v>
      </c>
      <c r="D985" s="94">
        <v>71.349999999999994</v>
      </c>
      <c r="E985" s="95">
        <v>12.337899999999999</v>
      </c>
      <c r="F985" s="95">
        <v>14.2509</v>
      </c>
      <c r="G985" s="94">
        <v>1</v>
      </c>
      <c r="H985" s="96">
        <v>2.31</v>
      </c>
      <c r="I985" s="93" t="s">
        <v>1433</v>
      </c>
      <c r="J985" s="93" t="s">
        <v>1433</v>
      </c>
      <c r="K985" s="97" t="s">
        <v>1434</v>
      </c>
      <c r="L985" s="98" t="s">
        <v>1435</v>
      </c>
    </row>
    <row r="986" spans="2:12" x14ac:dyDescent="0.2">
      <c r="B986" s="99" t="s">
        <v>1474</v>
      </c>
      <c r="C986" s="84" t="s">
        <v>1475</v>
      </c>
      <c r="D986" s="86">
        <v>2.72</v>
      </c>
      <c r="E986" s="90">
        <v>2.2370000000000001</v>
      </c>
      <c r="F986" s="90">
        <v>2.5838000000000001</v>
      </c>
      <c r="G986" s="86">
        <v>1</v>
      </c>
      <c r="H986" s="87">
        <v>1</v>
      </c>
      <c r="I986" s="84" t="s">
        <v>1433</v>
      </c>
      <c r="J986" s="84" t="s">
        <v>1433</v>
      </c>
      <c r="K986" s="85" t="s">
        <v>1434</v>
      </c>
      <c r="L986" s="91" t="s">
        <v>1435</v>
      </c>
    </row>
    <row r="987" spans="2:12" x14ac:dyDescent="0.2">
      <c r="B987" s="89" t="s">
        <v>1476</v>
      </c>
      <c r="C987" s="84" t="s">
        <v>1475</v>
      </c>
      <c r="D987" s="86">
        <v>34.78</v>
      </c>
      <c r="E987" s="90">
        <v>4.2441000000000004</v>
      </c>
      <c r="F987" s="90">
        <v>4.9020999999999999</v>
      </c>
      <c r="G987" s="86">
        <v>1</v>
      </c>
      <c r="H987" s="87">
        <v>1.52</v>
      </c>
      <c r="I987" s="84" t="s">
        <v>1433</v>
      </c>
      <c r="J987" s="84" t="s">
        <v>1433</v>
      </c>
      <c r="K987" s="85" t="s">
        <v>1434</v>
      </c>
      <c r="L987" s="91" t="s">
        <v>1435</v>
      </c>
    </row>
    <row r="988" spans="2:12" x14ac:dyDescent="0.2">
      <c r="B988" s="89" t="s">
        <v>1477</v>
      </c>
      <c r="C988" s="84" t="s">
        <v>1475</v>
      </c>
      <c r="D988" s="86">
        <v>54.44</v>
      </c>
      <c r="E988" s="90">
        <v>7.7084000000000001</v>
      </c>
      <c r="F988" s="90">
        <v>8.9036000000000008</v>
      </c>
      <c r="G988" s="86">
        <v>1</v>
      </c>
      <c r="H988" s="87">
        <v>2.31</v>
      </c>
      <c r="I988" s="84" t="s">
        <v>1433</v>
      </c>
      <c r="J988" s="84" t="s">
        <v>1433</v>
      </c>
      <c r="K988" s="85" t="s">
        <v>1434</v>
      </c>
      <c r="L988" s="91" t="s">
        <v>1435</v>
      </c>
    </row>
    <row r="989" spans="2:12" x14ac:dyDescent="0.2">
      <c r="B989" s="92" t="s">
        <v>1478</v>
      </c>
      <c r="C989" s="93" t="s">
        <v>1475</v>
      </c>
      <c r="D989" s="94">
        <v>75.78</v>
      </c>
      <c r="E989" s="95">
        <v>15.434100000000001</v>
      </c>
      <c r="F989" s="95">
        <v>17.827100000000002</v>
      </c>
      <c r="G989" s="94">
        <v>1</v>
      </c>
      <c r="H989" s="96">
        <v>2.31</v>
      </c>
      <c r="I989" s="93" t="s">
        <v>1433</v>
      </c>
      <c r="J989" s="93" t="s">
        <v>1433</v>
      </c>
      <c r="K989" s="97" t="s">
        <v>1434</v>
      </c>
      <c r="L989" s="98" t="s">
        <v>1435</v>
      </c>
    </row>
    <row r="990" spans="2:12" x14ac:dyDescent="0.2">
      <c r="B990" s="99" t="s">
        <v>1479</v>
      </c>
      <c r="C990" s="84" t="s">
        <v>1480</v>
      </c>
      <c r="D990" s="86">
        <v>24.02</v>
      </c>
      <c r="E990" s="90">
        <v>2.8877000000000002</v>
      </c>
      <c r="F990" s="90">
        <v>3.3353999999999999</v>
      </c>
      <c r="G990" s="86">
        <v>1</v>
      </c>
      <c r="H990" s="87">
        <v>1</v>
      </c>
      <c r="I990" s="84" t="s">
        <v>1433</v>
      </c>
      <c r="J990" s="84" t="s">
        <v>1433</v>
      </c>
      <c r="K990" s="85" t="s">
        <v>1434</v>
      </c>
      <c r="L990" s="91" t="s">
        <v>1435</v>
      </c>
    </row>
    <row r="991" spans="2:12" x14ac:dyDescent="0.2">
      <c r="B991" s="89" t="s">
        <v>1481</v>
      </c>
      <c r="C991" s="84" t="s">
        <v>1480</v>
      </c>
      <c r="D991" s="86">
        <v>39.340000000000003</v>
      </c>
      <c r="E991" s="90">
        <v>5.2628000000000004</v>
      </c>
      <c r="F991" s="90">
        <v>6.0788000000000002</v>
      </c>
      <c r="G991" s="86">
        <v>1</v>
      </c>
      <c r="H991" s="87">
        <v>1.52</v>
      </c>
      <c r="I991" s="84" t="s">
        <v>1433</v>
      </c>
      <c r="J991" s="84" t="s">
        <v>1433</v>
      </c>
      <c r="K991" s="85" t="s">
        <v>1434</v>
      </c>
      <c r="L991" s="91" t="s">
        <v>1435</v>
      </c>
    </row>
    <row r="992" spans="2:12" x14ac:dyDescent="0.2">
      <c r="B992" s="89" t="s">
        <v>1482</v>
      </c>
      <c r="C992" s="84" t="s">
        <v>1480</v>
      </c>
      <c r="D992" s="86">
        <v>48.62</v>
      </c>
      <c r="E992" s="90">
        <v>6.7679999999999998</v>
      </c>
      <c r="F992" s="90">
        <v>7.8174000000000001</v>
      </c>
      <c r="G992" s="86">
        <v>1</v>
      </c>
      <c r="H992" s="87">
        <v>2.31</v>
      </c>
      <c r="I992" s="84" t="s">
        <v>1433</v>
      </c>
      <c r="J992" s="84" t="s">
        <v>1433</v>
      </c>
      <c r="K992" s="85" t="s">
        <v>1434</v>
      </c>
      <c r="L992" s="91" t="s">
        <v>1435</v>
      </c>
    </row>
    <row r="993" spans="2:12" x14ac:dyDescent="0.2">
      <c r="B993" s="92" t="s">
        <v>1483</v>
      </c>
      <c r="C993" s="93" t="s">
        <v>1480</v>
      </c>
      <c r="D993" s="94">
        <v>57.61</v>
      </c>
      <c r="E993" s="95">
        <v>9.6588999999999992</v>
      </c>
      <c r="F993" s="95">
        <v>11.156499999999999</v>
      </c>
      <c r="G993" s="94">
        <v>1</v>
      </c>
      <c r="H993" s="96">
        <v>2.31</v>
      </c>
      <c r="I993" s="93" t="s">
        <v>1433</v>
      </c>
      <c r="J993" s="93" t="s">
        <v>1433</v>
      </c>
      <c r="K993" s="97" t="s">
        <v>1434</v>
      </c>
      <c r="L993" s="98" t="s">
        <v>1435</v>
      </c>
    </row>
    <row r="994" spans="2:12" x14ac:dyDescent="0.2">
      <c r="B994" s="99" t="s">
        <v>1484</v>
      </c>
      <c r="C994" s="84" t="s">
        <v>1485</v>
      </c>
      <c r="D994" s="86">
        <v>12.5</v>
      </c>
      <c r="E994" s="90">
        <v>1.3089</v>
      </c>
      <c r="F994" s="90">
        <v>1.5118</v>
      </c>
      <c r="G994" s="86">
        <v>1</v>
      </c>
      <c r="H994" s="87">
        <v>1</v>
      </c>
      <c r="I994" s="84" t="s">
        <v>1433</v>
      </c>
      <c r="J994" s="84" t="s">
        <v>1433</v>
      </c>
      <c r="K994" s="85" t="s">
        <v>1434</v>
      </c>
      <c r="L994" s="91" t="s">
        <v>1435</v>
      </c>
    </row>
    <row r="995" spans="2:12" x14ac:dyDescent="0.2">
      <c r="B995" s="89" t="s">
        <v>1486</v>
      </c>
      <c r="C995" s="84" t="s">
        <v>1485</v>
      </c>
      <c r="D995" s="86">
        <v>31.64</v>
      </c>
      <c r="E995" s="90">
        <v>3.9024999999999999</v>
      </c>
      <c r="F995" s="90">
        <v>4.5076000000000001</v>
      </c>
      <c r="G995" s="86">
        <v>1</v>
      </c>
      <c r="H995" s="87">
        <v>1.52</v>
      </c>
      <c r="I995" s="84" t="s">
        <v>1433</v>
      </c>
      <c r="J995" s="84" t="s">
        <v>1433</v>
      </c>
      <c r="K995" s="85" t="s">
        <v>1434</v>
      </c>
      <c r="L995" s="91" t="s">
        <v>1435</v>
      </c>
    </row>
    <row r="996" spans="2:12" x14ac:dyDescent="0.2">
      <c r="B996" s="89" t="s">
        <v>1487</v>
      </c>
      <c r="C996" s="84" t="s">
        <v>1485</v>
      </c>
      <c r="D996" s="86">
        <v>41.24</v>
      </c>
      <c r="E996" s="90">
        <v>5.1109</v>
      </c>
      <c r="F996" s="90">
        <v>5.9032999999999998</v>
      </c>
      <c r="G996" s="86">
        <v>1</v>
      </c>
      <c r="H996" s="87">
        <v>2.31</v>
      </c>
      <c r="I996" s="84" t="s">
        <v>1433</v>
      </c>
      <c r="J996" s="84" t="s">
        <v>1433</v>
      </c>
      <c r="K996" s="85" t="s">
        <v>1434</v>
      </c>
      <c r="L996" s="91" t="s">
        <v>1435</v>
      </c>
    </row>
    <row r="997" spans="2:12" x14ac:dyDescent="0.2">
      <c r="B997" s="92" t="s">
        <v>1488</v>
      </c>
      <c r="C997" s="93" t="s">
        <v>1485</v>
      </c>
      <c r="D997" s="94">
        <v>53.06</v>
      </c>
      <c r="E997" s="95">
        <v>6.5439999999999996</v>
      </c>
      <c r="F997" s="95">
        <v>7.5586000000000002</v>
      </c>
      <c r="G997" s="94">
        <v>1</v>
      </c>
      <c r="H997" s="96">
        <v>2.31</v>
      </c>
      <c r="I997" s="93" t="s">
        <v>1433</v>
      </c>
      <c r="J997" s="93" t="s">
        <v>1433</v>
      </c>
      <c r="K997" s="97" t="s">
        <v>1434</v>
      </c>
      <c r="L997" s="98" t="s">
        <v>1435</v>
      </c>
    </row>
    <row r="998" spans="2:12" x14ac:dyDescent="0.2">
      <c r="B998" s="99" t="s">
        <v>1489</v>
      </c>
      <c r="C998" s="84" t="s">
        <v>1490</v>
      </c>
      <c r="D998" s="86">
        <v>21.52</v>
      </c>
      <c r="E998" s="90">
        <v>4.3362999999999996</v>
      </c>
      <c r="F998" s="90">
        <v>5.0086000000000004</v>
      </c>
      <c r="G998" s="86">
        <v>1</v>
      </c>
      <c r="H998" s="87">
        <v>1</v>
      </c>
      <c r="I998" s="84" t="s">
        <v>1433</v>
      </c>
      <c r="J998" s="84" t="s">
        <v>1433</v>
      </c>
      <c r="K998" s="85" t="s">
        <v>1434</v>
      </c>
      <c r="L998" s="91" t="s">
        <v>1435</v>
      </c>
    </row>
    <row r="999" spans="2:12" x14ac:dyDescent="0.2">
      <c r="B999" s="89" t="s">
        <v>1491</v>
      </c>
      <c r="C999" s="84" t="s">
        <v>1490</v>
      </c>
      <c r="D999" s="86">
        <v>21.52</v>
      </c>
      <c r="E999" s="90">
        <v>4.3362999999999996</v>
      </c>
      <c r="F999" s="90">
        <v>5.0086000000000004</v>
      </c>
      <c r="G999" s="86">
        <v>1</v>
      </c>
      <c r="H999" s="87">
        <v>1.52</v>
      </c>
      <c r="I999" s="84" t="s">
        <v>1433</v>
      </c>
      <c r="J999" s="84" t="s">
        <v>1433</v>
      </c>
      <c r="K999" s="85" t="s">
        <v>1434</v>
      </c>
      <c r="L999" s="91" t="s">
        <v>1435</v>
      </c>
    </row>
    <row r="1000" spans="2:12" x14ac:dyDescent="0.2">
      <c r="B1000" s="89" t="s">
        <v>1492</v>
      </c>
      <c r="C1000" s="84" t="s">
        <v>1490</v>
      </c>
      <c r="D1000" s="86">
        <v>40.299999999999997</v>
      </c>
      <c r="E1000" s="90">
        <v>8.1852</v>
      </c>
      <c r="F1000" s="90">
        <v>9.4542999999999999</v>
      </c>
      <c r="G1000" s="86">
        <v>1</v>
      </c>
      <c r="H1000" s="87">
        <v>2.31</v>
      </c>
      <c r="I1000" s="84" t="s">
        <v>1433</v>
      </c>
      <c r="J1000" s="84" t="s">
        <v>1433</v>
      </c>
      <c r="K1000" s="85" t="s">
        <v>1434</v>
      </c>
      <c r="L1000" s="91" t="s">
        <v>1435</v>
      </c>
    </row>
    <row r="1001" spans="2:12" x14ac:dyDescent="0.2">
      <c r="B1001" s="92" t="s">
        <v>1493</v>
      </c>
      <c r="C1001" s="93" t="s">
        <v>1490</v>
      </c>
      <c r="D1001" s="94">
        <v>80.72</v>
      </c>
      <c r="E1001" s="95">
        <v>17.709499999999998</v>
      </c>
      <c r="F1001" s="95">
        <v>20.455300000000001</v>
      </c>
      <c r="G1001" s="94">
        <v>1</v>
      </c>
      <c r="H1001" s="96">
        <v>2.31</v>
      </c>
      <c r="I1001" s="93" t="s">
        <v>1433</v>
      </c>
      <c r="J1001" s="93" t="s">
        <v>1433</v>
      </c>
      <c r="K1001" s="97" t="s">
        <v>1434</v>
      </c>
      <c r="L1001" s="98" t="s">
        <v>1435</v>
      </c>
    </row>
    <row r="1002" spans="2:12" x14ac:dyDescent="0.2">
      <c r="B1002" s="99" t="s">
        <v>1494</v>
      </c>
      <c r="C1002" s="84" t="s">
        <v>1495</v>
      </c>
      <c r="D1002" s="86">
        <v>13.66</v>
      </c>
      <c r="E1002" s="90">
        <v>1.4411</v>
      </c>
      <c r="F1002" s="90">
        <v>1.6645000000000001</v>
      </c>
      <c r="G1002" s="86">
        <v>1</v>
      </c>
      <c r="H1002" s="87">
        <v>1</v>
      </c>
      <c r="I1002" s="84" t="s">
        <v>1433</v>
      </c>
      <c r="J1002" s="84" t="s">
        <v>1433</v>
      </c>
      <c r="K1002" s="85" t="s">
        <v>1434</v>
      </c>
      <c r="L1002" s="91" t="s">
        <v>1435</v>
      </c>
    </row>
    <row r="1003" spans="2:12" x14ac:dyDescent="0.2">
      <c r="B1003" s="89" t="s">
        <v>1496</v>
      </c>
      <c r="C1003" s="84" t="s">
        <v>1495</v>
      </c>
      <c r="D1003" s="86">
        <v>23.35</v>
      </c>
      <c r="E1003" s="90">
        <v>2.8917999999999999</v>
      </c>
      <c r="F1003" s="90">
        <v>3.3401999999999998</v>
      </c>
      <c r="G1003" s="86">
        <v>1</v>
      </c>
      <c r="H1003" s="87">
        <v>1.52</v>
      </c>
      <c r="I1003" s="84" t="s">
        <v>1433</v>
      </c>
      <c r="J1003" s="84" t="s">
        <v>1433</v>
      </c>
      <c r="K1003" s="85" t="s">
        <v>1434</v>
      </c>
      <c r="L1003" s="91" t="s">
        <v>1435</v>
      </c>
    </row>
    <row r="1004" spans="2:12" x14ac:dyDescent="0.2">
      <c r="B1004" s="89" t="s">
        <v>1497</v>
      </c>
      <c r="C1004" s="84" t="s">
        <v>1495</v>
      </c>
      <c r="D1004" s="86">
        <v>36.020000000000003</v>
      </c>
      <c r="E1004" s="90">
        <v>4.9424000000000001</v>
      </c>
      <c r="F1004" s="90">
        <v>5.7087000000000003</v>
      </c>
      <c r="G1004" s="86">
        <v>1</v>
      </c>
      <c r="H1004" s="87">
        <v>2.31</v>
      </c>
      <c r="I1004" s="84" t="s">
        <v>1433</v>
      </c>
      <c r="J1004" s="84" t="s">
        <v>1433</v>
      </c>
      <c r="K1004" s="85" t="s">
        <v>1434</v>
      </c>
      <c r="L1004" s="91" t="s">
        <v>1435</v>
      </c>
    </row>
    <row r="1005" spans="2:12" x14ac:dyDescent="0.2">
      <c r="B1005" s="92" t="s">
        <v>1498</v>
      </c>
      <c r="C1005" s="93" t="s">
        <v>1495</v>
      </c>
      <c r="D1005" s="94">
        <v>47.08</v>
      </c>
      <c r="E1005" s="95">
        <v>8.5502000000000002</v>
      </c>
      <c r="F1005" s="95">
        <v>9.8758999999999997</v>
      </c>
      <c r="G1005" s="94">
        <v>1</v>
      </c>
      <c r="H1005" s="96">
        <v>2.31</v>
      </c>
      <c r="I1005" s="93" t="s">
        <v>1433</v>
      </c>
      <c r="J1005" s="93" t="s">
        <v>1433</v>
      </c>
      <c r="K1005" s="97" t="s">
        <v>1434</v>
      </c>
      <c r="L1005" s="98" t="s">
        <v>1435</v>
      </c>
    </row>
    <row r="1006" spans="2:12" x14ac:dyDescent="0.2">
      <c r="B1006" s="99" t="s">
        <v>1499</v>
      </c>
      <c r="C1006" s="84" t="s">
        <v>1500</v>
      </c>
      <c r="D1006" s="86">
        <v>19.100000000000001</v>
      </c>
      <c r="E1006" s="90">
        <v>2.3250999999999999</v>
      </c>
      <c r="F1006" s="90">
        <v>2.6856</v>
      </c>
      <c r="G1006" s="86">
        <v>1</v>
      </c>
      <c r="H1006" s="87">
        <v>1</v>
      </c>
      <c r="I1006" s="84" t="s">
        <v>1433</v>
      </c>
      <c r="J1006" s="84" t="s">
        <v>1433</v>
      </c>
      <c r="K1006" s="85" t="s">
        <v>1434</v>
      </c>
      <c r="L1006" s="91" t="s">
        <v>1435</v>
      </c>
    </row>
    <row r="1007" spans="2:12" x14ac:dyDescent="0.2">
      <c r="B1007" s="89" t="s">
        <v>1501</v>
      </c>
      <c r="C1007" s="84" t="s">
        <v>1500</v>
      </c>
      <c r="D1007" s="86">
        <v>27.13</v>
      </c>
      <c r="E1007" s="90">
        <v>3.5474999999999999</v>
      </c>
      <c r="F1007" s="90">
        <v>4.0975000000000001</v>
      </c>
      <c r="G1007" s="86">
        <v>1</v>
      </c>
      <c r="H1007" s="87">
        <v>1.52</v>
      </c>
      <c r="I1007" s="84" t="s">
        <v>1433</v>
      </c>
      <c r="J1007" s="84" t="s">
        <v>1433</v>
      </c>
      <c r="K1007" s="85" t="s">
        <v>1434</v>
      </c>
      <c r="L1007" s="91" t="s">
        <v>1435</v>
      </c>
    </row>
    <row r="1008" spans="2:12" x14ac:dyDescent="0.2">
      <c r="B1008" s="89" t="s">
        <v>1502</v>
      </c>
      <c r="C1008" s="84" t="s">
        <v>1500</v>
      </c>
      <c r="D1008" s="86">
        <v>34.07</v>
      </c>
      <c r="E1008" s="90">
        <v>4.5296000000000003</v>
      </c>
      <c r="F1008" s="90">
        <v>5.2319000000000004</v>
      </c>
      <c r="G1008" s="86">
        <v>1</v>
      </c>
      <c r="H1008" s="87">
        <v>2.31</v>
      </c>
      <c r="I1008" s="84" t="s">
        <v>1433</v>
      </c>
      <c r="J1008" s="84" t="s">
        <v>1433</v>
      </c>
      <c r="K1008" s="85" t="s">
        <v>1434</v>
      </c>
      <c r="L1008" s="91" t="s">
        <v>1435</v>
      </c>
    </row>
    <row r="1009" spans="2:12" x14ac:dyDescent="0.2">
      <c r="B1009" s="92" t="s">
        <v>1503</v>
      </c>
      <c r="C1009" s="93" t="s">
        <v>1500</v>
      </c>
      <c r="D1009" s="94">
        <v>42.34</v>
      </c>
      <c r="E1009" s="95">
        <v>6.9203999999999999</v>
      </c>
      <c r="F1009" s="95">
        <v>7.9934000000000003</v>
      </c>
      <c r="G1009" s="94">
        <v>1</v>
      </c>
      <c r="H1009" s="96">
        <v>2.31</v>
      </c>
      <c r="I1009" s="93" t="s">
        <v>1433</v>
      </c>
      <c r="J1009" s="93" t="s">
        <v>1433</v>
      </c>
      <c r="K1009" s="97" t="s">
        <v>1434</v>
      </c>
      <c r="L1009" s="98" t="s">
        <v>1435</v>
      </c>
    </row>
    <row r="1010" spans="2:12" x14ac:dyDescent="0.2">
      <c r="B1010" s="99" t="s">
        <v>1504</v>
      </c>
      <c r="C1010" s="84" t="s">
        <v>1505</v>
      </c>
      <c r="D1010" s="86">
        <v>13.73</v>
      </c>
      <c r="E1010" s="90">
        <v>1.6254999999999999</v>
      </c>
      <c r="F1010" s="90">
        <v>1.8774999999999999</v>
      </c>
      <c r="G1010" s="86">
        <v>1</v>
      </c>
      <c r="H1010" s="87">
        <v>1</v>
      </c>
      <c r="I1010" s="84" t="s">
        <v>1433</v>
      </c>
      <c r="J1010" s="84" t="s">
        <v>1433</v>
      </c>
      <c r="K1010" s="85" t="s">
        <v>1434</v>
      </c>
      <c r="L1010" s="91" t="s">
        <v>1435</v>
      </c>
    </row>
    <row r="1011" spans="2:12" x14ac:dyDescent="0.2">
      <c r="B1011" s="89" t="s">
        <v>1506</v>
      </c>
      <c r="C1011" s="84" t="s">
        <v>1505</v>
      </c>
      <c r="D1011" s="86">
        <v>22.65</v>
      </c>
      <c r="E1011" s="90">
        <v>2.7513000000000001</v>
      </c>
      <c r="F1011" s="90">
        <v>3.1779000000000002</v>
      </c>
      <c r="G1011" s="86">
        <v>1</v>
      </c>
      <c r="H1011" s="87">
        <v>1.52</v>
      </c>
      <c r="I1011" s="84" t="s">
        <v>1433</v>
      </c>
      <c r="J1011" s="84" t="s">
        <v>1433</v>
      </c>
      <c r="K1011" s="85" t="s">
        <v>1434</v>
      </c>
      <c r="L1011" s="91" t="s">
        <v>1435</v>
      </c>
    </row>
    <row r="1012" spans="2:12" x14ac:dyDescent="0.2">
      <c r="B1012" s="89" t="s">
        <v>1507</v>
      </c>
      <c r="C1012" s="84" t="s">
        <v>1505</v>
      </c>
      <c r="D1012" s="86">
        <v>33.450000000000003</v>
      </c>
      <c r="E1012" s="90">
        <v>4.6489000000000003</v>
      </c>
      <c r="F1012" s="90">
        <v>5.3696999999999999</v>
      </c>
      <c r="G1012" s="86">
        <v>1</v>
      </c>
      <c r="H1012" s="87">
        <v>2.31</v>
      </c>
      <c r="I1012" s="84" t="s">
        <v>1433</v>
      </c>
      <c r="J1012" s="84" t="s">
        <v>1433</v>
      </c>
      <c r="K1012" s="85" t="s">
        <v>1434</v>
      </c>
      <c r="L1012" s="91" t="s">
        <v>1435</v>
      </c>
    </row>
    <row r="1013" spans="2:12" x14ac:dyDescent="0.2">
      <c r="B1013" s="92" t="s">
        <v>1508</v>
      </c>
      <c r="C1013" s="93" t="s">
        <v>1505</v>
      </c>
      <c r="D1013" s="94">
        <v>33.450000000000003</v>
      </c>
      <c r="E1013" s="95">
        <v>8.6499000000000006</v>
      </c>
      <c r="F1013" s="95">
        <v>9.9910999999999994</v>
      </c>
      <c r="G1013" s="94">
        <v>1</v>
      </c>
      <c r="H1013" s="96">
        <v>2.31</v>
      </c>
      <c r="I1013" s="93" t="s">
        <v>1433</v>
      </c>
      <c r="J1013" s="93" t="s">
        <v>1433</v>
      </c>
      <c r="K1013" s="97" t="s">
        <v>1434</v>
      </c>
      <c r="L1013" s="98" t="s">
        <v>1435</v>
      </c>
    </row>
    <row r="1014" spans="2:12" x14ac:dyDescent="0.2">
      <c r="B1014" s="99" t="s">
        <v>1509</v>
      </c>
      <c r="C1014" s="84" t="s">
        <v>1510</v>
      </c>
      <c r="D1014" s="86">
        <v>11.04</v>
      </c>
      <c r="E1014" s="90">
        <v>1.1529</v>
      </c>
      <c r="F1014" s="90">
        <v>1.3317000000000001</v>
      </c>
      <c r="G1014" s="86">
        <v>1</v>
      </c>
      <c r="H1014" s="87">
        <v>1</v>
      </c>
      <c r="I1014" s="84" t="s">
        <v>1433</v>
      </c>
      <c r="J1014" s="84" t="s">
        <v>1433</v>
      </c>
      <c r="K1014" s="85" t="s">
        <v>1434</v>
      </c>
      <c r="L1014" s="91" t="s">
        <v>1435</v>
      </c>
    </row>
    <row r="1015" spans="2:12" x14ac:dyDescent="0.2">
      <c r="B1015" s="89" t="s">
        <v>1511</v>
      </c>
      <c r="C1015" s="84" t="s">
        <v>1510</v>
      </c>
      <c r="D1015" s="86">
        <v>19.46</v>
      </c>
      <c r="E1015" s="90">
        <v>2.2565</v>
      </c>
      <c r="F1015" s="90">
        <v>2.6063999999999998</v>
      </c>
      <c r="G1015" s="86">
        <v>1</v>
      </c>
      <c r="H1015" s="87">
        <v>1.52</v>
      </c>
      <c r="I1015" s="84" t="s">
        <v>1433</v>
      </c>
      <c r="J1015" s="84" t="s">
        <v>1433</v>
      </c>
      <c r="K1015" s="85" t="s">
        <v>1434</v>
      </c>
      <c r="L1015" s="91" t="s">
        <v>1435</v>
      </c>
    </row>
    <row r="1016" spans="2:12" x14ac:dyDescent="0.2">
      <c r="B1016" s="89" t="s">
        <v>1512</v>
      </c>
      <c r="C1016" s="84" t="s">
        <v>1510</v>
      </c>
      <c r="D1016" s="86">
        <v>31.29</v>
      </c>
      <c r="E1016" s="90">
        <v>4.0027999999999997</v>
      </c>
      <c r="F1016" s="90">
        <v>4.6234000000000002</v>
      </c>
      <c r="G1016" s="86">
        <v>1</v>
      </c>
      <c r="H1016" s="87">
        <v>2.31</v>
      </c>
      <c r="I1016" s="84" t="s">
        <v>1433</v>
      </c>
      <c r="J1016" s="84" t="s">
        <v>1433</v>
      </c>
      <c r="K1016" s="85" t="s">
        <v>1434</v>
      </c>
      <c r="L1016" s="91" t="s">
        <v>1435</v>
      </c>
    </row>
    <row r="1017" spans="2:12" x14ac:dyDescent="0.2">
      <c r="B1017" s="92" t="s">
        <v>1513</v>
      </c>
      <c r="C1017" s="93" t="s">
        <v>1510</v>
      </c>
      <c r="D1017" s="94">
        <v>39.630000000000003</v>
      </c>
      <c r="E1017" s="95">
        <v>5.7283999999999997</v>
      </c>
      <c r="F1017" s="95">
        <v>6.6166</v>
      </c>
      <c r="G1017" s="94">
        <v>1</v>
      </c>
      <c r="H1017" s="96">
        <v>2.31</v>
      </c>
      <c r="I1017" s="93" t="s">
        <v>1433</v>
      </c>
      <c r="J1017" s="93" t="s">
        <v>1433</v>
      </c>
      <c r="K1017" s="97" t="s">
        <v>1434</v>
      </c>
      <c r="L1017" s="98" t="s">
        <v>1435</v>
      </c>
    </row>
    <row r="1018" spans="2:12" x14ac:dyDescent="0.2">
      <c r="B1018" s="99" t="s">
        <v>1514</v>
      </c>
      <c r="C1018" s="84" t="s">
        <v>1515</v>
      </c>
      <c r="D1018" s="86">
        <v>6.3</v>
      </c>
      <c r="E1018" s="90">
        <v>0.60729999999999995</v>
      </c>
      <c r="F1018" s="90">
        <v>0.70150000000000001</v>
      </c>
      <c r="G1018" s="86">
        <v>1</v>
      </c>
      <c r="H1018" s="87">
        <v>1</v>
      </c>
      <c r="I1018" s="84" t="s">
        <v>1433</v>
      </c>
      <c r="J1018" s="84" t="s">
        <v>1433</v>
      </c>
      <c r="K1018" s="85" t="s">
        <v>1434</v>
      </c>
      <c r="L1018" s="91" t="s">
        <v>1435</v>
      </c>
    </row>
    <row r="1019" spans="2:12" x14ac:dyDescent="0.2">
      <c r="B1019" s="89" t="s">
        <v>1516</v>
      </c>
      <c r="C1019" s="84" t="s">
        <v>1515</v>
      </c>
      <c r="D1019" s="86">
        <v>14.2</v>
      </c>
      <c r="E1019" s="90">
        <v>1.7032</v>
      </c>
      <c r="F1019" s="90">
        <v>1.9673</v>
      </c>
      <c r="G1019" s="86">
        <v>1</v>
      </c>
      <c r="H1019" s="87">
        <v>1.52</v>
      </c>
      <c r="I1019" s="84" t="s">
        <v>1433</v>
      </c>
      <c r="J1019" s="84" t="s">
        <v>1433</v>
      </c>
      <c r="K1019" s="85" t="s">
        <v>1434</v>
      </c>
      <c r="L1019" s="91" t="s">
        <v>1435</v>
      </c>
    </row>
    <row r="1020" spans="2:12" x14ac:dyDescent="0.2">
      <c r="B1020" s="89" t="s">
        <v>1517</v>
      </c>
      <c r="C1020" s="84" t="s">
        <v>1515</v>
      </c>
      <c r="D1020" s="86">
        <v>25.05</v>
      </c>
      <c r="E1020" s="90">
        <v>3.5958999999999999</v>
      </c>
      <c r="F1020" s="90">
        <v>4.1534000000000004</v>
      </c>
      <c r="G1020" s="86">
        <v>1</v>
      </c>
      <c r="H1020" s="87">
        <v>2.31</v>
      </c>
      <c r="I1020" s="84" t="s">
        <v>1433</v>
      </c>
      <c r="J1020" s="84" t="s">
        <v>1433</v>
      </c>
      <c r="K1020" s="85" t="s">
        <v>1434</v>
      </c>
      <c r="L1020" s="91" t="s">
        <v>1435</v>
      </c>
    </row>
    <row r="1021" spans="2:12" x14ac:dyDescent="0.2">
      <c r="B1021" s="92" t="s">
        <v>1518</v>
      </c>
      <c r="C1021" s="93" t="s">
        <v>1515</v>
      </c>
      <c r="D1021" s="94">
        <v>34.03</v>
      </c>
      <c r="E1021" s="95">
        <v>6.7668999999999997</v>
      </c>
      <c r="F1021" s="95">
        <v>7.8160999999999996</v>
      </c>
      <c r="G1021" s="94">
        <v>1</v>
      </c>
      <c r="H1021" s="96">
        <v>2.31</v>
      </c>
      <c r="I1021" s="93" t="s">
        <v>1433</v>
      </c>
      <c r="J1021" s="93" t="s">
        <v>1433</v>
      </c>
      <c r="K1021" s="97" t="s">
        <v>1434</v>
      </c>
      <c r="L1021" s="98" t="s">
        <v>1435</v>
      </c>
    </row>
    <row r="1022" spans="2:12" x14ac:dyDescent="0.2">
      <c r="B1022" s="99" t="s">
        <v>1519</v>
      </c>
      <c r="C1022" s="84" t="s">
        <v>1520</v>
      </c>
      <c r="D1022" s="86">
        <v>12.01</v>
      </c>
      <c r="E1022" s="90">
        <v>1.4472</v>
      </c>
      <c r="F1022" s="90">
        <v>1.6716</v>
      </c>
      <c r="G1022" s="86">
        <v>1</v>
      </c>
      <c r="H1022" s="87">
        <v>1</v>
      </c>
      <c r="I1022" s="84" t="s">
        <v>1433</v>
      </c>
      <c r="J1022" s="84" t="s">
        <v>1433</v>
      </c>
      <c r="K1022" s="85" t="s">
        <v>1434</v>
      </c>
      <c r="L1022" s="91" t="s">
        <v>1435</v>
      </c>
    </row>
    <row r="1023" spans="2:12" x14ac:dyDescent="0.2">
      <c r="B1023" s="89" t="s">
        <v>1521</v>
      </c>
      <c r="C1023" s="84" t="s">
        <v>1520</v>
      </c>
      <c r="D1023" s="86">
        <v>17.260000000000002</v>
      </c>
      <c r="E1023" s="90">
        <v>2.1682000000000001</v>
      </c>
      <c r="F1023" s="90">
        <v>2.5044</v>
      </c>
      <c r="G1023" s="86">
        <v>1</v>
      </c>
      <c r="H1023" s="87">
        <v>1.52</v>
      </c>
      <c r="I1023" s="84" t="s">
        <v>1433</v>
      </c>
      <c r="J1023" s="84" t="s">
        <v>1433</v>
      </c>
      <c r="K1023" s="85" t="s">
        <v>1434</v>
      </c>
      <c r="L1023" s="91" t="s">
        <v>1435</v>
      </c>
    </row>
    <row r="1024" spans="2:12" x14ac:dyDescent="0.2">
      <c r="B1024" s="89" t="s">
        <v>1522</v>
      </c>
      <c r="C1024" s="84" t="s">
        <v>1520</v>
      </c>
      <c r="D1024" s="86">
        <v>19.850000000000001</v>
      </c>
      <c r="E1024" s="90">
        <v>2.5720000000000001</v>
      </c>
      <c r="F1024" s="90">
        <v>2.9708000000000001</v>
      </c>
      <c r="G1024" s="86">
        <v>1</v>
      </c>
      <c r="H1024" s="87">
        <v>2.31</v>
      </c>
      <c r="I1024" s="84" t="s">
        <v>1433</v>
      </c>
      <c r="J1024" s="84" t="s">
        <v>1433</v>
      </c>
      <c r="K1024" s="85" t="s">
        <v>1434</v>
      </c>
      <c r="L1024" s="91" t="s">
        <v>1435</v>
      </c>
    </row>
    <row r="1025" spans="2:12" x14ac:dyDescent="0.2">
      <c r="B1025" s="92" t="s">
        <v>1523</v>
      </c>
      <c r="C1025" s="93" t="s">
        <v>1520</v>
      </c>
      <c r="D1025" s="94">
        <v>25.12</v>
      </c>
      <c r="E1025" s="95">
        <v>4.6836000000000002</v>
      </c>
      <c r="F1025" s="95">
        <v>5.4097999999999997</v>
      </c>
      <c r="G1025" s="94">
        <v>1</v>
      </c>
      <c r="H1025" s="96">
        <v>2.31</v>
      </c>
      <c r="I1025" s="93" t="s">
        <v>1433</v>
      </c>
      <c r="J1025" s="93" t="s">
        <v>1433</v>
      </c>
      <c r="K1025" s="97" t="s">
        <v>1434</v>
      </c>
      <c r="L1025" s="98" t="s">
        <v>1435</v>
      </c>
    </row>
    <row r="1026" spans="2:12" x14ac:dyDescent="0.2">
      <c r="B1026" s="99" t="s">
        <v>1524</v>
      </c>
      <c r="C1026" s="84" t="s">
        <v>1525</v>
      </c>
      <c r="D1026" s="86">
        <v>9.6999999999999993</v>
      </c>
      <c r="E1026" s="90">
        <v>1.0895999999999999</v>
      </c>
      <c r="F1026" s="90">
        <v>1.2585</v>
      </c>
      <c r="G1026" s="86">
        <v>1</v>
      </c>
      <c r="H1026" s="87">
        <v>1</v>
      </c>
      <c r="I1026" s="84" t="s">
        <v>1433</v>
      </c>
      <c r="J1026" s="84" t="s">
        <v>1433</v>
      </c>
      <c r="K1026" s="85" t="s">
        <v>1434</v>
      </c>
      <c r="L1026" s="91" t="s">
        <v>1435</v>
      </c>
    </row>
    <row r="1027" spans="2:12" x14ac:dyDescent="0.2">
      <c r="B1027" s="89" t="s">
        <v>1526</v>
      </c>
      <c r="C1027" s="84" t="s">
        <v>1525</v>
      </c>
      <c r="D1027" s="86">
        <v>13.71</v>
      </c>
      <c r="E1027" s="90">
        <v>1.7966</v>
      </c>
      <c r="F1027" s="90">
        <v>2.0752000000000002</v>
      </c>
      <c r="G1027" s="86">
        <v>1</v>
      </c>
      <c r="H1027" s="87">
        <v>1.52</v>
      </c>
      <c r="I1027" s="84" t="s">
        <v>1433</v>
      </c>
      <c r="J1027" s="84" t="s">
        <v>1433</v>
      </c>
      <c r="K1027" s="85" t="s">
        <v>1434</v>
      </c>
      <c r="L1027" s="91" t="s">
        <v>1435</v>
      </c>
    </row>
    <row r="1028" spans="2:12" x14ac:dyDescent="0.2">
      <c r="B1028" s="89" t="s">
        <v>1527</v>
      </c>
      <c r="C1028" s="84" t="s">
        <v>1525</v>
      </c>
      <c r="D1028" s="86">
        <v>23.97</v>
      </c>
      <c r="E1028" s="90">
        <v>3.9552999999999998</v>
      </c>
      <c r="F1028" s="90">
        <v>4.5686</v>
      </c>
      <c r="G1028" s="86">
        <v>1</v>
      </c>
      <c r="H1028" s="87">
        <v>2.31</v>
      </c>
      <c r="I1028" s="84" t="s">
        <v>1433</v>
      </c>
      <c r="J1028" s="84" t="s">
        <v>1433</v>
      </c>
      <c r="K1028" s="85" t="s">
        <v>1434</v>
      </c>
      <c r="L1028" s="91" t="s">
        <v>1435</v>
      </c>
    </row>
    <row r="1029" spans="2:12" x14ac:dyDescent="0.2">
      <c r="B1029" s="92" t="s">
        <v>1528</v>
      </c>
      <c r="C1029" s="93" t="s">
        <v>1525</v>
      </c>
      <c r="D1029" s="94">
        <v>23.97</v>
      </c>
      <c r="E1029" s="95">
        <v>4.8231999999999999</v>
      </c>
      <c r="F1029" s="95">
        <v>5.5709999999999997</v>
      </c>
      <c r="G1029" s="94">
        <v>1</v>
      </c>
      <c r="H1029" s="96">
        <v>2.31</v>
      </c>
      <c r="I1029" s="93" t="s">
        <v>1433</v>
      </c>
      <c r="J1029" s="93" t="s">
        <v>1433</v>
      </c>
      <c r="K1029" s="97" t="s">
        <v>1434</v>
      </c>
      <c r="L1029" s="98" t="s">
        <v>1435</v>
      </c>
    </row>
    <row r="1030" spans="2:12" x14ac:dyDescent="0.2">
      <c r="B1030" s="99" t="s">
        <v>1529</v>
      </c>
      <c r="C1030" s="84" t="s">
        <v>1530</v>
      </c>
      <c r="D1030" s="86">
        <v>11.3</v>
      </c>
      <c r="E1030" s="90">
        <v>1.2244999999999999</v>
      </c>
      <c r="F1030" s="90">
        <v>1.4144000000000001</v>
      </c>
      <c r="G1030" s="86">
        <v>1</v>
      </c>
      <c r="H1030" s="87">
        <v>1</v>
      </c>
      <c r="I1030" s="84" t="s">
        <v>1433</v>
      </c>
      <c r="J1030" s="84" t="s">
        <v>1433</v>
      </c>
      <c r="K1030" s="85" t="s">
        <v>1434</v>
      </c>
      <c r="L1030" s="91" t="s">
        <v>1435</v>
      </c>
    </row>
    <row r="1031" spans="2:12" x14ac:dyDescent="0.2">
      <c r="B1031" s="89" t="s">
        <v>1531</v>
      </c>
      <c r="C1031" s="84" t="s">
        <v>1530</v>
      </c>
      <c r="D1031" s="86">
        <v>14.66</v>
      </c>
      <c r="E1031" s="90">
        <v>1.6276999999999999</v>
      </c>
      <c r="F1031" s="90">
        <v>1.8801000000000001</v>
      </c>
      <c r="G1031" s="86">
        <v>1</v>
      </c>
      <c r="H1031" s="87">
        <v>1.52</v>
      </c>
      <c r="I1031" s="84" t="s">
        <v>1433</v>
      </c>
      <c r="J1031" s="84" t="s">
        <v>1433</v>
      </c>
      <c r="K1031" s="85" t="s">
        <v>1434</v>
      </c>
      <c r="L1031" s="91" t="s">
        <v>1435</v>
      </c>
    </row>
    <row r="1032" spans="2:12" x14ac:dyDescent="0.2">
      <c r="B1032" s="89" t="s">
        <v>1532</v>
      </c>
      <c r="C1032" s="84" t="s">
        <v>1530</v>
      </c>
      <c r="D1032" s="86">
        <v>21.23</v>
      </c>
      <c r="E1032" s="90">
        <v>2.7265999999999999</v>
      </c>
      <c r="F1032" s="90">
        <v>3.1494</v>
      </c>
      <c r="G1032" s="86">
        <v>1</v>
      </c>
      <c r="H1032" s="87">
        <v>2.31</v>
      </c>
      <c r="I1032" s="84" t="s">
        <v>1433</v>
      </c>
      <c r="J1032" s="84" t="s">
        <v>1433</v>
      </c>
      <c r="K1032" s="85" t="s">
        <v>1434</v>
      </c>
      <c r="L1032" s="91" t="s">
        <v>1435</v>
      </c>
    </row>
    <row r="1033" spans="2:12" x14ac:dyDescent="0.2">
      <c r="B1033" s="92" t="s">
        <v>1533</v>
      </c>
      <c r="C1033" s="93" t="s">
        <v>1530</v>
      </c>
      <c r="D1033" s="94">
        <v>25.72</v>
      </c>
      <c r="E1033" s="95">
        <v>6.9161999999999999</v>
      </c>
      <c r="F1033" s="95">
        <v>7.9885000000000002</v>
      </c>
      <c r="G1033" s="94">
        <v>1</v>
      </c>
      <c r="H1033" s="96">
        <v>2.31</v>
      </c>
      <c r="I1033" s="93" t="s">
        <v>1433</v>
      </c>
      <c r="J1033" s="93" t="s">
        <v>1433</v>
      </c>
      <c r="K1033" s="97" t="s">
        <v>1434</v>
      </c>
      <c r="L1033" s="98" t="s">
        <v>1435</v>
      </c>
    </row>
    <row r="1034" spans="2:12" x14ac:dyDescent="0.2">
      <c r="B1034" s="99" t="s">
        <v>1534</v>
      </c>
      <c r="C1034" s="84" t="s">
        <v>1535</v>
      </c>
      <c r="D1034" s="86">
        <v>2.81</v>
      </c>
      <c r="E1034" s="90">
        <v>0.16700000000000001</v>
      </c>
      <c r="F1034" s="90">
        <v>0.19289999999999999</v>
      </c>
      <c r="G1034" s="86">
        <v>1</v>
      </c>
      <c r="H1034" s="87">
        <v>1</v>
      </c>
      <c r="I1034" s="84" t="s">
        <v>1536</v>
      </c>
      <c r="J1034" s="84" t="s">
        <v>1536</v>
      </c>
      <c r="K1034" s="85" t="s">
        <v>1434</v>
      </c>
      <c r="L1034" s="91" t="s">
        <v>1435</v>
      </c>
    </row>
    <row r="1035" spans="2:12" x14ac:dyDescent="0.2">
      <c r="B1035" s="89" t="s">
        <v>1537</v>
      </c>
      <c r="C1035" s="84" t="s">
        <v>1535</v>
      </c>
      <c r="D1035" s="86">
        <v>3.29</v>
      </c>
      <c r="E1035" s="90">
        <v>0.22869999999999999</v>
      </c>
      <c r="F1035" s="90">
        <v>0.26419999999999999</v>
      </c>
      <c r="G1035" s="86">
        <v>1</v>
      </c>
      <c r="H1035" s="87">
        <v>1</v>
      </c>
      <c r="I1035" s="84" t="s">
        <v>1536</v>
      </c>
      <c r="J1035" s="84" t="s">
        <v>1536</v>
      </c>
      <c r="K1035" s="85" t="s">
        <v>1434</v>
      </c>
      <c r="L1035" s="91" t="s">
        <v>1435</v>
      </c>
    </row>
    <row r="1036" spans="2:12" x14ac:dyDescent="0.2">
      <c r="B1036" s="89" t="s">
        <v>1538</v>
      </c>
      <c r="C1036" s="84" t="s">
        <v>1535</v>
      </c>
      <c r="D1036" s="86">
        <v>6.33</v>
      </c>
      <c r="E1036" s="90">
        <v>0.6149</v>
      </c>
      <c r="F1036" s="90">
        <v>0.71020000000000005</v>
      </c>
      <c r="G1036" s="86">
        <v>1</v>
      </c>
      <c r="H1036" s="87">
        <v>1</v>
      </c>
      <c r="I1036" s="84" t="s">
        <v>1536</v>
      </c>
      <c r="J1036" s="84" t="s">
        <v>1536</v>
      </c>
      <c r="K1036" s="85" t="s">
        <v>1434</v>
      </c>
      <c r="L1036" s="91" t="s">
        <v>1435</v>
      </c>
    </row>
    <row r="1037" spans="2:12" x14ac:dyDescent="0.2">
      <c r="B1037" s="92" t="s">
        <v>1539</v>
      </c>
      <c r="C1037" s="93" t="s">
        <v>1535</v>
      </c>
      <c r="D1037" s="94">
        <v>6.33</v>
      </c>
      <c r="E1037" s="95">
        <v>2.1861000000000002</v>
      </c>
      <c r="F1037" s="95">
        <v>2.5251000000000001</v>
      </c>
      <c r="G1037" s="94">
        <v>1</v>
      </c>
      <c r="H1037" s="96">
        <v>1</v>
      </c>
      <c r="I1037" s="93" t="s">
        <v>1536</v>
      </c>
      <c r="J1037" s="93" t="s">
        <v>1536</v>
      </c>
      <c r="K1037" s="97" t="s">
        <v>1434</v>
      </c>
      <c r="L1037" s="98" t="s">
        <v>1435</v>
      </c>
    </row>
    <row r="1038" spans="2:12" x14ac:dyDescent="0.2">
      <c r="B1038" s="99" t="s">
        <v>1540</v>
      </c>
      <c r="C1038" s="84" t="s">
        <v>1541</v>
      </c>
      <c r="D1038" s="86">
        <v>20.43</v>
      </c>
      <c r="E1038" s="90">
        <v>3.0545</v>
      </c>
      <c r="F1038" s="90">
        <v>3.5280999999999998</v>
      </c>
      <c r="G1038" s="86">
        <v>1</v>
      </c>
      <c r="H1038" s="87">
        <v>1</v>
      </c>
      <c r="I1038" s="84" t="s">
        <v>1433</v>
      </c>
      <c r="J1038" s="84" t="s">
        <v>1433</v>
      </c>
      <c r="K1038" s="85" t="s">
        <v>1434</v>
      </c>
      <c r="L1038" s="91" t="s">
        <v>1435</v>
      </c>
    </row>
    <row r="1039" spans="2:12" x14ac:dyDescent="0.2">
      <c r="B1039" s="89" t="s">
        <v>1542</v>
      </c>
      <c r="C1039" s="84" t="s">
        <v>1541</v>
      </c>
      <c r="D1039" s="86">
        <v>20.43</v>
      </c>
      <c r="E1039" s="90">
        <v>7.2080000000000002</v>
      </c>
      <c r="F1039" s="90">
        <v>8.3255999999999997</v>
      </c>
      <c r="G1039" s="86">
        <v>1</v>
      </c>
      <c r="H1039" s="87">
        <v>1.52</v>
      </c>
      <c r="I1039" s="84" t="s">
        <v>1433</v>
      </c>
      <c r="J1039" s="84" t="s">
        <v>1433</v>
      </c>
      <c r="K1039" s="85" t="s">
        <v>1434</v>
      </c>
      <c r="L1039" s="91" t="s">
        <v>1435</v>
      </c>
    </row>
    <row r="1040" spans="2:12" x14ac:dyDescent="0.2">
      <c r="B1040" s="89" t="s">
        <v>1543</v>
      </c>
      <c r="C1040" s="84" t="s">
        <v>1541</v>
      </c>
      <c r="D1040" s="86">
        <v>23.24</v>
      </c>
      <c r="E1040" s="90">
        <v>9.6638000000000002</v>
      </c>
      <c r="F1040" s="90">
        <v>11.1622</v>
      </c>
      <c r="G1040" s="86">
        <v>1</v>
      </c>
      <c r="H1040" s="87">
        <v>2.31</v>
      </c>
      <c r="I1040" s="84" t="s">
        <v>1433</v>
      </c>
      <c r="J1040" s="84" t="s">
        <v>1433</v>
      </c>
      <c r="K1040" s="85" t="s">
        <v>1434</v>
      </c>
      <c r="L1040" s="91" t="s">
        <v>1435</v>
      </c>
    </row>
    <row r="1041" spans="2:12" x14ac:dyDescent="0.2">
      <c r="B1041" s="92" t="s">
        <v>1544</v>
      </c>
      <c r="C1041" s="93" t="s">
        <v>1541</v>
      </c>
      <c r="D1041" s="94">
        <v>63.01</v>
      </c>
      <c r="E1041" s="95">
        <v>23.427900000000001</v>
      </c>
      <c r="F1041" s="95">
        <v>27.060400000000001</v>
      </c>
      <c r="G1041" s="94">
        <v>1</v>
      </c>
      <c r="H1041" s="96">
        <v>2.31</v>
      </c>
      <c r="I1041" s="93" t="s">
        <v>1433</v>
      </c>
      <c r="J1041" s="93" t="s">
        <v>1433</v>
      </c>
      <c r="K1041" s="97" t="s">
        <v>1434</v>
      </c>
      <c r="L1041" s="98" t="s">
        <v>1435</v>
      </c>
    </row>
    <row r="1042" spans="2:12" x14ac:dyDescent="0.2">
      <c r="B1042" s="99" t="s">
        <v>1545</v>
      </c>
      <c r="C1042" s="84" t="s">
        <v>1546</v>
      </c>
      <c r="D1042" s="86">
        <v>6.9</v>
      </c>
      <c r="E1042" s="90">
        <v>0.9476</v>
      </c>
      <c r="F1042" s="90">
        <v>1.0945</v>
      </c>
      <c r="G1042" s="86">
        <v>1</v>
      </c>
      <c r="H1042" s="87">
        <v>1</v>
      </c>
      <c r="I1042" s="84" t="s">
        <v>1433</v>
      </c>
      <c r="J1042" s="84" t="s">
        <v>1433</v>
      </c>
      <c r="K1042" s="85" t="s">
        <v>1434</v>
      </c>
      <c r="L1042" s="91" t="s">
        <v>1435</v>
      </c>
    </row>
    <row r="1043" spans="2:12" x14ac:dyDescent="0.2">
      <c r="B1043" s="89" t="s">
        <v>1547</v>
      </c>
      <c r="C1043" s="84" t="s">
        <v>1546</v>
      </c>
      <c r="D1043" s="86">
        <v>17.02</v>
      </c>
      <c r="E1043" s="90">
        <v>3.9418000000000002</v>
      </c>
      <c r="F1043" s="90">
        <v>4.5529999999999999</v>
      </c>
      <c r="G1043" s="86">
        <v>1</v>
      </c>
      <c r="H1043" s="87">
        <v>1.52</v>
      </c>
      <c r="I1043" s="84" t="s">
        <v>1433</v>
      </c>
      <c r="J1043" s="84" t="s">
        <v>1433</v>
      </c>
      <c r="K1043" s="85" t="s">
        <v>1434</v>
      </c>
      <c r="L1043" s="91" t="s">
        <v>1435</v>
      </c>
    </row>
    <row r="1044" spans="2:12" x14ac:dyDescent="0.2">
      <c r="B1044" s="89" t="s">
        <v>1548</v>
      </c>
      <c r="C1044" s="84" t="s">
        <v>1546</v>
      </c>
      <c r="D1044" s="86">
        <v>31.07</v>
      </c>
      <c r="E1044" s="90">
        <v>6.2335000000000003</v>
      </c>
      <c r="F1044" s="90">
        <v>7.2</v>
      </c>
      <c r="G1044" s="86">
        <v>1</v>
      </c>
      <c r="H1044" s="87">
        <v>2.31</v>
      </c>
      <c r="I1044" s="84" t="s">
        <v>1433</v>
      </c>
      <c r="J1044" s="84" t="s">
        <v>1433</v>
      </c>
      <c r="K1044" s="85" t="s">
        <v>1434</v>
      </c>
      <c r="L1044" s="91" t="s">
        <v>1435</v>
      </c>
    </row>
    <row r="1045" spans="2:12" x14ac:dyDescent="0.2">
      <c r="B1045" s="92" t="s">
        <v>1549</v>
      </c>
      <c r="C1045" s="93" t="s">
        <v>1546</v>
      </c>
      <c r="D1045" s="94">
        <v>73.12</v>
      </c>
      <c r="E1045" s="95">
        <v>17.889600000000002</v>
      </c>
      <c r="F1045" s="95">
        <v>20.663399999999999</v>
      </c>
      <c r="G1045" s="94">
        <v>1</v>
      </c>
      <c r="H1045" s="96">
        <v>2.31</v>
      </c>
      <c r="I1045" s="93" t="s">
        <v>1433</v>
      </c>
      <c r="J1045" s="93" t="s">
        <v>1433</v>
      </c>
      <c r="K1045" s="97" t="s">
        <v>1434</v>
      </c>
      <c r="L1045" s="98" t="s">
        <v>1435</v>
      </c>
    </row>
    <row r="1046" spans="2:12" x14ac:dyDescent="0.2">
      <c r="B1046" s="99" t="s">
        <v>1550</v>
      </c>
      <c r="C1046" s="84" t="s">
        <v>1551</v>
      </c>
      <c r="D1046" s="86">
        <v>2.78</v>
      </c>
      <c r="E1046" s="90">
        <v>0.23089999999999999</v>
      </c>
      <c r="F1046" s="90">
        <v>0.26669999999999999</v>
      </c>
      <c r="G1046" s="86">
        <v>1</v>
      </c>
      <c r="H1046" s="87">
        <v>1</v>
      </c>
      <c r="I1046" s="84" t="s">
        <v>1433</v>
      </c>
      <c r="J1046" s="84" t="s">
        <v>1433</v>
      </c>
      <c r="K1046" s="85" t="s">
        <v>1434</v>
      </c>
      <c r="L1046" s="91" t="s">
        <v>1435</v>
      </c>
    </row>
    <row r="1047" spans="2:12" x14ac:dyDescent="0.2">
      <c r="B1047" s="89" t="s">
        <v>1552</v>
      </c>
      <c r="C1047" s="84" t="s">
        <v>1551</v>
      </c>
      <c r="D1047" s="86">
        <v>6.46</v>
      </c>
      <c r="E1047" s="90">
        <v>0.78320000000000001</v>
      </c>
      <c r="F1047" s="90">
        <v>0.90459999999999996</v>
      </c>
      <c r="G1047" s="86">
        <v>1</v>
      </c>
      <c r="H1047" s="87">
        <v>1.52</v>
      </c>
      <c r="I1047" s="84" t="s">
        <v>1433</v>
      </c>
      <c r="J1047" s="84" t="s">
        <v>1433</v>
      </c>
      <c r="K1047" s="85" t="s">
        <v>1434</v>
      </c>
      <c r="L1047" s="91" t="s">
        <v>1435</v>
      </c>
    </row>
    <row r="1048" spans="2:12" x14ac:dyDescent="0.2">
      <c r="B1048" s="89" t="s">
        <v>1553</v>
      </c>
      <c r="C1048" s="84" t="s">
        <v>1551</v>
      </c>
      <c r="D1048" s="86">
        <v>16.2</v>
      </c>
      <c r="E1048" s="90">
        <v>2.4870999999999999</v>
      </c>
      <c r="F1048" s="90">
        <v>2.8727</v>
      </c>
      <c r="G1048" s="86">
        <v>1</v>
      </c>
      <c r="H1048" s="87">
        <v>2.31</v>
      </c>
      <c r="I1048" s="84" t="s">
        <v>1433</v>
      </c>
      <c r="J1048" s="84" t="s">
        <v>1433</v>
      </c>
      <c r="K1048" s="85" t="s">
        <v>1434</v>
      </c>
      <c r="L1048" s="91" t="s">
        <v>1435</v>
      </c>
    </row>
    <row r="1049" spans="2:12" x14ac:dyDescent="0.2">
      <c r="B1049" s="92" t="s">
        <v>1554</v>
      </c>
      <c r="C1049" s="93" t="s">
        <v>1551</v>
      </c>
      <c r="D1049" s="94">
        <v>27.68</v>
      </c>
      <c r="E1049" s="95">
        <v>6.3426999999999998</v>
      </c>
      <c r="F1049" s="95">
        <v>7.3261000000000003</v>
      </c>
      <c r="G1049" s="94">
        <v>1</v>
      </c>
      <c r="H1049" s="96">
        <v>2.31</v>
      </c>
      <c r="I1049" s="93" t="s">
        <v>1433</v>
      </c>
      <c r="J1049" s="93" t="s">
        <v>1433</v>
      </c>
      <c r="K1049" s="97" t="s">
        <v>1434</v>
      </c>
      <c r="L1049" s="98" t="s">
        <v>1435</v>
      </c>
    </row>
    <row r="1050" spans="2:12" x14ac:dyDescent="0.2">
      <c r="B1050" s="99" t="s">
        <v>1555</v>
      </c>
      <c r="C1050" s="84" t="s">
        <v>1556</v>
      </c>
      <c r="D1050" s="86">
        <v>4.8899999999999997</v>
      </c>
      <c r="E1050" s="90">
        <v>0.60950000000000004</v>
      </c>
      <c r="F1050" s="90">
        <v>0.70399999999999996</v>
      </c>
      <c r="G1050" s="86">
        <v>1</v>
      </c>
      <c r="H1050" s="87">
        <v>1</v>
      </c>
      <c r="I1050" s="84" t="s">
        <v>1433</v>
      </c>
      <c r="J1050" s="84" t="s">
        <v>1433</v>
      </c>
      <c r="K1050" s="85" t="s">
        <v>1434</v>
      </c>
      <c r="L1050" s="91" t="s">
        <v>1435</v>
      </c>
    </row>
    <row r="1051" spans="2:12" x14ac:dyDescent="0.2">
      <c r="B1051" s="89" t="s">
        <v>1557</v>
      </c>
      <c r="C1051" s="84" t="s">
        <v>1556</v>
      </c>
      <c r="D1051" s="86">
        <v>9.1300000000000008</v>
      </c>
      <c r="E1051" s="90">
        <v>1.2370000000000001</v>
      </c>
      <c r="F1051" s="90">
        <v>1.4288000000000001</v>
      </c>
      <c r="G1051" s="86">
        <v>1</v>
      </c>
      <c r="H1051" s="87">
        <v>1.52</v>
      </c>
      <c r="I1051" s="84" t="s">
        <v>1433</v>
      </c>
      <c r="J1051" s="84" t="s">
        <v>1433</v>
      </c>
      <c r="K1051" s="85" t="s">
        <v>1434</v>
      </c>
      <c r="L1051" s="91" t="s">
        <v>1435</v>
      </c>
    </row>
    <row r="1052" spans="2:12" x14ac:dyDescent="0.2">
      <c r="B1052" s="89" t="s">
        <v>1558</v>
      </c>
      <c r="C1052" s="84" t="s">
        <v>1556</v>
      </c>
      <c r="D1052" s="86">
        <v>10.220000000000001</v>
      </c>
      <c r="E1052" s="90">
        <v>1.5308999999999999</v>
      </c>
      <c r="F1052" s="90">
        <v>1.7683</v>
      </c>
      <c r="G1052" s="86">
        <v>1</v>
      </c>
      <c r="H1052" s="87">
        <v>2.31</v>
      </c>
      <c r="I1052" s="84" t="s">
        <v>1433</v>
      </c>
      <c r="J1052" s="84" t="s">
        <v>1433</v>
      </c>
      <c r="K1052" s="85" t="s">
        <v>1434</v>
      </c>
      <c r="L1052" s="91" t="s">
        <v>1435</v>
      </c>
    </row>
    <row r="1053" spans="2:12" x14ac:dyDescent="0.2">
      <c r="B1053" s="92" t="s">
        <v>1559</v>
      </c>
      <c r="C1053" s="93" t="s">
        <v>1556</v>
      </c>
      <c r="D1053" s="94">
        <v>18.489999999999998</v>
      </c>
      <c r="E1053" s="95">
        <v>4.2836999999999996</v>
      </c>
      <c r="F1053" s="95">
        <v>4.9478999999999997</v>
      </c>
      <c r="G1053" s="94">
        <v>1</v>
      </c>
      <c r="H1053" s="96">
        <v>2.31</v>
      </c>
      <c r="I1053" s="93" t="s">
        <v>1433</v>
      </c>
      <c r="J1053" s="93" t="s">
        <v>1433</v>
      </c>
      <c r="K1053" s="97" t="s">
        <v>1434</v>
      </c>
      <c r="L1053" s="98" t="s">
        <v>1435</v>
      </c>
    </row>
    <row r="1054" spans="2:12" x14ac:dyDescent="0.2">
      <c r="B1054" s="99" t="s">
        <v>1560</v>
      </c>
      <c r="C1054" s="84" t="s">
        <v>1561</v>
      </c>
      <c r="D1054" s="86">
        <v>5.33</v>
      </c>
      <c r="E1054" s="90">
        <v>0.62649999999999995</v>
      </c>
      <c r="F1054" s="90">
        <v>0.72360000000000002</v>
      </c>
      <c r="G1054" s="86">
        <v>1</v>
      </c>
      <c r="H1054" s="87">
        <v>1</v>
      </c>
      <c r="I1054" s="84" t="s">
        <v>1433</v>
      </c>
      <c r="J1054" s="84" t="s">
        <v>1433</v>
      </c>
      <c r="K1054" s="85" t="s">
        <v>1434</v>
      </c>
      <c r="L1054" s="91" t="s">
        <v>1435</v>
      </c>
    </row>
    <row r="1055" spans="2:12" x14ac:dyDescent="0.2">
      <c r="B1055" s="89" t="s">
        <v>1562</v>
      </c>
      <c r="C1055" s="84" t="s">
        <v>1561</v>
      </c>
      <c r="D1055" s="86">
        <v>8.6300000000000008</v>
      </c>
      <c r="E1055" s="90">
        <v>1.1128</v>
      </c>
      <c r="F1055" s="90">
        <v>1.2853000000000001</v>
      </c>
      <c r="G1055" s="86">
        <v>1</v>
      </c>
      <c r="H1055" s="87">
        <v>1.52</v>
      </c>
      <c r="I1055" s="84" t="s">
        <v>1433</v>
      </c>
      <c r="J1055" s="84" t="s">
        <v>1433</v>
      </c>
      <c r="K1055" s="85" t="s">
        <v>1434</v>
      </c>
      <c r="L1055" s="91" t="s">
        <v>1435</v>
      </c>
    </row>
    <row r="1056" spans="2:12" x14ac:dyDescent="0.2">
      <c r="B1056" s="89" t="s">
        <v>1563</v>
      </c>
      <c r="C1056" s="84" t="s">
        <v>1561</v>
      </c>
      <c r="D1056" s="86">
        <v>14.83</v>
      </c>
      <c r="E1056" s="90">
        <v>2.2363</v>
      </c>
      <c r="F1056" s="90">
        <v>2.5830000000000002</v>
      </c>
      <c r="G1056" s="86">
        <v>1</v>
      </c>
      <c r="H1056" s="87">
        <v>2.31</v>
      </c>
      <c r="I1056" s="84" t="s">
        <v>1433</v>
      </c>
      <c r="J1056" s="84" t="s">
        <v>1433</v>
      </c>
      <c r="K1056" s="85" t="s">
        <v>1434</v>
      </c>
      <c r="L1056" s="91" t="s">
        <v>1435</v>
      </c>
    </row>
    <row r="1057" spans="2:12" x14ac:dyDescent="0.2">
      <c r="B1057" s="92" t="s">
        <v>1564</v>
      </c>
      <c r="C1057" s="93" t="s">
        <v>1561</v>
      </c>
      <c r="D1057" s="94">
        <v>16.57</v>
      </c>
      <c r="E1057" s="95">
        <v>3.2262</v>
      </c>
      <c r="F1057" s="95">
        <v>3.7263999999999999</v>
      </c>
      <c r="G1057" s="94">
        <v>1</v>
      </c>
      <c r="H1057" s="96">
        <v>2.31</v>
      </c>
      <c r="I1057" s="93" t="s">
        <v>1433</v>
      </c>
      <c r="J1057" s="93" t="s">
        <v>1433</v>
      </c>
      <c r="K1057" s="97" t="s">
        <v>1434</v>
      </c>
      <c r="L1057" s="98" t="s">
        <v>1435</v>
      </c>
    </row>
    <row r="1058" spans="2:12" x14ac:dyDescent="0.2">
      <c r="B1058" s="99" t="s">
        <v>1565</v>
      </c>
      <c r="C1058" s="84" t="s">
        <v>1566</v>
      </c>
      <c r="D1058" s="86">
        <v>5.3</v>
      </c>
      <c r="E1058" s="90">
        <v>0.45379999999999998</v>
      </c>
      <c r="F1058" s="90">
        <v>0.5242</v>
      </c>
      <c r="G1058" s="86">
        <v>1</v>
      </c>
      <c r="H1058" s="87">
        <v>1</v>
      </c>
      <c r="I1058" s="84" t="s">
        <v>1433</v>
      </c>
      <c r="J1058" s="84" t="s">
        <v>1433</v>
      </c>
      <c r="K1058" s="85" t="s">
        <v>1434</v>
      </c>
      <c r="L1058" s="91" t="s">
        <v>1435</v>
      </c>
    </row>
    <row r="1059" spans="2:12" x14ac:dyDescent="0.2">
      <c r="B1059" s="89" t="s">
        <v>1567</v>
      </c>
      <c r="C1059" s="84" t="s">
        <v>1566</v>
      </c>
      <c r="D1059" s="86">
        <v>6.56</v>
      </c>
      <c r="E1059" s="90">
        <v>0.66810000000000003</v>
      </c>
      <c r="F1059" s="90">
        <v>0.77170000000000005</v>
      </c>
      <c r="G1059" s="86">
        <v>1</v>
      </c>
      <c r="H1059" s="87">
        <v>1.52</v>
      </c>
      <c r="I1059" s="84" t="s">
        <v>1433</v>
      </c>
      <c r="J1059" s="84" t="s">
        <v>1433</v>
      </c>
      <c r="K1059" s="85" t="s">
        <v>1434</v>
      </c>
      <c r="L1059" s="91" t="s">
        <v>1435</v>
      </c>
    </row>
    <row r="1060" spans="2:12" x14ac:dyDescent="0.2">
      <c r="B1060" s="89" t="s">
        <v>1568</v>
      </c>
      <c r="C1060" s="84" t="s">
        <v>1566</v>
      </c>
      <c r="D1060" s="86">
        <v>14.53</v>
      </c>
      <c r="E1060" s="90">
        <v>1.8061</v>
      </c>
      <c r="F1060" s="90">
        <v>2.0861000000000001</v>
      </c>
      <c r="G1060" s="86">
        <v>1</v>
      </c>
      <c r="H1060" s="87">
        <v>2.31</v>
      </c>
      <c r="I1060" s="84" t="s">
        <v>1433</v>
      </c>
      <c r="J1060" s="84" t="s">
        <v>1433</v>
      </c>
      <c r="K1060" s="85" t="s">
        <v>1434</v>
      </c>
      <c r="L1060" s="91" t="s">
        <v>1435</v>
      </c>
    </row>
    <row r="1061" spans="2:12" x14ac:dyDescent="0.2">
      <c r="B1061" s="92" t="s">
        <v>1569</v>
      </c>
      <c r="C1061" s="93" t="s">
        <v>1566</v>
      </c>
      <c r="D1061" s="94">
        <v>16.329999999999998</v>
      </c>
      <c r="E1061" s="95">
        <v>2.5678999999999998</v>
      </c>
      <c r="F1061" s="95">
        <v>2.9660000000000002</v>
      </c>
      <c r="G1061" s="94">
        <v>1</v>
      </c>
      <c r="H1061" s="96">
        <v>2.31</v>
      </c>
      <c r="I1061" s="93" t="s">
        <v>1433</v>
      </c>
      <c r="J1061" s="93" t="s">
        <v>1433</v>
      </c>
      <c r="K1061" s="97" t="s">
        <v>1434</v>
      </c>
      <c r="L1061" s="98" t="s">
        <v>1435</v>
      </c>
    </row>
    <row r="1062" spans="2:12" x14ac:dyDescent="0.2">
      <c r="B1062" s="99" t="s">
        <v>1570</v>
      </c>
      <c r="C1062" s="84" t="s">
        <v>1571</v>
      </c>
      <c r="D1062" s="86">
        <v>1.98</v>
      </c>
      <c r="E1062" s="90">
        <v>9.5200000000000007E-2</v>
      </c>
      <c r="F1062" s="90">
        <v>0.11</v>
      </c>
      <c r="G1062" s="86">
        <v>1</v>
      </c>
      <c r="H1062" s="87">
        <v>1</v>
      </c>
      <c r="I1062" s="84" t="s">
        <v>1536</v>
      </c>
      <c r="J1062" s="84" t="s">
        <v>1536</v>
      </c>
      <c r="K1062" s="85" t="s">
        <v>1434</v>
      </c>
      <c r="L1062" s="91" t="s">
        <v>1435</v>
      </c>
    </row>
    <row r="1063" spans="2:12" x14ac:dyDescent="0.2">
      <c r="B1063" s="89" t="s">
        <v>1572</v>
      </c>
      <c r="C1063" s="84" t="s">
        <v>1571</v>
      </c>
      <c r="D1063" s="86">
        <v>2.38</v>
      </c>
      <c r="E1063" s="90">
        <v>0.1401</v>
      </c>
      <c r="F1063" s="90">
        <v>0.1618</v>
      </c>
      <c r="G1063" s="86">
        <v>1</v>
      </c>
      <c r="H1063" s="87">
        <v>1</v>
      </c>
      <c r="I1063" s="84" t="s">
        <v>1536</v>
      </c>
      <c r="J1063" s="84" t="s">
        <v>1536</v>
      </c>
      <c r="K1063" s="85" t="s">
        <v>1434</v>
      </c>
      <c r="L1063" s="91" t="s">
        <v>1435</v>
      </c>
    </row>
    <row r="1064" spans="2:12" x14ac:dyDescent="0.2">
      <c r="B1064" s="89" t="s">
        <v>1573</v>
      </c>
      <c r="C1064" s="84" t="s">
        <v>1571</v>
      </c>
      <c r="D1064" s="86">
        <v>3.53</v>
      </c>
      <c r="E1064" s="90">
        <v>0.31840000000000002</v>
      </c>
      <c r="F1064" s="90">
        <v>0.36780000000000002</v>
      </c>
      <c r="G1064" s="86">
        <v>1</v>
      </c>
      <c r="H1064" s="87">
        <v>1</v>
      </c>
      <c r="I1064" s="84" t="s">
        <v>1536</v>
      </c>
      <c r="J1064" s="84" t="s">
        <v>1536</v>
      </c>
      <c r="K1064" s="85" t="s">
        <v>1434</v>
      </c>
      <c r="L1064" s="91" t="s">
        <v>1435</v>
      </c>
    </row>
    <row r="1065" spans="2:12" x14ac:dyDescent="0.2">
      <c r="B1065" s="92" t="s">
        <v>1574</v>
      </c>
      <c r="C1065" s="93" t="s">
        <v>1571</v>
      </c>
      <c r="D1065" s="94">
        <v>11.92</v>
      </c>
      <c r="E1065" s="95">
        <v>1.9650000000000001</v>
      </c>
      <c r="F1065" s="95">
        <v>2.2696999999999998</v>
      </c>
      <c r="G1065" s="94">
        <v>1</v>
      </c>
      <c r="H1065" s="96">
        <v>1</v>
      </c>
      <c r="I1065" s="93" t="s">
        <v>1536</v>
      </c>
      <c r="J1065" s="93" t="s">
        <v>1536</v>
      </c>
      <c r="K1065" s="97" t="s">
        <v>1434</v>
      </c>
      <c r="L1065" s="98" t="s">
        <v>1435</v>
      </c>
    </row>
    <row r="1066" spans="2:12" x14ac:dyDescent="0.2">
      <c r="B1066" s="99" t="s">
        <v>1575</v>
      </c>
      <c r="C1066" s="84" t="s">
        <v>1576</v>
      </c>
      <c r="D1066" s="86">
        <v>3.04</v>
      </c>
      <c r="E1066" s="90">
        <v>1.1722999999999999</v>
      </c>
      <c r="F1066" s="90">
        <v>1.3541000000000001</v>
      </c>
      <c r="G1066" s="86">
        <v>1</v>
      </c>
      <c r="H1066" s="87">
        <v>1</v>
      </c>
      <c r="I1066" s="84" t="s">
        <v>229</v>
      </c>
      <c r="J1066" s="84" t="s">
        <v>230</v>
      </c>
      <c r="K1066" s="85" t="s">
        <v>1577</v>
      </c>
      <c r="L1066" s="91" t="s">
        <v>1578</v>
      </c>
    </row>
    <row r="1067" spans="2:12" x14ac:dyDescent="0.2">
      <c r="B1067" s="89" t="s">
        <v>1579</v>
      </c>
      <c r="C1067" s="84" t="s">
        <v>1576</v>
      </c>
      <c r="D1067" s="86">
        <v>4.9000000000000004</v>
      </c>
      <c r="E1067" s="90">
        <v>1.6151</v>
      </c>
      <c r="F1067" s="90">
        <v>1.8654999999999999</v>
      </c>
      <c r="G1067" s="86">
        <v>1</v>
      </c>
      <c r="H1067" s="87">
        <v>1.52</v>
      </c>
      <c r="I1067" s="84" t="s">
        <v>229</v>
      </c>
      <c r="J1067" s="84" t="s">
        <v>230</v>
      </c>
      <c r="K1067" s="85" t="s">
        <v>1577</v>
      </c>
      <c r="L1067" s="91" t="s">
        <v>1578</v>
      </c>
    </row>
    <row r="1068" spans="2:12" x14ac:dyDescent="0.2">
      <c r="B1068" s="89" t="s">
        <v>1580</v>
      </c>
      <c r="C1068" s="84" t="s">
        <v>1576</v>
      </c>
      <c r="D1068" s="86">
        <v>7.91</v>
      </c>
      <c r="E1068" s="90">
        <v>2.4264999999999999</v>
      </c>
      <c r="F1068" s="90">
        <v>2.8027000000000002</v>
      </c>
      <c r="G1068" s="86">
        <v>1</v>
      </c>
      <c r="H1068" s="87">
        <v>2.31</v>
      </c>
      <c r="I1068" s="84" t="s">
        <v>229</v>
      </c>
      <c r="J1068" s="84" t="s">
        <v>230</v>
      </c>
      <c r="K1068" s="85" t="s">
        <v>1577</v>
      </c>
      <c r="L1068" s="91" t="s">
        <v>1578</v>
      </c>
    </row>
    <row r="1069" spans="2:12" x14ac:dyDescent="0.2">
      <c r="B1069" s="92" t="s">
        <v>1581</v>
      </c>
      <c r="C1069" s="93" t="s">
        <v>1576</v>
      </c>
      <c r="D1069" s="94">
        <v>12.76</v>
      </c>
      <c r="E1069" s="95">
        <v>4.2271000000000001</v>
      </c>
      <c r="F1069" s="95">
        <v>4.8825000000000003</v>
      </c>
      <c r="G1069" s="94">
        <v>1</v>
      </c>
      <c r="H1069" s="96">
        <v>2.31</v>
      </c>
      <c r="I1069" s="93" t="s">
        <v>229</v>
      </c>
      <c r="J1069" s="93" t="s">
        <v>230</v>
      </c>
      <c r="K1069" s="97" t="s">
        <v>1577</v>
      </c>
      <c r="L1069" s="98" t="s">
        <v>1578</v>
      </c>
    </row>
    <row r="1070" spans="2:12" x14ac:dyDescent="0.2">
      <c r="B1070" s="99" t="s">
        <v>1582</v>
      </c>
      <c r="C1070" s="84" t="s">
        <v>1583</v>
      </c>
      <c r="D1070" s="86">
        <v>3.04</v>
      </c>
      <c r="E1070" s="90">
        <v>1.0056</v>
      </c>
      <c r="F1070" s="90">
        <v>1.1615</v>
      </c>
      <c r="G1070" s="86">
        <v>1</v>
      </c>
      <c r="H1070" s="87">
        <v>1</v>
      </c>
      <c r="I1070" s="84" t="s">
        <v>229</v>
      </c>
      <c r="J1070" s="84" t="s">
        <v>230</v>
      </c>
      <c r="K1070" s="85" t="s">
        <v>1577</v>
      </c>
      <c r="L1070" s="91" t="s">
        <v>1578</v>
      </c>
    </row>
    <row r="1071" spans="2:12" x14ac:dyDescent="0.2">
      <c r="B1071" s="89" t="s">
        <v>1584</v>
      </c>
      <c r="C1071" s="84" t="s">
        <v>1583</v>
      </c>
      <c r="D1071" s="86">
        <v>3.89</v>
      </c>
      <c r="E1071" s="90">
        <v>1.4476</v>
      </c>
      <c r="F1071" s="90">
        <v>1.6719999999999999</v>
      </c>
      <c r="G1071" s="86">
        <v>1</v>
      </c>
      <c r="H1071" s="87">
        <v>1.52</v>
      </c>
      <c r="I1071" s="84" t="s">
        <v>229</v>
      </c>
      <c r="J1071" s="84" t="s">
        <v>230</v>
      </c>
      <c r="K1071" s="85" t="s">
        <v>1577</v>
      </c>
      <c r="L1071" s="91" t="s">
        <v>1578</v>
      </c>
    </row>
    <row r="1072" spans="2:12" x14ac:dyDescent="0.2">
      <c r="B1072" s="89" t="s">
        <v>1585</v>
      </c>
      <c r="C1072" s="84" t="s">
        <v>1583</v>
      </c>
      <c r="D1072" s="86">
        <v>8.4600000000000009</v>
      </c>
      <c r="E1072" s="90">
        <v>2.0152000000000001</v>
      </c>
      <c r="F1072" s="90">
        <v>2.3277000000000001</v>
      </c>
      <c r="G1072" s="86">
        <v>1</v>
      </c>
      <c r="H1072" s="87">
        <v>2.31</v>
      </c>
      <c r="I1072" s="84" t="s">
        <v>229</v>
      </c>
      <c r="J1072" s="84" t="s">
        <v>230</v>
      </c>
      <c r="K1072" s="85" t="s">
        <v>1577</v>
      </c>
      <c r="L1072" s="91" t="s">
        <v>1578</v>
      </c>
    </row>
    <row r="1073" spans="2:12" x14ac:dyDescent="0.2">
      <c r="B1073" s="92" t="s">
        <v>1586</v>
      </c>
      <c r="C1073" s="93" t="s">
        <v>1583</v>
      </c>
      <c r="D1073" s="94">
        <v>21.94</v>
      </c>
      <c r="E1073" s="95">
        <v>6.1467000000000001</v>
      </c>
      <c r="F1073" s="95">
        <v>7.0997000000000003</v>
      </c>
      <c r="G1073" s="94">
        <v>1</v>
      </c>
      <c r="H1073" s="96">
        <v>2.31</v>
      </c>
      <c r="I1073" s="93" t="s">
        <v>229</v>
      </c>
      <c r="J1073" s="93" t="s">
        <v>230</v>
      </c>
      <c r="K1073" s="97" t="s">
        <v>1577</v>
      </c>
      <c r="L1073" s="98" t="s">
        <v>1578</v>
      </c>
    </row>
    <row r="1074" spans="2:12" x14ac:dyDescent="0.2">
      <c r="B1074" s="99" t="s">
        <v>1587</v>
      </c>
      <c r="C1074" s="84" t="s">
        <v>1588</v>
      </c>
      <c r="D1074" s="86">
        <v>3.07</v>
      </c>
      <c r="E1074" s="90">
        <v>0.63549999999999995</v>
      </c>
      <c r="F1074" s="90">
        <v>0.73399999999999999</v>
      </c>
      <c r="G1074" s="86">
        <v>1</v>
      </c>
      <c r="H1074" s="87">
        <v>1</v>
      </c>
      <c r="I1074" s="84" t="s">
        <v>229</v>
      </c>
      <c r="J1074" s="84" t="s">
        <v>230</v>
      </c>
      <c r="K1074" s="85" t="s">
        <v>1577</v>
      </c>
      <c r="L1074" s="91" t="s">
        <v>1578</v>
      </c>
    </row>
    <row r="1075" spans="2:12" x14ac:dyDescent="0.2">
      <c r="B1075" s="89" t="s">
        <v>1589</v>
      </c>
      <c r="C1075" s="84" t="s">
        <v>1588</v>
      </c>
      <c r="D1075" s="86">
        <v>3.88</v>
      </c>
      <c r="E1075" s="90">
        <v>0.7006</v>
      </c>
      <c r="F1075" s="90">
        <v>0.80920000000000003</v>
      </c>
      <c r="G1075" s="86">
        <v>1</v>
      </c>
      <c r="H1075" s="87">
        <v>1.52</v>
      </c>
      <c r="I1075" s="84" t="s">
        <v>229</v>
      </c>
      <c r="J1075" s="84" t="s">
        <v>230</v>
      </c>
      <c r="K1075" s="85" t="s">
        <v>1577</v>
      </c>
      <c r="L1075" s="91" t="s">
        <v>1578</v>
      </c>
    </row>
    <row r="1076" spans="2:12" x14ac:dyDescent="0.2">
      <c r="B1076" s="89" t="s">
        <v>1590</v>
      </c>
      <c r="C1076" s="84" t="s">
        <v>1588</v>
      </c>
      <c r="D1076" s="86">
        <v>6.05</v>
      </c>
      <c r="E1076" s="90">
        <v>1.1357999999999999</v>
      </c>
      <c r="F1076" s="90">
        <v>1.3119000000000001</v>
      </c>
      <c r="G1076" s="86">
        <v>1</v>
      </c>
      <c r="H1076" s="87">
        <v>2.31</v>
      </c>
      <c r="I1076" s="84" t="s">
        <v>229</v>
      </c>
      <c r="J1076" s="84" t="s">
        <v>230</v>
      </c>
      <c r="K1076" s="85" t="s">
        <v>1577</v>
      </c>
      <c r="L1076" s="91" t="s">
        <v>1578</v>
      </c>
    </row>
    <row r="1077" spans="2:12" x14ac:dyDescent="0.2">
      <c r="B1077" s="92" t="s">
        <v>1591</v>
      </c>
      <c r="C1077" s="93" t="s">
        <v>1588</v>
      </c>
      <c r="D1077" s="94">
        <v>12.46</v>
      </c>
      <c r="E1077" s="95">
        <v>3.0129000000000001</v>
      </c>
      <c r="F1077" s="95">
        <v>3.48</v>
      </c>
      <c r="G1077" s="94">
        <v>1</v>
      </c>
      <c r="H1077" s="96">
        <v>2.31</v>
      </c>
      <c r="I1077" s="93" t="s">
        <v>229</v>
      </c>
      <c r="J1077" s="93" t="s">
        <v>230</v>
      </c>
      <c r="K1077" s="97" t="s">
        <v>1577</v>
      </c>
      <c r="L1077" s="98" t="s">
        <v>1578</v>
      </c>
    </row>
    <row r="1078" spans="2:12" x14ac:dyDescent="0.2">
      <c r="B1078" s="99" t="s">
        <v>1592</v>
      </c>
      <c r="C1078" s="84" t="s">
        <v>1593</v>
      </c>
      <c r="D1078" s="86">
        <v>3.05</v>
      </c>
      <c r="E1078" s="90">
        <v>0.72099999999999997</v>
      </c>
      <c r="F1078" s="90">
        <v>0.83279999999999998</v>
      </c>
      <c r="G1078" s="86">
        <v>1</v>
      </c>
      <c r="H1078" s="87">
        <v>1</v>
      </c>
      <c r="I1078" s="84" t="s">
        <v>229</v>
      </c>
      <c r="J1078" s="84" t="s">
        <v>230</v>
      </c>
      <c r="K1078" s="85" t="s">
        <v>1577</v>
      </c>
      <c r="L1078" s="91" t="s">
        <v>1578</v>
      </c>
    </row>
    <row r="1079" spans="2:12" x14ac:dyDescent="0.2">
      <c r="B1079" s="89" t="s">
        <v>1594</v>
      </c>
      <c r="C1079" s="84" t="s">
        <v>1593</v>
      </c>
      <c r="D1079" s="86">
        <v>4.04</v>
      </c>
      <c r="E1079" s="90">
        <v>0.96819999999999995</v>
      </c>
      <c r="F1079" s="90">
        <v>1.1183000000000001</v>
      </c>
      <c r="G1079" s="86">
        <v>1</v>
      </c>
      <c r="H1079" s="87">
        <v>1.52</v>
      </c>
      <c r="I1079" s="84" t="s">
        <v>229</v>
      </c>
      <c r="J1079" s="84" t="s">
        <v>230</v>
      </c>
      <c r="K1079" s="85" t="s">
        <v>1577</v>
      </c>
      <c r="L1079" s="91" t="s">
        <v>1578</v>
      </c>
    </row>
    <row r="1080" spans="2:12" x14ac:dyDescent="0.2">
      <c r="B1080" s="89" t="s">
        <v>1595</v>
      </c>
      <c r="C1080" s="84" t="s">
        <v>1593</v>
      </c>
      <c r="D1080" s="86">
        <v>5.76</v>
      </c>
      <c r="E1080" s="90">
        <v>1.2290000000000001</v>
      </c>
      <c r="F1080" s="90">
        <v>1.4196</v>
      </c>
      <c r="G1080" s="86">
        <v>1</v>
      </c>
      <c r="H1080" s="87">
        <v>2.31</v>
      </c>
      <c r="I1080" s="84" t="s">
        <v>229</v>
      </c>
      <c r="J1080" s="84" t="s">
        <v>230</v>
      </c>
      <c r="K1080" s="85" t="s">
        <v>1577</v>
      </c>
      <c r="L1080" s="91" t="s">
        <v>1578</v>
      </c>
    </row>
    <row r="1081" spans="2:12" x14ac:dyDescent="0.2">
      <c r="B1081" s="92" t="s">
        <v>1596</v>
      </c>
      <c r="C1081" s="93" t="s">
        <v>1593</v>
      </c>
      <c r="D1081" s="94">
        <v>10.55</v>
      </c>
      <c r="E1081" s="95">
        <v>2.4129</v>
      </c>
      <c r="F1081" s="95">
        <v>2.7869999999999999</v>
      </c>
      <c r="G1081" s="94">
        <v>1</v>
      </c>
      <c r="H1081" s="96">
        <v>2.31</v>
      </c>
      <c r="I1081" s="93" t="s">
        <v>229</v>
      </c>
      <c r="J1081" s="93" t="s">
        <v>230</v>
      </c>
      <c r="K1081" s="97" t="s">
        <v>1577</v>
      </c>
      <c r="L1081" s="98" t="s">
        <v>1578</v>
      </c>
    </row>
    <row r="1082" spans="2:12" x14ac:dyDescent="0.2">
      <c r="B1082" s="99" t="s">
        <v>1597</v>
      </c>
      <c r="C1082" s="84" t="s">
        <v>1598</v>
      </c>
      <c r="D1082" s="86">
        <v>3.94</v>
      </c>
      <c r="E1082" s="90">
        <v>0.48620000000000002</v>
      </c>
      <c r="F1082" s="90">
        <v>0.56159999999999999</v>
      </c>
      <c r="G1082" s="86">
        <v>1</v>
      </c>
      <c r="H1082" s="87">
        <v>1</v>
      </c>
      <c r="I1082" s="84" t="s">
        <v>229</v>
      </c>
      <c r="J1082" s="84" t="s">
        <v>230</v>
      </c>
      <c r="K1082" s="85" t="s">
        <v>1577</v>
      </c>
      <c r="L1082" s="91" t="s">
        <v>1578</v>
      </c>
    </row>
    <row r="1083" spans="2:12" x14ac:dyDescent="0.2">
      <c r="B1083" s="89" t="s">
        <v>1599</v>
      </c>
      <c r="C1083" s="84" t="s">
        <v>1598</v>
      </c>
      <c r="D1083" s="86">
        <v>5.08</v>
      </c>
      <c r="E1083" s="90">
        <v>0.66149999999999998</v>
      </c>
      <c r="F1083" s="90">
        <v>0.7641</v>
      </c>
      <c r="G1083" s="86">
        <v>1</v>
      </c>
      <c r="H1083" s="87">
        <v>1.52</v>
      </c>
      <c r="I1083" s="84" t="s">
        <v>229</v>
      </c>
      <c r="J1083" s="84" t="s">
        <v>230</v>
      </c>
      <c r="K1083" s="85" t="s">
        <v>1577</v>
      </c>
      <c r="L1083" s="91" t="s">
        <v>1578</v>
      </c>
    </row>
    <row r="1084" spans="2:12" x14ac:dyDescent="0.2">
      <c r="B1084" s="89" t="s">
        <v>1600</v>
      </c>
      <c r="C1084" s="84" t="s">
        <v>1598</v>
      </c>
      <c r="D1084" s="86">
        <v>7.05</v>
      </c>
      <c r="E1084" s="90">
        <v>0.98839999999999995</v>
      </c>
      <c r="F1084" s="90">
        <v>1.1416999999999999</v>
      </c>
      <c r="G1084" s="86">
        <v>1</v>
      </c>
      <c r="H1084" s="87">
        <v>2.31</v>
      </c>
      <c r="I1084" s="84" t="s">
        <v>229</v>
      </c>
      <c r="J1084" s="84" t="s">
        <v>230</v>
      </c>
      <c r="K1084" s="85" t="s">
        <v>1577</v>
      </c>
      <c r="L1084" s="91" t="s">
        <v>1578</v>
      </c>
    </row>
    <row r="1085" spans="2:12" x14ac:dyDescent="0.2">
      <c r="B1085" s="92" t="s">
        <v>1601</v>
      </c>
      <c r="C1085" s="93" t="s">
        <v>1598</v>
      </c>
      <c r="D1085" s="94">
        <v>10.3</v>
      </c>
      <c r="E1085" s="95">
        <v>1.8746</v>
      </c>
      <c r="F1085" s="95">
        <v>2.1652999999999998</v>
      </c>
      <c r="G1085" s="94">
        <v>1</v>
      </c>
      <c r="H1085" s="96">
        <v>2.31</v>
      </c>
      <c r="I1085" s="93" t="s">
        <v>229</v>
      </c>
      <c r="J1085" s="93" t="s">
        <v>230</v>
      </c>
      <c r="K1085" s="97" t="s">
        <v>1577</v>
      </c>
      <c r="L1085" s="98" t="s">
        <v>1578</v>
      </c>
    </row>
    <row r="1086" spans="2:12" x14ac:dyDescent="0.2">
      <c r="B1086" s="99" t="s">
        <v>1602</v>
      </c>
      <c r="C1086" s="84" t="s">
        <v>1603</v>
      </c>
      <c r="D1086" s="86">
        <v>2.31</v>
      </c>
      <c r="E1086" s="90">
        <v>0.45829999999999999</v>
      </c>
      <c r="F1086" s="90">
        <v>0.52939999999999998</v>
      </c>
      <c r="G1086" s="86">
        <v>1</v>
      </c>
      <c r="H1086" s="87">
        <v>1</v>
      </c>
      <c r="I1086" s="84" t="s">
        <v>229</v>
      </c>
      <c r="J1086" s="84" t="s">
        <v>230</v>
      </c>
      <c r="K1086" s="85" t="s">
        <v>1577</v>
      </c>
      <c r="L1086" s="91" t="s">
        <v>1578</v>
      </c>
    </row>
    <row r="1087" spans="2:12" x14ac:dyDescent="0.2">
      <c r="B1087" s="89" t="s">
        <v>1604</v>
      </c>
      <c r="C1087" s="84" t="s">
        <v>1603</v>
      </c>
      <c r="D1087" s="86">
        <v>3.18</v>
      </c>
      <c r="E1087" s="90">
        <v>0.60899999999999999</v>
      </c>
      <c r="F1087" s="90">
        <v>0.70340000000000003</v>
      </c>
      <c r="G1087" s="86">
        <v>1</v>
      </c>
      <c r="H1087" s="87">
        <v>1.52</v>
      </c>
      <c r="I1087" s="84" t="s">
        <v>229</v>
      </c>
      <c r="J1087" s="84" t="s">
        <v>230</v>
      </c>
      <c r="K1087" s="85" t="s">
        <v>1577</v>
      </c>
      <c r="L1087" s="91" t="s">
        <v>1578</v>
      </c>
    </row>
    <row r="1088" spans="2:12" x14ac:dyDescent="0.2">
      <c r="B1088" s="89" t="s">
        <v>1605</v>
      </c>
      <c r="C1088" s="84" t="s">
        <v>1603</v>
      </c>
      <c r="D1088" s="86">
        <v>4.66</v>
      </c>
      <c r="E1088" s="90">
        <v>0.87419999999999998</v>
      </c>
      <c r="F1088" s="90">
        <v>1.0097</v>
      </c>
      <c r="G1088" s="86">
        <v>1</v>
      </c>
      <c r="H1088" s="87">
        <v>2.31</v>
      </c>
      <c r="I1088" s="84" t="s">
        <v>229</v>
      </c>
      <c r="J1088" s="84" t="s">
        <v>230</v>
      </c>
      <c r="K1088" s="85" t="s">
        <v>1577</v>
      </c>
      <c r="L1088" s="91" t="s">
        <v>1578</v>
      </c>
    </row>
    <row r="1089" spans="2:12" x14ac:dyDescent="0.2">
      <c r="B1089" s="92" t="s">
        <v>1606</v>
      </c>
      <c r="C1089" s="93" t="s">
        <v>1603</v>
      </c>
      <c r="D1089" s="94">
        <v>7.96</v>
      </c>
      <c r="E1089" s="95">
        <v>1.5620000000000001</v>
      </c>
      <c r="F1089" s="95">
        <v>1.8042</v>
      </c>
      <c r="G1089" s="94">
        <v>1</v>
      </c>
      <c r="H1089" s="96">
        <v>2.31</v>
      </c>
      <c r="I1089" s="93" t="s">
        <v>229</v>
      </c>
      <c r="J1089" s="93" t="s">
        <v>230</v>
      </c>
      <c r="K1089" s="97" t="s">
        <v>1577</v>
      </c>
      <c r="L1089" s="98" t="s">
        <v>1578</v>
      </c>
    </row>
    <row r="1090" spans="2:12" x14ac:dyDescent="0.2">
      <c r="B1090" s="99" t="s">
        <v>1607</v>
      </c>
      <c r="C1090" s="84" t="s">
        <v>1608</v>
      </c>
      <c r="D1090" s="86">
        <v>3.69</v>
      </c>
      <c r="E1090" s="90">
        <v>1.4063000000000001</v>
      </c>
      <c r="F1090" s="90">
        <v>1.6243000000000001</v>
      </c>
      <c r="G1090" s="86">
        <v>1</v>
      </c>
      <c r="H1090" s="87">
        <v>1</v>
      </c>
      <c r="I1090" s="84" t="s">
        <v>229</v>
      </c>
      <c r="J1090" s="84" t="s">
        <v>230</v>
      </c>
      <c r="K1090" s="85" t="s">
        <v>1609</v>
      </c>
      <c r="L1090" s="91" t="s">
        <v>1610</v>
      </c>
    </row>
    <row r="1091" spans="2:12" x14ac:dyDescent="0.2">
      <c r="B1091" s="89" t="s">
        <v>1611</v>
      </c>
      <c r="C1091" s="84" t="s">
        <v>1608</v>
      </c>
      <c r="D1091" s="86">
        <v>5.94</v>
      </c>
      <c r="E1091" s="90">
        <v>1.9417</v>
      </c>
      <c r="F1091" s="90">
        <v>2.2427999999999999</v>
      </c>
      <c r="G1091" s="86">
        <v>1</v>
      </c>
      <c r="H1091" s="87">
        <v>1.52</v>
      </c>
      <c r="I1091" s="84" t="s">
        <v>229</v>
      </c>
      <c r="J1091" s="84" t="s">
        <v>230</v>
      </c>
      <c r="K1091" s="85" t="s">
        <v>1609</v>
      </c>
      <c r="L1091" s="91" t="s">
        <v>1610</v>
      </c>
    </row>
    <row r="1092" spans="2:12" x14ac:dyDescent="0.2">
      <c r="B1092" s="89" t="s">
        <v>1612</v>
      </c>
      <c r="C1092" s="84" t="s">
        <v>1608</v>
      </c>
      <c r="D1092" s="86">
        <v>11.68</v>
      </c>
      <c r="E1092" s="90">
        <v>3.3673000000000002</v>
      </c>
      <c r="F1092" s="90">
        <v>3.8894000000000002</v>
      </c>
      <c r="G1092" s="86">
        <v>1</v>
      </c>
      <c r="H1092" s="87">
        <v>2.31</v>
      </c>
      <c r="I1092" s="84" t="s">
        <v>229</v>
      </c>
      <c r="J1092" s="84" t="s">
        <v>230</v>
      </c>
      <c r="K1092" s="85" t="s">
        <v>1609</v>
      </c>
      <c r="L1092" s="91" t="s">
        <v>1610</v>
      </c>
    </row>
    <row r="1093" spans="2:12" x14ac:dyDescent="0.2">
      <c r="B1093" s="92" t="s">
        <v>1613</v>
      </c>
      <c r="C1093" s="93" t="s">
        <v>1608</v>
      </c>
      <c r="D1093" s="94">
        <v>24.68</v>
      </c>
      <c r="E1093" s="95">
        <v>7.2885999999999997</v>
      </c>
      <c r="F1093" s="95">
        <v>8.4186999999999994</v>
      </c>
      <c r="G1093" s="94">
        <v>1</v>
      </c>
      <c r="H1093" s="96">
        <v>2.31</v>
      </c>
      <c r="I1093" s="93" t="s">
        <v>229</v>
      </c>
      <c r="J1093" s="93" t="s">
        <v>230</v>
      </c>
      <c r="K1093" s="97" t="s">
        <v>1609</v>
      </c>
      <c r="L1093" s="98" t="s">
        <v>1610</v>
      </c>
    </row>
    <row r="1094" spans="2:12" x14ac:dyDescent="0.2">
      <c r="B1094" s="99" t="s">
        <v>1614</v>
      </c>
      <c r="C1094" s="84" t="s">
        <v>1615</v>
      </c>
      <c r="D1094" s="86">
        <v>2.5299999999999998</v>
      </c>
      <c r="E1094" s="90">
        <v>1.0629</v>
      </c>
      <c r="F1094" s="90">
        <v>1.2277</v>
      </c>
      <c r="G1094" s="86">
        <v>1</v>
      </c>
      <c r="H1094" s="87">
        <v>1</v>
      </c>
      <c r="I1094" s="84" t="s">
        <v>229</v>
      </c>
      <c r="J1094" s="84" t="s">
        <v>230</v>
      </c>
      <c r="K1094" s="85" t="s">
        <v>1609</v>
      </c>
      <c r="L1094" s="91" t="s">
        <v>1610</v>
      </c>
    </row>
    <row r="1095" spans="2:12" x14ac:dyDescent="0.2">
      <c r="B1095" s="89" t="s">
        <v>1616</v>
      </c>
      <c r="C1095" s="84" t="s">
        <v>1615</v>
      </c>
      <c r="D1095" s="86">
        <v>5.0199999999999996</v>
      </c>
      <c r="E1095" s="90">
        <v>1.4723999999999999</v>
      </c>
      <c r="F1095" s="90">
        <v>1.7007000000000001</v>
      </c>
      <c r="G1095" s="86">
        <v>1</v>
      </c>
      <c r="H1095" s="87">
        <v>1.52</v>
      </c>
      <c r="I1095" s="84" t="s">
        <v>229</v>
      </c>
      <c r="J1095" s="84" t="s">
        <v>230</v>
      </c>
      <c r="K1095" s="85" t="s">
        <v>1609</v>
      </c>
      <c r="L1095" s="91" t="s">
        <v>1610</v>
      </c>
    </row>
    <row r="1096" spans="2:12" x14ac:dyDescent="0.2">
      <c r="B1096" s="89" t="s">
        <v>1617</v>
      </c>
      <c r="C1096" s="84" t="s">
        <v>1615</v>
      </c>
      <c r="D1096" s="86">
        <v>11.39</v>
      </c>
      <c r="E1096" s="90">
        <v>2.6415000000000002</v>
      </c>
      <c r="F1096" s="90">
        <v>3.0510999999999999</v>
      </c>
      <c r="G1096" s="86">
        <v>1</v>
      </c>
      <c r="H1096" s="87">
        <v>2.31</v>
      </c>
      <c r="I1096" s="84" t="s">
        <v>229</v>
      </c>
      <c r="J1096" s="84" t="s">
        <v>230</v>
      </c>
      <c r="K1096" s="85" t="s">
        <v>1609</v>
      </c>
      <c r="L1096" s="91" t="s">
        <v>1610</v>
      </c>
    </row>
    <row r="1097" spans="2:12" x14ac:dyDescent="0.2">
      <c r="B1097" s="92" t="s">
        <v>1618</v>
      </c>
      <c r="C1097" s="93" t="s">
        <v>1615</v>
      </c>
      <c r="D1097" s="94">
        <v>24.37</v>
      </c>
      <c r="E1097" s="95">
        <v>6.5362999999999998</v>
      </c>
      <c r="F1097" s="95">
        <v>7.5496999999999996</v>
      </c>
      <c r="G1097" s="94">
        <v>1</v>
      </c>
      <c r="H1097" s="96">
        <v>2.31</v>
      </c>
      <c r="I1097" s="93" t="s">
        <v>229</v>
      </c>
      <c r="J1097" s="93" t="s">
        <v>230</v>
      </c>
      <c r="K1097" s="97" t="s">
        <v>1609</v>
      </c>
      <c r="L1097" s="98" t="s">
        <v>1610</v>
      </c>
    </row>
    <row r="1098" spans="2:12" x14ac:dyDescent="0.2">
      <c r="B1098" s="99" t="s">
        <v>1619</v>
      </c>
      <c r="C1098" s="84" t="s">
        <v>1620</v>
      </c>
      <c r="D1098" s="86">
        <v>4.34</v>
      </c>
      <c r="E1098" s="90">
        <v>1.1560999999999999</v>
      </c>
      <c r="F1098" s="90">
        <v>1.3353999999999999</v>
      </c>
      <c r="G1098" s="86">
        <v>1</v>
      </c>
      <c r="H1098" s="87">
        <v>1</v>
      </c>
      <c r="I1098" s="84" t="s">
        <v>229</v>
      </c>
      <c r="J1098" s="84" t="s">
        <v>230</v>
      </c>
      <c r="K1098" s="85" t="s">
        <v>1609</v>
      </c>
      <c r="L1098" s="91" t="s">
        <v>1610</v>
      </c>
    </row>
    <row r="1099" spans="2:12" x14ac:dyDescent="0.2">
      <c r="B1099" s="89" t="s">
        <v>1621</v>
      </c>
      <c r="C1099" s="84" t="s">
        <v>1620</v>
      </c>
      <c r="D1099" s="86">
        <v>9.01</v>
      </c>
      <c r="E1099" s="90">
        <v>2.1276000000000002</v>
      </c>
      <c r="F1099" s="90">
        <v>2.4575</v>
      </c>
      <c r="G1099" s="86">
        <v>1</v>
      </c>
      <c r="H1099" s="87">
        <v>1.52</v>
      </c>
      <c r="I1099" s="84" t="s">
        <v>229</v>
      </c>
      <c r="J1099" s="84" t="s">
        <v>230</v>
      </c>
      <c r="K1099" s="85" t="s">
        <v>1609</v>
      </c>
      <c r="L1099" s="91" t="s">
        <v>1610</v>
      </c>
    </row>
    <row r="1100" spans="2:12" x14ac:dyDescent="0.2">
      <c r="B1100" s="89" t="s">
        <v>1622</v>
      </c>
      <c r="C1100" s="84" t="s">
        <v>1620</v>
      </c>
      <c r="D1100" s="86">
        <v>17.21</v>
      </c>
      <c r="E1100" s="90">
        <v>3.9445999999999999</v>
      </c>
      <c r="F1100" s="90">
        <v>4.5561999999999996</v>
      </c>
      <c r="G1100" s="86">
        <v>1</v>
      </c>
      <c r="H1100" s="87">
        <v>2.31</v>
      </c>
      <c r="I1100" s="84" t="s">
        <v>229</v>
      </c>
      <c r="J1100" s="84" t="s">
        <v>230</v>
      </c>
      <c r="K1100" s="85" t="s">
        <v>1609</v>
      </c>
      <c r="L1100" s="91" t="s">
        <v>1610</v>
      </c>
    </row>
    <row r="1101" spans="2:12" x14ac:dyDescent="0.2">
      <c r="B1101" s="92" t="s">
        <v>1623</v>
      </c>
      <c r="C1101" s="93" t="s">
        <v>1620</v>
      </c>
      <c r="D1101" s="94">
        <v>24.91</v>
      </c>
      <c r="E1101" s="95">
        <v>6.6715</v>
      </c>
      <c r="F1101" s="95">
        <v>7.7058999999999997</v>
      </c>
      <c r="G1101" s="94">
        <v>1</v>
      </c>
      <c r="H1101" s="96">
        <v>2.31</v>
      </c>
      <c r="I1101" s="93" t="s">
        <v>229</v>
      </c>
      <c r="J1101" s="93" t="s">
        <v>230</v>
      </c>
      <c r="K1101" s="97" t="s">
        <v>1609</v>
      </c>
      <c r="L1101" s="98" t="s">
        <v>1610</v>
      </c>
    </row>
    <row r="1102" spans="2:12" x14ac:dyDescent="0.2">
      <c r="B1102" s="99" t="s">
        <v>1624</v>
      </c>
      <c r="C1102" s="84" t="s">
        <v>1625</v>
      </c>
      <c r="D1102" s="86">
        <v>3.93</v>
      </c>
      <c r="E1102" s="90">
        <v>0.94640000000000002</v>
      </c>
      <c r="F1102" s="90">
        <v>1.0931</v>
      </c>
      <c r="G1102" s="86">
        <v>1</v>
      </c>
      <c r="H1102" s="87">
        <v>1</v>
      </c>
      <c r="I1102" s="84" t="s">
        <v>229</v>
      </c>
      <c r="J1102" s="84" t="s">
        <v>230</v>
      </c>
      <c r="K1102" s="85" t="s">
        <v>1609</v>
      </c>
      <c r="L1102" s="91" t="s">
        <v>1610</v>
      </c>
    </row>
    <row r="1103" spans="2:12" x14ac:dyDescent="0.2">
      <c r="B1103" s="89" t="s">
        <v>1626</v>
      </c>
      <c r="C1103" s="84" t="s">
        <v>1625</v>
      </c>
      <c r="D1103" s="86">
        <v>5.47</v>
      </c>
      <c r="E1103" s="90">
        <v>1.2182999999999999</v>
      </c>
      <c r="F1103" s="90">
        <v>1.4072</v>
      </c>
      <c r="G1103" s="86">
        <v>1</v>
      </c>
      <c r="H1103" s="87">
        <v>1.52</v>
      </c>
      <c r="I1103" s="84" t="s">
        <v>229</v>
      </c>
      <c r="J1103" s="84" t="s">
        <v>230</v>
      </c>
      <c r="K1103" s="85" t="s">
        <v>1609</v>
      </c>
      <c r="L1103" s="91" t="s">
        <v>1610</v>
      </c>
    </row>
    <row r="1104" spans="2:12" x14ac:dyDescent="0.2">
      <c r="B1104" s="89" t="s">
        <v>1627</v>
      </c>
      <c r="C1104" s="84" t="s">
        <v>1625</v>
      </c>
      <c r="D1104" s="86">
        <v>8.74</v>
      </c>
      <c r="E1104" s="90">
        <v>1.8327</v>
      </c>
      <c r="F1104" s="90">
        <v>2.1168999999999998</v>
      </c>
      <c r="G1104" s="86">
        <v>1</v>
      </c>
      <c r="H1104" s="87">
        <v>2.31</v>
      </c>
      <c r="I1104" s="84" t="s">
        <v>229</v>
      </c>
      <c r="J1104" s="84" t="s">
        <v>230</v>
      </c>
      <c r="K1104" s="85" t="s">
        <v>1609</v>
      </c>
      <c r="L1104" s="91" t="s">
        <v>1610</v>
      </c>
    </row>
    <row r="1105" spans="2:12" x14ac:dyDescent="0.2">
      <c r="B1105" s="92" t="s">
        <v>1628</v>
      </c>
      <c r="C1105" s="93" t="s">
        <v>1625</v>
      </c>
      <c r="D1105" s="94">
        <v>15.21</v>
      </c>
      <c r="E1105" s="95">
        <v>3.7103999999999999</v>
      </c>
      <c r="F1105" s="95">
        <v>4.2857000000000003</v>
      </c>
      <c r="G1105" s="94">
        <v>1</v>
      </c>
      <c r="H1105" s="96">
        <v>2.31</v>
      </c>
      <c r="I1105" s="93" t="s">
        <v>229</v>
      </c>
      <c r="J1105" s="93" t="s">
        <v>230</v>
      </c>
      <c r="K1105" s="97" t="s">
        <v>1609</v>
      </c>
      <c r="L1105" s="98" t="s">
        <v>1610</v>
      </c>
    </row>
    <row r="1106" spans="2:12" x14ac:dyDescent="0.2">
      <c r="B1106" s="99" t="s">
        <v>1629</v>
      </c>
      <c r="C1106" s="84" t="s">
        <v>1630</v>
      </c>
      <c r="D1106" s="86">
        <v>3.81</v>
      </c>
      <c r="E1106" s="90">
        <v>0.7863</v>
      </c>
      <c r="F1106" s="90">
        <v>0.90820000000000001</v>
      </c>
      <c r="G1106" s="86">
        <v>1</v>
      </c>
      <c r="H1106" s="87">
        <v>1</v>
      </c>
      <c r="I1106" s="84" t="s">
        <v>229</v>
      </c>
      <c r="J1106" s="84" t="s">
        <v>230</v>
      </c>
      <c r="K1106" s="85" t="s">
        <v>1609</v>
      </c>
      <c r="L1106" s="91" t="s">
        <v>1610</v>
      </c>
    </row>
    <row r="1107" spans="2:12" x14ac:dyDescent="0.2">
      <c r="B1107" s="89" t="s">
        <v>1631</v>
      </c>
      <c r="C1107" s="84" t="s">
        <v>1630</v>
      </c>
      <c r="D1107" s="86">
        <v>6</v>
      </c>
      <c r="E1107" s="90">
        <v>1.3295999999999999</v>
      </c>
      <c r="F1107" s="90">
        <v>1.5358000000000001</v>
      </c>
      <c r="G1107" s="86">
        <v>1</v>
      </c>
      <c r="H1107" s="87">
        <v>1.52</v>
      </c>
      <c r="I1107" s="84" t="s">
        <v>229</v>
      </c>
      <c r="J1107" s="84" t="s">
        <v>230</v>
      </c>
      <c r="K1107" s="85" t="s">
        <v>1609</v>
      </c>
      <c r="L1107" s="91" t="s">
        <v>1610</v>
      </c>
    </row>
    <row r="1108" spans="2:12" x14ac:dyDescent="0.2">
      <c r="B1108" s="89" t="s">
        <v>1632</v>
      </c>
      <c r="C1108" s="84" t="s">
        <v>1630</v>
      </c>
      <c r="D1108" s="86">
        <v>9.42</v>
      </c>
      <c r="E1108" s="90">
        <v>2.1461999999999999</v>
      </c>
      <c r="F1108" s="90">
        <v>2.4790000000000001</v>
      </c>
      <c r="G1108" s="86">
        <v>1</v>
      </c>
      <c r="H1108" s="87">
        <v>2.31</v>
      </c>
      <c r="I1108" s="84" t="s">
        <v>229</v>
      </c>
      <c r="J1108" s="84" t="s">
        <v>230</v>
      </c>
      <c r="K1108" s="85" t="s">
        <v>1609</v>
      </c>
      <c r="L1108" s="91" t="s">
        <v>1610</v>
      </c>
    </row>
    <row r="1109" spans="2:12" x14ac:dyDescent="0.2">
      <c r="B1109" s="92" t="s">
        <v>1633</v>
      </c>
      <c r="C1109" s="93" t="s">
        <v>1630</v>
      </c>
      <c r="D1109" s="94">
        <v>15.96</v>
      </c>
      <c r="E1109" s="95">
        <v>3.3056000000000001</v>
      </c>
      <c r="F1109" s="95">
        <v>3.8180999999999998</v>
      </c>
      <c r="G1109" s="94">
        <v>1</v>
      </c>
      <c r="H1109" s="96">
        <v>2.31</v>
      </c>
      <c r="I1109" s="93" t="s">
        <v>229</v>
      </c>
      <c r="J1109" s="93" t="s">
        <v>230</v>
      </c>
      <c r="K1109" s="97" t="s">
        <v>1609</v>
      </c>
      <c r="L1109" s="98" t="s">
        <v>1610</v>
      </c>
    </row>
    <row r="1110" spans="2:12" x14ac:dyDescent="0.2">
      <c r="B1110" s="99" t="s">
        <v>1634</v>
      </c>
      <c r="C1110" s="84" t="s">
        <v>1635</v>
      </c>
      <c r="D1110" s="86">
        <v>2.83</v>
      </c>
      <c r="E1110" s="90">
        <v>0.6361</v>
      </c>
      <c r="F1110" s="90">
        <v>0.73470000000000002</v>
      </c>
      <c r="G1110" s="86">
        <v>1</v>
      </c>
      <c r="H1110" s="87">
        <v>1</v>
      </c>
      <c r="I1110" s="84" t="s">
        <v>229</v>
      </c>
      <c r="J1110" s="84" t="s">
        <v>230</v>
      </c>
      <c r="K1110" s="85" t="s">
        <v>1609</v>
      </c>
      <c r="L1110" s="91" t="s">
        <v>1610</v>
      </c>
    </row>
    <row r="1111" spans="2:12" x14ac:dyDescent="0.2">
      <c r="B1111" s="89" t="s">
        <v>1636</v>
      </c>
      <c r="C1111" s="84" t="s">
        <v>1635</v>
      </c>
      <c r="D1111" s="86">
        <v>4.05</v>
      </c>
      <c r="E1111" s="90">
        <v>0.76859999999999995</v>
      </c>
      <c r="F1111" s="90">
        <v>0.88780000000000003</v>
      </c>
      <c r="G1111" s="86">
        <v>1</v>
      </c>
      <c r="H1111" s="87">
        <v>1.52</v>
      </c>
      <c r="I1111" s="84" t="s">
        <v>229</v>
      </c>
      <c r="J1111" s="84" t="s">
        <v>230</v>
      </c>
      <c r="K1111" s="85" t="s">
        <v>1609</v>
      </c>
      <c r="L1111" s="91" t="s">
        <v>1610</v>
      </c>
    </row>
    <row r="1112" spans="2:12" x14ac:dyDescent="0.2">
      <c r="B1112" s="89" t="s">
        <v>1637</v>
      </c>
      <c r="C1112" s="84" t="s">
        <v>1635</v>
      </c>
      <c r="D1112" s="86">
        <v>6.61</v>
      </c>
      <c r="E1112" s="90">
        <v>1.1506000000000001</v>
      </c>
      <c r="F1112" s="90">
        <v>1.329</v>
      </c>
      <c r="G1112" s="86">
        <v>1</v>
      </c>
      <c r="H1112" s="87">
        <v>2.31</v>
      </c>
      <c r="I1112" s="84" t="s">
        <v>229</v>
      </c>
      <c r="J1112" s="84" t="s">
        <v>230</v>
      </c>
      <c r="K1112" s="85" t="s">
        <v>1609</v>
      </c>
      <c r="L1112" s="91" t="s">
        <v>1610</v>
      </c>
    </row>
    <row r="1113" spans="2:12" x14ac:dyDescent="0.2">
      <c r="B1113" s="92" t="s">
        <v>1638</v>
      </c>
      <c r="C1113" s="93" t="s">
        <v>1635</v>
      </c>
      <c r="D1113" s="94">
        <v>11.05</v>
      </c>
      <c r="E1113" s="95">
        <v>2.1705000000000001</v>
      </c>
      <c r="F1113" s="95">
        <v>2.5070000000000001</v>
      </c>
      <c r="G1113" s="94">
        <v>1</v>
      </c>
      <c r="H1113" s="96">
        <v>2.31</v>
      </c>
      <c r="I1113" s="93" t="s">
        <v>229</v>
      </c>
      <c r="J1113" s="93" t="s">
        <v>230</v>
      </c>
      <c r="K1113" s="97" t="s">
        <v>1609</v>
      </c>
      <c r="L1113" s="98" t="s">
        <v>1610</v>
      </c>
    </row>
    <row r="1114" spans="2:12" x14ac:dyDescent="0.2">
      <c r="B1114" s="99" t="s">
        <v>1639</v>
      </c>
      <c r="C1114" s="84" t="s">
        <v>1640</v>
      </c>
      <c r="D1114" s="86">
        <v>3.82</v>
      </c>
      <c r="E1114" s="90">
        <v>0.52259999999999995</v>
      </c>
      <c r="F1114" s="90">
        <v>0.60360000000000003</v>
      </c>
      <c r="G1114" s="86">
        <v>1</v>
      </c>
      <c r="H1114" s="87">
        <v>1</v>
      </c>
      <c r="I1114" s="84" t="s">
        <v>229</v>
      </c>
      <c r="J1114" s="84" t="s">
        <v>230</v>
      </c>
      <c r="K1114" s="85" t="s">
        <v>1609</v>
      </c>
      <c r="L1114" s="91" t="s">
        <v>1610</v>
      </c>
    </row>
    <row r="1115" spans="2:12" x14ac:dyDescent="0.2">
      <c r="B1115" s="89" t="s">
        <v>1641</v>
      </c>
      <c r="C1115" s="84" t="s">
        <v>1640</v>
      </c>
      <c r="D1115" s="86">
        <v>4.45</v>
      </c>
      <c r="E1115" s="90">
        <v>0.81610000000000005</v>
      </c>
      <c r="F1115" s="90">
        <v>0.94259999999999999</v>
      </c>
      <c r="G1115" s="86">
        <v>1</v>
      </c>
      <c r="H1115" s="87">
        <v>1.52</v>
      </c>
      <c r="I1115" s="84" t="s">
        <v>229</v>
      </c>
      <c r="J1115" s="84" t="s">
        <v>230</v>
      </c>
      <c r="K1115" s="85" t="s">
        <v>1609</v>
      </c>
      <c r="L1115" s="91" t="s">
        <v>1610</v>
      </c>
    </row>
    <row r="1116" spans="2:12" x14ac:dyDescent="0.2">
      <c r="B1116" s="89" t="s">
        <v>1642</v>
      </c>
      <c r="C1116" s="84" t="s">
        <v>1640</v>
      </c>
      <c r="D1116" s="86">
        <v>10.68</v>
      </c>
      <c r="E1116" s="90">
        <v>2.1741000000000001</v>
      </c>
      <c r="F1116" s="90">
        <v>2.5112000000000001</v>
      </c>
      <c r="G1116" s="86">
        <v>1</v>
      </c>
      <c r="H1116" s="87">
        <v>2.31</v>
      </c>
      <c r="I1116" s="84" t="s">
        <v>229</v>
      </c>
      <c r="J1116" s="84" t="s">
        <v>230</v>
      </c>
      <c r="K1116" s="85" t="s">
        <v>1609</v>
      </c>
      <c r="L1116" s="91" t="s">
        <v>1610</v>
      </c>
    </row>
    <row r="1117" spans="2:12" x14ac:dyDescent="0.2">
      <c r="B1117" s="92" t="s">
        <v>1643</v>
      </c>
      <c r="C1117" s="93" t="s">
        <v>1640</v>
      </c>
      <c r="D1117" s="94">
        <v>25.38</v>
      </c>
      <c r="E1117" s="95">
        <v>6.0521000000000003</v>
      </c>
      <c r="F1117" s="95">
        <v>6.9904999999999999</v>
      </c>
      <c r="G1117" s="94">
        <v>1</v>
      </c>
      <c r="H1117" s="96">
        <v>2.31</v>
      </c>
      <c r="I1117" s="93" t="s">
        <v>229</v>
      </c>
      <c r="J1117" s="93" t="s">
        <v>230</v>
      </c>
      <c r="K1117" s="97" t="s">
        <v>1609</v>
      </c>
      <c r="L1117" s="98" t="s">
        <v>1610</v>
      </c>
    </row>
    <row r="1118" spans="2:12" x14ac:dyDescent="0.2">
      <c r="B1118" s="99" t="s">
        <v>1644</v>
      </c>
      <c r="C1118" s="84" t="s">
        <v>1645</v>
      </c>
      <c r="D1118" s="86">
        <v>3.02</v>
      </c>
      <c r="E1118" s="90">
        <v>0.6976</v>
      </c>
      <c r="F1118" s="90">
        <v>0.80579999999999996</v>
      </c>
      <c r="G1118" s="86">
        <v>1</v>
      </c>
      <c r="H1118" s="87">
        <v>1</v>
      </c>
      <c r="I1118" s="84" t="s">
        <v>229</v>
      </c>
      <c r="J1118" s="84" t="s">
        <v>230</v>
      </c>
      <c r="K1118" s="85" t="s">
        <v>1609</v>
      </c>
      <c r="L1118" s="91" t="s">
        <v>1610</v>
      </c>
    </row>
    <row r="1119" spans="2:12" x14ac:dyDescent="0.2">
      <c r="B1119" s="89" t="s">
        <v>1646</v>
      </c>
      <c r="C1119" s="84" t="s">
        <v>1645</v>
      </c>
      <c r="D1119" s="86">
        <v>3.81</v>
      </c>
      <c r="E1119" s="90">
        <v>0.84389999999999998</v>
      </c>
      <c r="F1119" s="90">
        <v>0.97470000000000001</v>
      </c>
      <c r="G1119" s="86">
        <v>1</v>
      </c>
      <c r="H1119" s="87">
        <v>1.52</v>
      </c>
      <c r="I1119" s="84" t="s">
        <v>229</v>
      </c>
      <c r="J1119" s="84" t="s">
        <v>230</v>
      </c>
      <c r="K1119" s="85" t="s">
        <v>1609</v>
      </c>
      <c r="L1119" s="91" t="s">
        <v>1610</v>
      </c>
    </row>
    <row r="1120" spans="2:12" x14ac:dyDescent="0.2">
      <c r="B1120" s="89" t="s">
        <v>1647</v>
      </c>
      <c r="C1120" s="84" t="s">
        <v>1645</v>
      </c>
      <c r="D1120" s="86">
        <v>5.66</v>
      </c>
      <c r="E1120" s="90">
        <v>1.3973</v>
      </c>
      <c r="F1120" s="90">
        <v>1.6138999999999999</v>
      </c>
      <c r="G1120" s="86">
        <v>1</v>
      </c>
      <c r="H1120" s="87">
        <v>2.31</v>
      </c>
      <c r="I1120" s="84" t="s">
        <v>229</v>
      </c>
      <c r="J1120" s="84" t="s">
        <v>230</v>
      </c>
      <c r="K1120" s="85" t="s">
        <v>1609</v>
      </c>
      <c r="L1120" s="91" t="s">
        <v>1610</v>
      </c>
    </row>
    <row r="1121" spans="2:12" x14ac:dyDescent="0.2">
      <c r="B1121" s="92" t="s">
        <v>1648</v>
      </c>
      <c r="C1121" s="93" t="s">
        <v>1645</v>
      </c>
      <c r="D1121" s="94">
        <v>12.8</v>
      </c>
      <c r="E1121" s="95">
        <v>3.1179000000000001</v>
      </c>
      <c r="F1121" s="95">
        <v>3.6013000000000002</v>
      </c>
      <c r="G1121" s="94">
        <v>1</v>
      </c>
      <c r="H1121" s="96">
        <v>2.31</v>
      </c>
      <c r="I1121" s="93" t="s">
        <v>229</v>
      </c>
      <c r="J1121" s="93" t="s">
        <v>230</v>
      </c>
      <c r="K1121" s="97" t="s">
        <v>1609</v>
      </c>
      <c r="L1121" s="98" t="s">
        <v>1610</v>
      </c>
    </row>
    <row r="1122" spans="2:12" x14ac:dyDescent="0.2">
      <c r="B1122" s="99" t="s">
        <v>1649</v>
      </c>
      <c r="C1122" s="84" t="s">
        <v>1650</v>
      </c>
      <c r="D1122" s="86">
        <v>4.08</v>
      </c>
      <c r="E1122" s="90">
        <v>0.99070000000000003</v>
      </c>
      <c r="F1122" s="90">
        <v>1.1443000000000001</v>
      </c>
      <c r="G1122" s="86">
        <v>1</v>
      </c>
      <c r="H1122" s="87">
        <v>1</v>
      </c>
      <c r="I1122" s="84" t="s">
        <v>229</v>
      </c>
      <c r="J1122" s="84" t="s">
        <v>230</v>
      </c>
      <c r="K1122" s="85" t="s">
        <v>1651</v>
      </c>
      <c r="L1122" s="91" t="s">
        <v>1652</v>
      </c>
    </row>
    <row r="1123" spans="2:12" x14ac:dyDescent="0.2">
      <c r="B1123" s="89" t="s">
        <v>1653</v>
      </c>
      <c r="C1123" s="84" t="s">
        <v>1650</v>
      </c>
      <c r="D1123" s="86">
        <v>6.1</v>
      </c>
      <c r="E1123" s="90">
        <v>1.3765000000000001</v>
      </c>
      <c r="F1123" s="90">
        <v>1.5899000000000001</v>
      </c>
      <c r="G1123" s="86">
        <v>1</v>
      </c>
      <c r="H1123" s="87">
        <v>1.52</v>
      </c>
      <c r="I1123" s="84" t="s">
        <v>229</v>
      </c>
      <c r="J1123" s="84" t="s">
        <v>230</v>
      </c>
      <c r="K1123" s="85" t="s">
        <v>1651</v>
      </c>
      <c r="L1123" s="91" t="s">
        <v>1652</v>
      </c>
    </row>
    <row r="1124" spans="2:12" x14ac:dyDescent="0.2">
      <c r="B1124" s="89" t="s">
        <v>1654</v>
      </c>
      <c r="C1124" s="84" t="s">
        <v>1650</v>
      </c>
      <c r="D1124" s="86">
        <v>10.59</v>
      </c>
      <c r="E1124" s="90">
        <v>2.2623000000000002</v>
      </c>
      <c r="F1124" s="90">
        <v>2.6131000000000002</v>
      </c>
      <c r="G1124" s="86">
        <v>1</v>
      </c>
      <c r="H1124" s="87">
        <v>2.31</v>
      </c>
      <c r="I1124" s="84" t="s">
        <v>229</v>
      </c>
      <c r="J1124" s="84" t="s">
        <v>230</v>
      </c>
      <c r="K1124" s="85" t="s">
        <v>1651</v>
      </c>
      <c r="L1124" s="91" t="s">
        <v>1652</v>
      </c>
    </row>
    <row r="1125" spans="2:12" x14ac:dyDescent="0.2">
      <c r="B1125" s="92" t="s">
        <v>1655</v>
      </c>
      <c r="C1125" s="93" t="s">
        <v>1650</v>
      </c>
      <c r="D1125" s="94">
        <v>16.91</v>
      </c>
      <c r="E1125" s="95">
        <v>4.4717000000000002</v>
      </c>
      <c r="F1125" s="95">
        <v>5.165</v>
      </c>
      <c r="G1125" s="94">
        <v>1</v>
      </c>
      <c r="H1125" s="96">
        <v>2.31</v>
      </c>
      <c r="I1125" s="93" t="s">
        <v>229</v>
      </c>
      <c r="J1125" s="93" t="s">
        <v>230</v>
      </c>
      <c r="K1125" s="97" t="s">
        <v>1651</v>
      </c>
      <c r="L1125" s="98" t="s">
        <v>1652</v>
      </c>
    </row>
    <row r="1126" spans="2:12" x14ac:dyDescent="0.2">
      <c r="B1126" s="99" t="s">
        <v>1656</v>
      </c>
      <c r="C1126" s="84" t="s">
        <v>1657</v>
      </c>
      <c r="D1126" s="86">
        <v>4.41</v>
      </c>
      <c r="E1126" s="90">
        <v>0.94420000000000004</v>
      </c>
      <c r="F1126" s="90">
        <v>1.0906</v>
      </c>
      <c r="G1126" s="86">
        <v>1</v>
      </c>
      <c r="H1126" s="87">
        <v>1</v>
      </c>
      <c r="I1126" s="84" t="s">
        <v>229</v>
      </c>
      <c r="J1126" s="84" t="s">
        <v>230</v>
      </c>
      <c r="K1126" s="85" t="s">
        <v>1651</v>
      </c>
      <c r="L1126" s="91" t="s">
        <v>1652</v>
      </c>
    </row>
    <row r="1127" spans="2:12" x14ac:dyDescent="0.2">
      <c r="B1127" s="89" t="s">
        <v>1658</v>
      </c>
      <c r="C1127" s="84" t="s">
        <v>1657</v>
      </c>
      <c r="D1127" s="86">
        <v>6.3</v>
      </c>
      <c r="E1127" s="90">
        <v>1.2939000000000001</v>
      </c>
      <c r="F1127" s="90">
        <v>1.4944999999999999</v>
      </c>
      <c r="G1127" s="86">
        <v>1</v>
      </c>
      <c r="H1127" s="87">
        <v>1.52</v>
      </c>
      <c r="I1127" s="84" t="s">
        <v>229</v>
      </c>
      <c r="J1127" s="84" t="s">
        <v>230</v>
      </c>
      <c r="K1127" s="85" t="s">
        <v>1651</v>
      </c>
      <c r="L1127" s="91" t="s">
        <v>1652</v>
      </c>
    </row>
    <row r="1128" spans="2:12" x14ac:dyDescent="0.2">
      <c r="B1128" s="89" t="s">
        <v>1659</v>
      </c>
      <c r="C1128" s="84" t="s">
        <v>1657</v>
      </c>
      <c r="D1128" s="86">
        <v>10.56</v>
      </c>
      <c r="E1128" s="90">
        <v>2.2023000000000001</v>
      </c>
      <c r="F1128" s="90">
        <v>2.5438000000000001</v>
      </c>
      <c r="G1128" s="86">
        <v>1</v>
      </c>
      <c r="H1128" s="87">
        <v>2.31</v>
      </c>
      <c r="I1128" s="84" t="s">
        <v>229</v>
      </c>
      <c r="J1128" s="84" t="s">
        <v>230</v>
      </c>
      <c r="K1128" s="85" t="s">
        <v>1651</v>
      </c>
      <c r="L1128" s="91" t="s">
        <v>1652</v>
      </c>
    </row>
    <row r="1129" spans="2:12" x14ac:dyDescent="0.2">
      <c r="B1129" s="92" t="s">
        <v>1660</v>
      </c>
      <c r="C1129" s="93" t="s">
        <v>1657</v>
      </c>
      <c r="D1129" s="94">
        <v>18.2</v>
      </c>
      <c r="E1129" s="95">
        <v>4.4809999999999999</v>
      </c>
      <c r="F1129" s="95">
        <v>5.1757999999999997</v>
      </c>
      <c r="G1129" s="94">
        <v>1</v>
      </c>
      <c r="H1129" s="96">
        <v>2.31</v>
      </c>
      <c r="I1129" s="93" t="s">
        <v>229</v>
      </c>
      <c r="J1129" s="93" t="s">
        <v>230</v>
      </c>
      <c r="K1129" s="97" t="s">
        <v>1651</v>
      </c>
      <c r="L1129" s="98" t="s">
        <v>1652</v>
      </c>
    </row>
    <row r="1130" spans="2:12" x14ac:dyDescent="0.2">
      <c r="B1130" s="99" t="s">
        <v>1661</v>
      </c>
      <c r="C1130" s="84" t="s">
        <v>1662</v>
      </c>
      <c r="D1130" s="86">
        <v>3.02</v>
      </c>
      <c r="E1130" s="90">
        <v>0.52200000000000002</v>
      </c>
      <c r="F1130" s="90">
        <v>0.60289999999999999</v>
      </c>
      <c r="G1130" s="86">
        <v>1</v>
      </c>
      <c r="H1130" s="87">
        <v>1</v>
      </c>
      <c r="I1130" s="84" t="s">
        <v>229</v>
      </c>
      <c r="J1130" s="84" t="s">
        <v>230</v>
      </c>
      <c r="K1130" s="85" t="s">
        <v>1651</v>
      </c>
      <c r="L1130" s="91" t="s">
        <v>1652</v>
      </c>
    </row>
    <row r="1131" spans="2:12" x14ac:dyDescent="0.2">
      <c r="B1131" s="89" t="s">
        <v>1663</v>
      </c>
      <c r="C1131" s="84" t="s">
        <v>1662</v>
      </c>
      <c r="D1131" s="86">
        <v>3.99</v>
      </c>
      <c r="E1131" s="90">
        <v>0.66269999999999996</v>
      </c>
      <c r="F1131" s="90">
        <v>0.76549999999999996</v>
      </c>
      <c r="G1131" s="86">
        <v>1</v>
      </c>
      <c r="H1131" s="87">
        <v>1.52</v>
      </c>
      <c r="I1131" s="84" t="s">
        <v>229</v>
      </c>
      <c r="J1131" s="84" t="s">
        <v>230</v>
      </c>
      <c r="K1131" s="85" t="s">
        <v>1651</v>
      </c>
      <c r="L1131" s="91" t="s">
        <v>1652</v>
      </c>
    </row>
    <row r="1132" spans="2:12" x14ac:dyDescent="0.2">
      <c r="B1132" s="89" t="s">
        <v>1664</v>
      </c>
      <c r="C1132" s="84" t="s">
        <v>1662</v>
      </c>
      <c r="D1132" s="86">
        <v>5.82</v>
      </c>
      <c r="E1132" s="90">
        <v>1.0016</v>
      </c>
      <c r="F1132" s="90">
        <v>1.1569</v>
      </c>
      <c r="G1132" s="86">
        <v>1</v>
      </c>
      <c r="H1132" s="87">
        <v>2.31</v>
      </c>
      <c r="I1132" s="84" t="s">
        <v>229</v>
      </c>
      <c r="J1132" s="84" t="s">
        <v>230</v>
      </c>
      <c r="K1132" s="85" t="s">
        <v>1651</v>
      </c>
      <c r="L1132" s="91" t="s">
        <v>1652</v>
      </c>
    </row>
    <row r="1133" spans="2:12" x14ac:dyDescent="0.2">
      <c r="B1133" s="92" t="s">
        <v>1665</v>
      </c>
      <c r="C1133" s="93" t="s">
        <v>1662</v>
      </c>
      <c r="D1133" s="94">
        <v>8.83</v>
      </c>
      <c r="E1133" s="95">
        <v>1.9529000000000001</v>
      </c>
      <c r="F1133" s="95">
        <v>2.2557</v>
      </c>
      <c r="G1133" s="94">
        <v>1</v>
      </c>
      <c r="H1133" s="96">
        <v>2.31</v>
      </c>
      <c r="I1133" s="93" t="s">
        <v>229</v>
      </c>
      <c r="J1133" s="93" t="s">
        <v>230</v>
      </c>
      <c r="K1133" s="97" t="s">
        <v>1651</v>
      </c>
      <c r="L1133" s="98" t="s">
        <v>1652</v>
      </c>
    </row>
    <row r="1134" spans="2:12" x14ac:dyDescent="0.2">
      <c r="B1134" s="99" t="s">
        <v>1666</v>
      </c>
      <c r="C1134" s="84" t="s">
        <v>1667</v>
      </c>
      <c r="D1134" s="86">
        <v>3.44</v>
      </c>
      <c r="E1134" s="90">
        <v>0.52280000000000004</v>
      </c>
      <c r="F1134" s="90">
        <v>0.60389999999999999</v>
      </c>
      <c r="G1134" s="86">
        <v>1</v>
      </c>
      <c r="H1134" s="87">
        <v>1</v>
      </c>
      <c r="I1134" s="84" t="s">
        <v>229</v>
      </c>
      <c r="J1134" s="84" t="s">
        <v>230</v>
      </c>
      <c r="K1134" s="85" t="s">
        <v>1651</v>
      </c>
      <c r="L1134" s="91" t="s">
        <v>1652</v>
      </c>
    </row>
    <row r="1135" spans="2:12" x14ac:dyDescent="0.2">
      <c r="B1135" s="89" t="s">
        <v>1668</v>
      </c>
      <c r="C1135" s="84" t="s">
        <v>1667</v>
      </c>
      <c r="D1135" s="86">
        <v>4.45</v>
      </c>
      <c r="E1135" s="90">
        <v>0.70230000000000004</v>
      </c>
      <c r="F1135" s="90">
        <v>0.81120000000000003</v>
      </c>
      <c r="G1135" s="86">
        <v>1</v>
      </c>
      <c r="H1135" s="87">
        <v>1.52</v>
      </c>
      <c r="I1135" s="84" t="s">
        <v>229</v>
      </c>
      <c r="J1135" s="84" t="s">
        <v>230</v>
      </c>
      <c r="K1135" s="85" t="s">
        <v>1651</v>
      </c>
      <c r="L1135" s="91" t="s">
        <v>1652</v>
      </c>
    </row>
    <row r="1136" spans="2:12" x14ac:dyDescent="0.2">
      <c r="B1136" s="89" t="s">
        <v>1669</v>
      </c>
      <c r="C1136" s="84" t="s">
        <v>1667</v>
      </c>
      <c r="D1136" s="86">
        <v>6.69</v>
      </c>
      <c r="E1136" s="90">
        <v>1.1207</v>
      </c>
      <c r="F1136" s="90">
        <v>1.2945</v>
      </c>
      <c r="G1136" s="86">
        <v>1</v>
      </c>
      <c r="H1136" s="87">
        <v>2.31</v>
      </c>
      <c r="I1136" s="84" t="s">
        <v>229</v>
      </c>
      <c r="J1136" s="84" t="s">
        <v>230</v>
      </c>
      <c r="K1136" s="85" t="s">
        <v>1651</v>
      </c>
      <c r="L1136" s="91" t="s">
        <v>1652</v>
      </c>
    </row>
    <row r="1137" spans="2:12" x14ac:dyDescent="0.2">
      <c r="B1137" s="92" t="s">
        <v>1670</v>
      </c>
      <c r="C1137" s="93" t="s">
        <v>1667</v>
      </c>
      <c r="D1137" s="94">
        <v>10.69</v>
      </c>
      <c r="E1137" s="95">
        <v>2.1173000000000002</v>
      </c>
      <c r="F1137" s="95">
        <v>2.4456000000000002</v>
      </c>
      <c r="G1137" s="94">
        <v>1</v>
      </c>
      <c r="H1137" s="96">
        <v>2.31</v>
      </c>
      <c r="I1137" s="93" t="s">
        <v>229</v>
      </c>
      <c r="J1137" s="93" t="s">
        <v>230</v>
      </c>
      <c r="K1137" s="97" t="s">
        <v>1651</v>
      </c>
      <c r="L1137" s="98" t="s">
        <v>1652</v>
      </c>
    </row>
    <row r="1138" spans="2:12" x14ac:dyDescent="0.2">
      <c r="B1138" s="99" t="s">
        <v>1671</v>
      </c>
      <c r="C1138" s="84" t="s">
        <v>1672</v>
      </c>
      <c r="D1138" s="86">
        <v>2.29</v>
      </c>
      <c r="E1138" s="90">
        <v>0.36220000000000002</v>
      </c>
      <c r="F1138" s="90">
        <v>0.41839999999999999</v>
      </c>
      <c r="G1138" s="86">
        <v>1</v>
      </c>
      <c r="H1138" s="87">
        <v>1</v>
      </c>
      <c r="I1138" s="84" t="s">
        <v>229</v>
      </c>
      <c r="J1138" s="84" t="s">
        <v>230</v>
      </c>
      <c r="K1138" s="85" t="s">
        <v>1651</v>
      </c>
      <c r="L1138" s="91" t="s">
        <v>1652</v>
      </c>
    </row>
    <row r="1139" spans="2:12" x14ac:dyDescent="0.2">
      <c r="B1139" s="89" t="s">
        <v>1673</v>
      </c>
      <c r="C1139" s="84" t="s">
        <v>1672</v>
      </c>
      <c r="D1139" s="86">
        <v>2.99</v>
      </c>
      <c r="E1139" s="90">
        <v>0.53769999999999996</v>
      </c>
      <c r="F1139" s="90">
        <v>0.62109999999999999</v>
      </c>
      <c r="G1139" s="86">
        <v>1</v>
      </c>
      <c r="H1139" s="87">
        <v>1.52</v>
      </c>
      <c r="I1139" s="84" t="s">
        <v>229</v>
      </c>
      <c r="J1139" s="84" t="s">
        <v>230</v>
      </c>
      <c r="K1139" s="85" t="s">
        <v>1651</v>
      </c>
      <c r="L1139" s="91" t="s">
        <v>1652</v>
      </c>
    </row>
    <row r="1140" spans="2:12" x14ac:dyDescent="0.2">
      <c r="B1140" s="89" t="s">
        <v>1674</v>
      </c>
      <c r="C1140" s="84" t="s">
        <v>1672</v>
      </c>
      <c r="D1140" s="86">
        <v>4.1500000000000004</v>
      </c>
      <c r="E1140" s="90">
        <v>0.74419999999999997</v>
      </c>
      <c r="F1140" s="90">
        <v>0.85960000000000003</v>
      </c>
      <c r="G1140" s="86">
        <v>1</v>
      </c>
      <c r="H1140" s="87">
        <v>2.31</v>
      </c>
      <c r="I1140" s="84" t="s">
        <v>229</v>
      </c>
      <c r="J1140" s="84" t="s">
        <v>230</v>
      </c>
      <c r="K1140" s="85" t="s">
        <v>1651</v>
      </c>
      <c r="L1140" s="91" t="s">
        <v>1652</v>
      </c>
    </row>
    <row r="1141" spans="2:12" x14ac:dyDescent="0.2">
      <c r="B1141" s="92" t="s">
        <v>1675</v>
      </c>
      <c r="C1141" s="93" t="s">
        <v>1672</v>
      </c>
      <c r="D1141" s="94">
        <v>6.11</v>
      </c>
      <c r="E1141" s="95">
        <v>1.1914</v>
      </c>
      <c r="F1141" s="95">
        <v>1.3761000000000001</v>
      </c>
      <c r="G1141" s="94">
        <v>1</v>
      </c>
      <c r="H1141" s="96">
        <v>2.31</v>
      </c>
      <c r="I1141" s="93" t="s">
        <v>229</v>
      </c>
      <c r="J1141" s="93" t="s">
        <v>230</v>
      </c>
      <c r="K1141" s="97" t="s">
        <v>1651</v>
      </c>
      <c r="L1141" s="98" t="s">
        <v>1652</v>
      </c>
    </row>
    <row r="1142" spans="2:12" x14ac:dyDescent="0.2">
      <c r="B1142" s="99" t="s">
        <v>1676</v>
      </c>
      <c r="C1142" s="84" t="s">
        <v>1677</v>
      </c>
      <c r="D1142" s="86">
        <v>2.13</v>
      </c>
      <c r="E1142" s="90">
        <v>0.35580000000000001</v>
      </c>
      <c r="F1142" s="90">
        <v>0.41099999999999998</v>
      </c>
      <c r="G1142" s="86">
        <v>1</v>
      </c>
      <c r="H1142" s="87">
        <v>1</v>
      </c>
      <c r="I1142" s="84" t="s">
        <v>229</v>
      </c>
      <c r="J1142" s="84" t="s">
        <v>230</v>
      </c>
      <c r="K1142" s="85" t="s">
        <v>1651</v>
      </c>
      <c r="L1142" s="91" t="s">
        <v>1652</v>
      </c>
    </row>
    <row r="1143" spans="2:12" x14ac:dyDescent="0.2">
      <c r="B1143" s="89" t="s">
        <v>1678</v>
      </c>
      <c r="C1143" s="84" t="s">
        <v>1677</v>
      </c>
      <c r="D1143" s="86">
        <v>2.89</v>
      </c>
      <c r="E1143" s="90">
        <v>0.49880000000000002</v>
      </c>
      <c r="F1143" s="90">
        <v>0.57609999999999995</v>
      </c>
      <c r="G1143" s="86">
        <v>1</v>
      </c>
      <c r="H1143" s="87">
        <v>1.52</v>
      </c>
      <c r="I1143" s="84" t="s">
        <v>229</v>
      </c>
      <c r="J1143" s="84" t="s">
        <v>230</v>
      </c>
      <c r="K1143" s="85" t="s">
        <v>1651</v>
      </c>
      <c r="L1143" s="91" t="s">
        <v>1652</v>
      </c>
    </row>
    <row r="1144" spans="2:12" x14ac:dyDescent="0.2">
      <c r="B1144" s="89" t="s">
        <v>1679</v>
      </c>
      <c r="C1144" s="84" t="s">
        <v>1677</v>
      </c>
      <c r="D1144" s="86">
        <v>4.58</v>
      </c>
      <c r="E1144" s="90">
        <v>0.78180000000000005</v>
      </c>
      <c r="F1144" s="90">
        <v>0.90300000000000002</v>
      </c>
      <c r="G1144" s="86">
        <v>1</v>
      </c>
      <c r="H1144" s="87">
        <v>2.31</v>
      </c>
      <c r="I1144" s="84" t="s">
        <v>229</v>
      </c>
      <c r="J1144" s="84" t="s">
        <v>230</v>
      </c>
      <c r="K1144" s="85" t="s">
        <v>1651</v>
      </c>
      <c r="L1144" s="91" t="s">
        <v>1652</v>
      </c>
    </row>
    <row r="1145" spans="2:12" x14ac:dyDescent="0.2">
      <c r="B1145" s="92" t="s">
        <v>1680</v>
      </c>
      <c r="C1145" s="93" t="s">
        <v>1677</v>
      </c>
      <c r="D1145" s="94">
        <v>9.58</v>
      </c>
      <c r="E1145" s="95">
        <v>1.8255999999999999</v>
      </c>
      <c r="F1145" s="95">
        <v>2.1086999999999998</v>
      </c>
      <c r="G1145" s="94">
        <v>1</v>
      </c>
      <c r="H1145" s="96">
        <v>2.31</v>
      </c>
      <c r="I1145" s="93" t="s">
        <v>229</v>
      </c>
      <c r="J1145" s="93" t="s">
        <v>230</v>
      </c>
      <c r="K1145" s="97" t="s">
        <v>1651</v>
      </c>
      <c r="L1145" s="98" t="s">
        <v>1652</v>
      </c>
    </row>
    <row r="1146" spans="2:12" x14ac:dyDescent="0.2">
      <c r="B1146" s="99" t="s">
        <v>1681</v>
      </c>
      <c r="C1146" s="84" t="s">
        <v>1682</v>
      </c>
      <c r="D1146" s="86">
        <v>3.88</v>
      </c>
      <c r="E1146" s="90">
        <v>0.53890000000000005</v>
      </c>
      <c r="F1146" s="90">
        <v>0.62250000000000005</v>
      </c>
      <c r="G1146" s="86">
        <v>1</v>
      </c>
      <c r="H1146" s="87">
        <v>1</v>
      </c>
      <c r="I1146" s="84" t="s">
        <v>229</v>
      </c>
      <c r="J1146" s="84" t="s">
        <v>230</v>
      </c>
      <c r="K1146" s="85" t="s">
        <v>1651</v>
      </c>
      <c r="L1146" s="91" t="s">
        <v>1652</v>
      </c>
    </row>
    <row r="1147" spans="2:12" x14ac:dyDescent="0.2">
      <c r="B1147" s="89" t="s">
        <v>1683</v>
      </c>
      <c r="C1147" s="84" t="s">
        <v>1682</v>
      </c>
      <c r="D1147" s="86">
        <v>4.45</v>
      </c>
      <c r="E1147" s="90">
        <v>0.64410000000000001</v>
      </c>
      <c r="F1147" s="90">
        <v>0.74399999999999999</v>
      </c>
      <c r="G1147" s="86">
        <v>1</v>
      </c>
      <c r="H1147" s="87">
        <v>1.52</v>
      </c>
      <c r="I1147" s="84" t="s">
        <v>229</v>
      </c>
      <c r="J1147" s="84" t="s">
        <v>230</v>
      </c>
      <c r="K1147" s="85" t="s">
        <v>1651</v>
      </c>
      <c r="L1147" s="91" t="s">
        <v>1652</v>
      </c>
    </row>
    <row r="1148" spans="2:12" x14ac:dyDescent="0.2">
      <c r="B1148" s="89" t="s">
        <v>1684</v>
      </c>
      <c r="C1148" s="84" t="s">
        <v>1682</v>
      </c>
      <c r="D1148" s="86">
        <v>6.84</v>
      </c>
      <c r="E1148" s="90">
        <v>1.0783</v>
      </c>
      <c r="F1148" s="90">
        <v>1.2455000000000001</v>
      </c>
      <c r="G1148" s="86">
        <v>1</v>
      </c>
      <c r="H1148" s="87">
        <v>2.31</v>
      </c>
      <c r="I1148" s="84" t="s">
        <v>229</v>
      </c>
      <c r="J1148" s="84" t="s">
        <v>230</v>
      </c>
      <c r="K1148" s="85" t="s">
        <v>1651</v>
      </c>
      <c r="L1148" s="91" t="s">
        <v>1652</v>
      </c>
    </row>
    <row r="1149" spans="2:12" x14ac:dyDescent="0.2">
      <c r="B1149" s="92" t="s">
        <v>1685</v>
      </c>
      <c r="C1149" s="93" t="s">
        <v>1682</v>
      </c>
      <c r="D1149" s="94">
        <v>11.94</v>
      </c>
      <c r="E1149" s="95">
        <v>2.2976000000000001</v>
      </c>
      <c r="F1149" s="95">
        <v>2.6537999999999999</v>
      </c>
      <c r="G1149" s="94">
        <v>1</v>
      </c>
      <c r="H1149" s="96">
        <v>2.31</v>
      </c>
      <c r="I1149" s="93" t="s">
        <v>229</v>
      </c>
      <c r="J1149" s="93" t="s">
        <v>230</v>
      </c>
      <c r="K1149" s="97" t="s">
        <v>1651</v>
      </c>
      <c r="L1149" s="98" t="s">
        <v>1652</v>
      </c>
    </row>
    <row r="1150" spans="2:12" x14ac:dyDescent="0.2">
      <c r="B1150" s="99" t="s">
        <v>1686</v>
      </c>
      <c r="C1150" s="84" t="s">
        <v>1687</v>
      </c>
      <c r="D1150" s="86">
        <v>4.03</v>
      </c>
      <c r="E1150" s="90">
        <v>1.228</v>
      </c>
      <c r="F1150" s="90">
        <v>1.4184000000000001</v>
      </c>
      <c r="G1150" s="86">
        <v>1</v>
      </c>
      <c r="H1150" s="87">
        <v>1</v>
      </c>
      <c r="I1150" s="84" t="s">
        <v>1688</v>
      </c>
      <c r="J1150" s="84" t="s">
        <v>1688</v>
      </c>
      <c r="K1150" s="85" t="s">
        <v>1689</v>
      </c>
      <c r="L1150" s="91" t="s">
        <v>1690</v>
      </c>
    </row>
    <row r="1151" spans="2:12" x14ac:dyDescent="0.2">
      <c r="B1151" s="89" t="s">
        <v>1691</v>
      </c>
      <c r="C1151" s="84" t="s">
        <v>1687</v>
      </c>
      <c r="D1151" s="86">
        <v>9.32</v>
      </c>
      <c r="E1151" s="90">
        <v>1.228</v>
      </c>
      <c r="F1151" s="90">
        <v>1.4184000000000001</v>
      </c>
      <c r="G1151" s="86">
        <v>1</v>
      </c>
      <c r="H1151" s="87">
        <v>1.52</v>
      </c>
      <c r="I1151" s="84" t="s">
        <v>1688</v>
      </c>
      <c r="J1151" s="84" t="s">
        <v>1688</v>
      </c>
      <c r="K1151" s="85" t="s">
        <v>1689</v>
      </c>
      <c r="L1151" s="91" t="s">
        <v>1690</v>
      </c>
    </row>
    <row r="1152" spans="2:12" x14ac:dyDescent="0.2">
      <c r="B1152" s="89" t="s">
        <v>1692</v>
      </c>
      <c r="C1152" s="84" t="s">
        <v>1687</v>
      </c>
      <c r="D1152" s="86">
        <v>21.58</v>
      </c>
      <c r="E1152" s="90">
        <v>2.4091</v>
      </c>
      <c r="F1152" s="90">
        <v>2.7826</v>
      </c>
      <c r="G1152" s="86">
        <v>1</v>
      </c>
      <c r="H1152" s="87">
        <v>2.31</v>
      </c>
      <c r="I1152" s="84" t="s">
        <v>1688</v>
      </c>
      <c r="J1152" s="84" t="s">
        <v>1688</v>
      </c>
      <c r="K1152" s="85" t="s">
        <v>1689</v>
      </c>
      <c r="L1152" s="91" t="s">
        <v>1690</v>
      </c>
    </row>
    <row r="1153" spans="2:12" x14ac:dyDescent="0.2">
      <c r="B1153" s="92" t="s">
        <v>1693</v>
      </c>
      <c r="C1153" s="93" t="s">
        <v>1687</v>
      </c>
      <c r="D1153" s="94">
        <v>45.82</v>
      </c>
      <c r="E1153" s="95">
        <v>7.09</v>
      </c>
      <c r="F1153" s="95">
        <v>8.1892999999999994</v>
      </c>
      <c r="G1153" s="94">
        <v>1</v>
      </c>
      <c r="H1153" s="96">
        <v>2.31</v>
      </c>
      <c r="I1153" s="93" t="s">
        <v>1688</v>
      </c>
      <c r="J1153" s="93" t="s">
        <v>1688</v>
      </c>
      <c r="K1153" s="97" t="s">
        <v>1689</v>
      </c>
      <c r="L1153" s="98" t="s">
        <v>1690</v>
      </c>
    </row>
    <row r="1154" spans="2:12" x14ac:dyDescent="0.2">
      <c r="B1154" s="99" t="s">
        <v>1694</v>
      </c>
      <c r="C1154" s="84" t="s">
        <v>1695</v>
      </c>
      <c r="D1154" s="86">
        <v>8.92</v>
      </c>
      <c r="E1154" s="90">
        <v>0.55449999999999999</v>
      </c>
      <c r="F1154" s="90">
        <v>0.64049999999999996</v>
      </c>
      <c r="G1154" s="86">
        <v>1</v>
      </c>
      <c r="H1154" s="87">
        <v>1</v>
      </c>
      <c r="I1154" s="84" t="s">
        <v>1688</v>
      </c>
      <c r="J1154" s="84" t="s">
        <v>1688</v>
      </c>
      <c r="K1154" s="85" t="s">
        <v>1689</v>
      </c>
      <c r="L1154" s="91" t="s">
        <v>1690</v>
      </c>
    </row>
    <row r="1155" spans="2:12" x14ac:dyDescent="0.2">
      <c r="B1155" s="89" t="s">
        <v>1696</v>
      </c>
      <c r="C1155" s="84" t="s">
        <v>1695</v>
      </c>
      <c r="D1155" s="86">
        <v>11.29</v>
      </c>
      <c r="E1155" s="90">
        <v>0.69</v>
      </c>
      <c r="F1155" s="90">
        <v>0.79700000000000004</v>
      </c>
      <c r="G1155" s="86">
        <v>1</v>
      </c>
      <c r="H1155" s="87">
        <v>1.52</v>
      </c>
      <c r="I1155" s="84" t="s">
        <v>1688</v>
      </c>
      <c r="J1155" s="84" t="s">
        <v>1688</v>
      </c>
      <c r="K1155" s="85" t="s">
        <v>1689</v>
      </c>
      <c r="L1155" s="91" t="s">
        <v>1690</v>
      </c>
    </row>
    <row r="1156" spans="2:12" x14ac:dyDescent="0.2">
      <c r="B1156" s="89" t="s">
        <v>1697</v>
      </c>
      <c r="C1156" s="84" t="s">
        <v>1695</v>
      </c>
      <c r="D1156" s="86">
        <v>17.39</v>
      </c>
      <c r="E1156" s="90">
        <v>1.1898</v>
      </c>
      <c r="F1156" s="90">
        <v>1.3743000000000001</v>
      </c>
      <c r="G1156" s="86">
        <v>1</v>
      </c>
      <c r="H1156" s="87">
        <v>2.31</v>
      </c>
      <c r="I1156" s="84" t="s">
        <v>1688</v>
      </c>
      <c r="J1156" s="84" t="s">
        <v>1688</v>
      </c>
      <c r="K1156" s="85" t="s">
        <v>1689</v>
      </c>
      <c r="L1156" s="91" t="s">
        <v>1690</v>
      </c>
    </row>
    <row r="1157" spans="2:12" x14ac:dyDescent="0.2">
      <c r="B1157" s="92" t="s">
        <v>1698</v>
      </c>
      <c r="C1157" s="93" t="s">
        <v>1695</v>
      </c>
      <c r="D1157" s="94">
        <v>33.32</v>
      </c>
      <c r="E1157" s="95">
        <v>2.7159</v>
      </c>
      <c r="F1157" s="95">
        <v>3.137</v>
      </c>
      <c r="G1157" s="94">
        <v>1</v>
      </c>
      <c r="H1157" s="96">
        <v>2.31</v>
      </c>
      <c r="I1157" s="93" t="s">
        <v>1688</v>
      </c>
      <c r="J1157" s="93" t="s">
        <v>1688</v>
      </c>
      <c r="K1157" s="97" t="s">
        <v>1689</v>
      </c>
      <c r="L1157" s="98" t="s">
        <v>1690</v>
      </c>
    </row>
    <row r="1158" spans="2:12" x14ac:dyDescent="0.2">
      <c r="B1158" s="99" t="s">
        <v>1699</v>
      </c>
      <c r="C1158" s="84" t="s">
        <v>1700</v>
      </c>
      <c r="D1158" s="86">
        <v>5.16</v>
      </c>
      <c r="E1158" s="90">
        <v>0.31990000000000002</v>
      </c>
      <c r="F1158" s="90">
        <v>0.3695</v>
      </c>
      <c r="G1158" s="86">
        <v>1</v>
      </c>
      <c r="H1158" s="87">
        <v>1</v>
      </c>
      <c r="I1158" s="84" t="s">
        <v>1688</v>
      </c>
      <c r="J1158" s="84" t="s">
        <v>1688</v>
      </c>
      <c r="K1158" s="85" t="s">
        <v>1689</v>
      </c>
      <c r="L1158" s="91" t="s">
        <v>1690</v>
      </c>
    </row>
    <row r="1159" spans="2:12" x14ac:dyDescent="0.2">
      <c r="B1159" s="89" t="s">
        <v>1701</v>
      </c>
      <c r="C1159" s="84" t="s">
        <v>1700</v>
      </c>
      <c r="D1159" s="86">
        <v>7.15</v>
      </c>
      <c r="E1159" s="90">
        <v>0.45540000000000003</v>
      </c>
      <c r="F1159" s="90">
        <v>0.52600000000000002</v>
      </c>
      <c r="G1159" s="86">
        <v>1</v>
      </c>
      <c r="H1159" s="87">
        <v>1.52</v>
      </c>
      <c r="I1159" s="84" t="s">
        <v>1688</v>
      </c>
      <c r="J1159" s="84" t="s">
        <v>1688</v>
      </c>
      <c r="K1159" s="85" t="s">
        <v>1689</v>
      </c>
      <c r="L1159" s="91" t="s">
        <v>1690</v>
      </c>
    </row>
    <row r="1160" spans="2:12" x14ac:dyDescent="0.2">
      <c r="B1160" s="89" t="s">
        <v>1702</v>
      </c>
      <c r="C1160" s="84" t="s">
        <v>1700</v>
      </c>
      <c r="D1160" s="86">
        <v>11.9</v>
      </c>
      <c r="E1160" s="90">
        <v>0.90139999999999998</v>
      </c>
      <c r="F1160" s="90">
        <v>1.0411999999999999</v>
      </c>
      <c r="G1160" s="86">
        <v>1</v>
      </c>
      <c r="H1160" s="87">
        <v>2.31</v>
      </c>
      <c r="I1160" s="84" t="s">
        <v>1688</v>
      </c>
      <c r="J1160" s="84" t="s">
        <v>1688</v>
      </c>
      <c r="K1160" s="85" t="s">
        <v>1689</v>
      </c>
      <c r="L1160" s="91" t="s">
        <v>1690</v>
      </c>
    </row>
    <row r="1161" spans="2:12" x14ac:dyDescent="0.2">
      <c r="B1161" s="92" t="s">
        <v>1703</v>
      </c>
      <c r="C1161" s="93" t="s">
        <v>1700</v>
      </c>
      <c r="D1161" s="94">
        <v>22.4</v>
      </c>
      <c r="E1161" s="95">
        <v>1.7322</v>
      </c>
      <c r="F1161" s="95">
        <v>2.0007999999999999</v>
      </c>
      <c r="G1161" s="94">
        <v>1</v>
      </c>
      <c r="H1161" s="96">
        <v>2.31</v>
      </c>
      <c r="I1161" s="93" t="s">
        <v>1688</v>
      </c>
      <c r="J1161" s="93" t="s">
        <v>1688</v>
      </c>
      <c r="K1161" s="97" t="s">
        <v>1689</v>
      </c>
      <c r="L1161" s="98" t="s">
        <v>1690</v>
      </c>
    </row>
    <row r="1162" spans="2:12" x14ac:dyDescent="0.2">
      <c r="B1162" s="99" t="s">
        <v>1704</v>
      </c>
      <c r="C1162" s="84" t="s">
        <v>1705</v>
      </c>
      <c r="D1162" s="86">
        <v>3.91</v>
      </c>
      <c r="E1162" s="90">
        <v>0.29780000000000001</v>
      </c>
      <c r="F1162" s="90">
        <v>0.34399999999999997</v>
      </c>
      <c r="G1162" s="86">
        <v>1</v>
      </c>
      <c r="H1162" s="87">
        <v>1</v>
      </c>
      <c r="I1162" s="84" t="s">
        <v>1688</v>
      </c>
      <c r="J1162" s="84" t="s">
        <v>1688</v>
      </c>
      <c r="K1162" s="85" t="s">
        <v>1689</v>
      </c>
      <c r="L1162" s="91" t="s">
        <v>1690</v>
      </c>
    </row>
    <row r="1163" spans="2:12" x14ac:dyDescent="0.2">
      <c r="B1163" s="89" t="s">
        <v>1706</v>
      </c>
      <c r="C1163" s="84" t="s">
        <v>1705</v>
      </c>
      <c r="D1163" s="86">
        <v>5.87</v>
      </c>
      <c r="E1163" s="90">
        <v>0.39639999999999997</v>
      </c>
      <c r="F1163" s="90">
        <v>0.45789999999999997</v>
      </c>
      <c r="G1163" s="86">
        <v>1</v>
      </c>
      <c r="H1163" s="87">
        <v>1.52</v>
      </c>
      <c r="I1163" s="84" t="s">
        <v>1688</v>
      </c>
      <c r="J1163" s="84" t="s">
        <v>1688</v>
      </c>
      <c r="K1163" s="85" t="s">
        <v>1689</v>
      </c>
      <c r="L1163" s="91" t="s">
        <v>1690</v>
      </c>
    </row>
    <row r="1164" spans="2:12" x14ac:dyDescent="0.2">
      <c r="B1164" s="89" t="s">
        <v>1707</v>
      </c>
      <c r="C1164" s="84" t="s">
        <v>1705</v>
      </c>
      <c r="D1164" s="86">
        <v>13.49</v>
      </c>
      <c r="E1164" s="90">
        <v>1.0490999999999999</v>
      </c>
      <c r="F1164" s="90">
        <v>1.2118</v>
      </c>
      <c r="G1164" s="86">
        <v>1</v>
      </c>
      <c r="H1164" s="87">
        <v>2.31</v>
      </c>
      <c r="I1164" s="84" t="s">
        <v>1688</v>
      </c>
      <c r="J1164" s="84" t="s">
        <v>1688</v>
      </c>
      <c r="K1164" s="85" t="s">
        <v>1689</v>
      </c>
      <c r="L1164" s="91" t="s">
        <v>1690</v>
      </c>
    </row>
    <row r="1165" spans="2:12" x14ac:dyDescent="0.2">
      <c r="B1165" s="92" t="s">
        <v>1708</v>
      </c>
      <c r="C1165" s="93" t="s">
        <v>1705</v>
      </c>
      <c r="D1165" s="94">
        <v>13.49</v>
      </c>
      <c r="E1165" s="95">
        <v>2.1019999999999999</v>
      </c>
      <c r="F1165" s="95">
        <v>2.4279000000000002</v>
      </c>
      <c r="G1165" s="94">
        <v>1</v>
      </c>
      <c r="H1165" s="96">
        <v>2.31</v>
      </c>
      <c r="I1165" s="93" t="s">
        <v>1688</v>
      </c>
      <c r="J1165" s="93" t="s">
        <v>1688</v>
      </c>
      <c r="K1165" s="97" t="s">
        <v>1689</v>
      </c>
      <c r="L1165" s="98" t="s">
        <v>1690</v>
      </c>
    </row>
    <row r="1166" spans="2:12" x14ac:dyDescent="0.2">
      <c r="B1166" s="99" t="s">
        <v>1709</v>
      </c>
      <c r="C1166" s="84" t="s">
        <v>1710</v>
      </c>
      <c r="D1166" s="86">
        <v>5.79</v>
      </c>
      <c r="E1166" s="90">
        <v>0.36080000000000001</v>
      </c>
      <c r="F1166" s="90">
        <v>0.41670000000000001</v>
      </c>
      <c r="G1166" s="86">
        <v>1</v>
      </c>
      <c r="H1166" s="87">
        <v>1</v>
      </c>
      <c r="I1166" s="84" t="s">
        <v>1688</v>
      </c>
      <c r="J1166" s="84" t="s">
        <v>1688</v>
      </c>
      <c r="K1166" s="85" t="s">
        <v>1689</v>
      </c>
      <c r="L1166" s="91" t="s">
        <v>1690</v>
      </c>
    </row>
    <row r="1167" spans="2:12" x14ac:dyDescent="0.2">
      <c r="B1167" s="89" t="s">
        <v>1711</v>
      </c>
      <c r="C1167" s="84" t="s">
        <v>1710</v>
      </c>
      <c r="D1167" s="86">
        <v>8.1199999999999992</v>
      </c>
      <c r="E1167" s="90">
        <v>0.50739999999999996</v>
      </c>
      <c r="F1167" s="90">
        <v>0.58609999999999995</v>
      </c>
      <c r="G1167" s="86">
        <v>1</v>
      </c>
      <c r="H1167" s="87">
        <v>1.52</v>
      </c>
      <c r="I1167" s="84" t="s">
        <v>1688</v>
      </c>
      <c r="J1167" s="84" t="s">
        <v>1688</v>
      </c>
      <c r="K1167" s="85" t="s">
        <v>1689</v>
      </c>
      <c r="L1167" s="91" t="s">
        <v>1690</v>
      </c>
    </row>
    <row r="1168" spans="2:12" x14ac:dyDescent="0.2">
      <c r="B1168" s="89" t="s">
        <v>1712</v>
      </c>
      <c r="C1168" s="84" t="s">
        <v>1710</v>
      </c>
      <c r="D1168" s="86">
        <v>13.54</v>
      </c>
      <c r="E1168" s="90">
        <v>0.99809999999999999</v>
      </c>
      <c r="F1168" s="90">
        <v>1.1529</v>
      </c>
      <c r="G1168" s="86">
        <v>1</v>
      </c>
      <c r="H1168" s="87">
        <v>2.31</v>
      </c>
      <c r="I1168" s="84" t="s">
        <v>1688</v>
      </c>
      <c r="J1168" s="84" t="s">
        <v>1688</v>
      </c>
      <c r="K1168" s="85" t="s">
        <v>1689</v>
      </c>
      <c r="L1168" s="91" t="s">
        <v>1690</v>
      </c>
    </row>
    <row r="1169" spans="2:12" x14ac:dyDescent="0.2">
      <c r="B1169" s="92" t="s">
        <v>1713</v>
      </c>
      <c r="C1169" s="93" t="s">
        <v>1710</v>
      </c>
      <c r="D1169" s="94">
        <v>23.53</v>
      </c>
      <c r="E1169" s="95">
        <v>1.7924</v>
      </c>
      <c r="F1169" s="95">
        <v>2.0703</v>
      </c>
      <c r="G1169" s="94">
        <v>1</v>
      </c>
      <c r="H1169" s="96">
        <v>2.31</v>
      </c>
      <c r="I1169" s="93" t="s">
        <v>1688</v>
      </c>
      <c r="J1169" s="93" t="s">
        <v>1688</v>
      </c>
      <c r="K1169" s="97" t="s">
        <v>1689</v>
      </c>
      <c r="L1169" s="98" t="s">
        <v>1690</v>
      </c>
    </row>
    <row r="1170" spans="2:12" x14ac:dyDescent="0.2">
      <c r="B1170" s="99" t="s">
        <v>1714</v>
      </c>
      <c r="C1170" s="84" t="s">
        <v>1715</v>
      </c>
      <c r="D1170" s="86">
        <v>4.4000000000000004</v>
      </c>
      <c r="E1170" s="90">
        <v>0.2833</v>
      </c>
      <c r="F1170" s="90">
        <v>0.32719999999999999</v>
      </c>
      <c r="G1170" s="86">
        <v>1</v>
      </c>
      <c r="H1170" s="87">
        <v>1</v>
      </c>
      <c r="I1170" s="84" t="s">
        <v>1688</v>
      </c>
      <c r="J1170" s="84" t="s">
        <v>1688</v>
      </c>
      <c r="K1170" s="85" t="s">
        <v>1689</v>
      </c>
      <c r="L1170" s="91" t="s">
        <v>1690</v>
      </c>
    </row>
    <row r="1171" spans="2:12" x14ac:dyDescent="0.2">
      <c r="B1171" s="89" t="s">
        <v>1716</v>
      </c>
      <c r="C1171" s="84" t="s">
        <v>1715</v>
      </c>
      <c r="D1171" s="86">
        <v>6.06</v>
      </c>
      <c r="E1171" s="90">
        <v>0.39929999999999999</v>
      </c>
      <c r="F1171" s="90">
        <v>0.4612</v>
      </c>
      <c r="G1171" s="86">
        <v>1</v>
      </c>
      <c r="H1171" s="87">
        <v>1.52</v>
      </c>
      <c r="I1171" s="84" t="s">
        <v>1688</v>
      </c>
      <c r="J1171" s="84" t="s">
        <v>1688</v>
      </c>
      <c r="K1171" s="85" t="s">
        <v>1689</v>
      </c>
      <c r="L1171" s="91" t="s">
        <v>1690</v>
      </c>
    </row>
    <row r="1172" spans="2:12" x14ac:dyDescent="0.2">
      <c r="B1172" s="89" t="s">
        <v>1717</v>
      </c>
      <c r="C1172" s="84" t="s">
        <v>1715</v>
      </c>
      <c r="D1172" s="86">
        <v>8.91</v>
      </c>
      <c r="E1172" s="90">
        <v>0.69689999999999996</v>
      </c>
      <c r="F1172" s="90">
        <v>0.80500000000000005</v>
      </c>
      <c r="G1172" s="86">
        <v>1</v>
      </c>
      <c r="H1172" s="87">
        <v>2.31</v>
      </c>
      <c r="I1172" s="84" t="s">
        <v>1688</v>
      </c>
      <c r="J1172" s="84" t="s">
        <v>1688</v>
      </c>
      <c r="K1172" s="85" t="s">
        <v>1689</v>
      </c>
      <c r="L1172" s="91" t="s">
        <v>1690</v>
      </c>
    </row>
    <row r="1173" spans="2:12" x14ac:dyDescent="0.2">
      <c r="B1173" s="92" t="s">
        <v>1718</v>
      </c>
      <c r="C1173" s="93" t="s">
        <v>1715</v>
      </c>
      <c r="D1173" s="94">
        <v>19.28</v>
      </c>
      <c r="E1173" s="95">
        <v>1.5777000000000001</v>
      </c>
      <c r="F1173" s="95">
        <v>1.8223</v>
      </c>
      <c r="G1173" s="94">
        <v>1</v>
      </c>
      <c r="H1173" s="96">
        <v>2.31</v>
      </c>
      <c r="I1173" s="93" t="s">
        <v>1688</v>
      </c>
      <c r="J1173" s="93" t="s">
        <v>1688</v>
      </c>
      <c r="K1173" s="97" t="s">
        <v>1689</v>
      </c>
      <c r="L1173" s="98" t="s">
        <v>1690</v>
      </c>
    </row>
    <row r="1174" spans="2:12" x14ac:dyDescent="0.2">
      <c r="B1174" s="99" t="s">
        <v>1719</v>
      </c>
      <c r="C1174" s="84" t="s">
        <v>1720</v>
      </c>
      <c r="D1174" s="86">
        <v>3.72</v>
      </c>
      <c r="E1174" s="90">
        <v>0.26640000000000003</v>
      </c>
      <c r="F1174" s="90">
        <v>0.30769999999999997</v>
      </c>
      <c r="G1174" s="86">
        <v>1</v>
      </c>
      <c r="H1174" s="87">
        <v>1</v>
      </c>
      <c r="I1174" s="84" t="s">
        <v>1688</v>
      </c>
      <c r="J1174" s="84" t="s">
        <v>1688</v>
      </c>
      <c r="K1174" s="85" t="s">
        <v>1689</v>
      </c>
      <c r="L1174" s="91" t="s">
        <v>1690</v>
      </c>
    </row>
    <row r="1175" spans="2:12" x14ac:dyDescent="0.2">
      <c r="B1175" s="89" t="s">
        <v>1721</v>
      </c>
      <c r="C1175" s="84" t="s">
        <v>1720</v>
      </c>
      <c r="D1175" s="86">
        <v>5.71</v>
      </c>
      <c r="E1175" s="90">
        <v>0.39589999999999997</v>
      </c>
      <c r="F1175" s="90">
        <v>0.45729999999999998</v>
      </c>
      <c r="G1175" s="86">
        <v>1</v>
      </c>
      <c r="H1175" s="87">
        <v>1.52</v>
      </c>
      <c r="I1175" s="84" t="s">
        <v>1688</v>
      </c>
      <c r="J1175" s="84" t="s">
        <v>1688</v>
      </c>
      <c r="K1175" s="85" t="s">
        <v>1689</v>
      </c>
      <c r="L1175" s="91" t="s">
        <v>1690</v>
      </c>
    </row>
    <row r="1176" spans="2:12" x14ac:dyDescent="0.2">
      <c r="B1176" s="89" t="s">
        <v>1722</v>
      </c>
      <c r="C1176" s="84" t="s">
        <v>1720</v>
      </c>
      <c r="D1176" s="86">
        <v>9.08</v>
      </c>
      <c r="E1176" s="90">
        <v>0.65600000000000003</v>
      </c>
      <c r="F1176" s="90">
        <v>0.75770000000000004</v>
      </c>
      <c r="G1176" s="86">
        <v>1</v>
      </c>
      <c r="H1176" s="87">
        <v>2.31</v>
      </c>
      <c r="I1176" s="84" t="s">
        <v>1688</v>
      </c>
      <c r="J1176" s="84" t="s">
        <v>1688</v>
      </c>
      <c r="K1176" s="85" t="s">
        <v>1689</v>
      </c>
      <c r="L1176" s="91" t="s">
        <v>1690</v>
      </c>
    </row>
    <row r="1177" spans="2:12" x14ac:dyDescent="0.2">
      <c r="B1177" s="92" t="s">
        <v>1723</v>
      </c>
      <c r="C1177" s="93" t="s">
        <v>1720</v>
      </c>
      <c r="D1177" s="94">
        <v>14.05</v>
      </c>
      <c r="E1177" s="95">
        <v>1.0153000000000001</v>
      </c>
      <c r="F1177" s="95">
        <v>1.1727000000000001</v>
      </c>
      <c r="G1177" s="94">
        <v>1</v>
      </c>
      <c r="H1177" s="96">
        <v>2.31</v>
      </c>
      <c r="I1177" s="93" t="s">
        <v>1688</v>
      </c>
      <c r="J1177" s="93" t="s">
        <v>1688</v>
      </c>
      <c r="K1177" s="97" t="s">
        <v>1689</v>
      </c>
      <c r="L1177" s="98" t="s">
        <v>1690</v>
      </c>
    </row>
    <row r="1178" spans="2:12" x14ac:dyDescent="0.2">
      <c r="B1178" s="99" t="s">
        <v>1724</v>
      </c>
      <c r="C1178" s="84" t="s">
        <v>1725</v>
      </c>
      <c r="D1178" s="86">
        <v>3.31</v>
      </c>
      <c r="E1178" s="90">
        <v>0.45200000000000001</v>
      </c>
      <c r="F1178" s="90">
        <v>0.52210000000000001</v>
      </c>
      <c r="G1178" s="86">
        <v>1</v>
      </c>
      <c r="H1178" s="87">
        <v>1</v>
      </c>
      <c r="I1178" s="84" t="s">
        <v>1688</v>
      </c>
      <c r="J1178" s="84" t="s">
        <v>1688</v>
      </c>
      <c r="K1178" s="85" t="s">
        <v>1689</v>
      </c>
      <c r="L1178" s="91" t="s">
        <v>1690</v>
      </c>
    </row>
    <row r="1179" spans="2:12" x14ac:dyDescent="0.2">
      <c r="B1179" s="89" t="s">
        <v>1726</v>
      </c>
      <c r="C1179" s="84" t="s">
        <v>1725</v>
      </c>
      <c r="D1179" s="86">
        <v>4.0599999999999996</v>
      </c>
      <c r="E1179" s="90">
        <v>0.5655</v>
      </c>
      <c r="F1179" s="90">
        <v>0.6532</v>
      </c>
      <c r="G1179" s="86">
        <v>1</v>
      </c>
      <c r="H1179" s="87">
        <v>1.52</v>
      </c>
      <c r="I1179" s="84" t="s">
        <v>1688</v>
      </c>
      <c r="J1179" s="84" t="s">
        <v>1688</v>
      </c>
      <c r="K1179" s="85" t="s">
        <v>1689</v>
      </c>
      <c r="L1179" s="91" t="s">
        <v>1690</v>
      </c>
    </row>
    <row r="1180" spans="2:12" x14ac:dyDescent="0.2">
      <c r="B1180" s="89" t="s">
        <v>1727</v>
      </c>
      <c r="C1180" s="84" t="s">
        <v>1725</v>
      </c>
      <c r="D1180" s="86">
        <v>4.83</v>
      </c>
      <c r="E1180" s="90">
        <v>0.6038</v>
      </c>
      <c r="F1180" s="90">
        <v>0.69740000000000002</v>
      </c>
      <c r="G1180" s="86">
        <v>1</v>
      </c>
      <c r="H1180" s="87">
        <v>2.31</v>
      </c>
      <c r="I1180" s="84" t="s">
        <v>1688</v>
      </c>
      <c r="J1180" s="84" t="s">
        <v>1688</v>
      </c>
      <c r="K1180" s="85" t="s">
        <v>1689</v>
      </c>
      <c r="L1180" s="91" t="s">
        <v>1690</v>
      </c>
    </row>
    <row r="1181" spans="2:12" x14ac:dyDescent="0.2">
      <c r="B1181" s="92" t="s">
        <v>1728</v>
      </c>
      <c r="C1181" s="93" t="s">
        <v>1725</v>
      </c>
      <c r="D1181" s="94">
        <v>7.28</v>
      </c>
      <c r="E1181" s="95">
        <v>1.3009999999999999</v>
      </c>
      <c r="F1181" s="95">
        <v>1.5026999999999999</v>
      </c>
      <c r="G1181" s="94">
        <v>1</v>
      </c>
      <c r="H1181" s="96">
        <v>2.31</v>
      </c>
      <c r="I1181" s="93" t="s">
        <v>1688</v>
      </c>
      <c r="J1181" s="93" t="s">
        <v>1688</v>
      </c>
      <c r="K1181" s="97" t="s">
        <v>1689</v>
      </c>
      <c r="L1181" s="98" t="s">
        <v>1690</v>
      </c>
    </row>
    <row r="1182" spans="2:12" x14ac:dyDescent="0.2">
      <c r="B1182" s="99" t="s">
        <v>1729</v>
      </c>
      <c r="C1182" s="84" t="s">
        <v>1730</v>
      </c>
      <c r="D1182" s="86">
        <v>6.32</v>
      </c>
      <c r="E1182" s="90">
        <v>0.45100000000000001</v>
      </c>
      <c r="F1182" s="90">
        <v>0.52090000000000003</v>
      </c>
      <c r="G1182" s="86">
        <v>1</v>
      </c>
      <c r="H1182" s="87">
        <v>1</v>
      </c>
      <c r="I1182" s="84" t="s">
        <v>1688</v>
      </c>
      <c r="J1182" s="84" t="s">
        <v>1688</v>
      </c>
      <c r="K1182" s="85" t="s">
        <v>1689</v>
      </c>
      <c r="L1182" s="91" t="s">
        <v>1690</v>
      </c>
    </row>
    <row r="1183" spans="2:12" x14ac:dyDescent="0.2">
      <c r="B1183" s="89" t="s">
        <v>1731</v>
      </c>
      <c r="C1183" s="84" t="s">
        <v>1730</v>
      </c>
      <c r="D1183" s="86">
        <v>9.15</v>
      </c>
      <c r="E1183" s="90">
        <v>0.65510000000000002</v>
      </c>
      <c r="F1183" s="90">
        <v>0.75670000000000004</v>
      </c>
      <c r="G1183" s="86">
        <v>1</v>
      </c>
      <c r="H1183" s="87">
        <v>1.52</v>
      </c>
      <c r="I1183" s="84" t="s">
        <v>1688</v>
      </c>
      <c r="J1183" s="84" t="s">
        <v>1688</v>
      </c>
      <c r="K1183" s="85" t="s">
        <v>1689</v>
      </c>
      <c r="L1183" s="91" t="s">
        <v>1690</v>
      </c>
    </row>
    <row r="1184" spans="2:12" x14ac:dyDescent="0.2">
      <c r="B1184" s="89" t="s">
        <v>1732</v>
      </c>
      <c r="C1184" s="84" t="s">
        <v>1730</v>
      </c>
      <c r="D1184" s="86">
        <v>11.05</v>
      </c>
      <c r="E1184" s="90">
        <v>0.97629999999999995</v>
      </c>
      <c r="F1184" s="90">
        <v>1.1276999999999999</v>
      </c>
      <c r="G1184" s="86">
        <v>1</v>
      </c>
      <c r="H1184" s="87">
        <v>2.31</v>
      </c>
      <c r="I1184" s="84" t="s">
        <v>1688</v>
      </c>
      <c r="J1184" s="84" t="s">
        <v>1688</v>
      </c>
      <c r="K1184" s="85" t="s">
        <v>1689</v>
      </c>
      <c r="L1184" s="91" t="s">
        <v>1690</v>
      </c>
    </row>
    <row r="1185" spans="2:12" x14ac:dyDescent="0.2">
      <c r="B1185" s="92" t="s">
        <v>1733</v>
      </c>
      <c r="C1185" s="93" t="s">
        <v>1730</v>
      </c>
      <c r="D1185" s="94">
        <v>24.38</v>
      </c>
      <c r="E1185" s="95">
        <v>2.6926999999999999</v>
      </c>
      <c r="F1185" s="95">
        <v>3.1101999999999999</v>
      </c>
      <c r="G1185" s="94">
        <v>1</v>
      </c>
      <c r="H1185" s="96">
        <v>2.31</v>
      </c>
      <c r="I1185" s="93" t="s">
        <v>1688</v>
      </c>
      <c r="J1185" s="93" t="s">
        <v>1688</v>
      </c>
      <c r="K1185" s="97" t="s">
        <v>1689</v>
      </c>
      <c r="L1185" s="98" t="s">
        <v>1690</v>
      </c>
    </row>
    <row r="1186" spans="2:12" x14ac:dyDescent="0.2">
      <c r="B1186" s="99" t="s">
        <v>1734</v>
      </c>
      <c r="C1186" s="84" t="s">
        <v>1735</v>
      </c>
      <c r="D1186" s="86">
        <v>5.59</v>
      </c>
      <c r="E1186" s="90">
        <v>0.36380000000000001</v>
      </c>
      <c r="F1186" s="90">
        <v>0.42020000000000002</v>
      </c>
      <c r="G1186" s="86">
        <v>1</v>
      </c>
      <c r="H1186" s="87">
        <v>1</v>
      </c>
      <c r="I1186" s="84" t="s">
        <v>1688</v>
      </c>
      <c r="J1186" s="84" t="s">
        <v>1688</v>
      </c>
      <c r="K1186" s="85" t="s">
        <v>1689</v>
      </c>
      <c r="L1186" s="91" t="s">
        <v>1690</v>
      </c>
    </row>
    <row r="1187" spans="2:12" x14ac:dyDescent="0.2">
      <c r="B1187" s="89" t="s">
        <v>1736</v>
      </c>
      <c r="C1187" s="84" t="s">
        <v>1735</v>
      </c>
      <c r="D1187" s="86">
        <v>6.93</v>
      </c>
      <c r="E1187" s="90">
        <v>0.44</v>
      </c>
      <c r="F1187" s="90">
        <v>0.50819999999999999</v>
      </c>
      <c r="G1187" s="86">
        <v>1</v>
      </c>
      <c r="H1187" s="87">
        <v>1.52</v>
      </c>
      <c r="I1187" s="84" t="s">
        <v>1688</v>
      </c>
      <c r="J1187" s="84" t="s">
        <v>1688</v>
      </c>
      <c r="K1187" s="85" t="s">
        <v>1689</v>
      </c>
      <c r="L1187" s="91" t="s">
        <v>1690</v>
      </c>
    </row>
    <row r="1188" spans="2:12" x14ac:dyDescent="0.2">
      <c r="B1188" s="89" t="s">
        <v>1737</v>
      </c>
      <c r="C1188" s="84" t="s">
        <v>1735</v>
      </c>
      <c r="D1188" s="86">
        <v>13.76</v>
      </c>
      <c r="E1188" s="90">
        <v>0.84399999999999997</v>
      </c>
      <c r="F1188" s="90">
        <v>0.97489999999999999</v>
      </c>
      <c r="G1188" s="86">
        <v>1</v>
      </c>
      <c r="H1188" s="87">
        <v>2.31</v>
      </c>
      <c r="I1188" s="84" t="s">
        <v>1688</v>
      </c>
      <c r="J1188" s="84" t="s">
        <v>1688</v>
      </c>
      <c r="K1188" s="85" t="s">
        <v>1689</v>
      </c>
      <c r="L1188" s="91" t="s">
        <v>1690</v>
      </c>
    </row>
    <row r="1189" spans="2:12" x14ac:dyDescent="0.2">
      <c r="B1189" s="92" t="s">
        <v>1738</v>
      </c>
      <c r="C1189" s="93" t="s">
        <v>1735</v>
      </c>
      <c r="D1189" s="94">
        <v>13.76</v>
      </c>
      <c r="E1189" s="95">
        <v>4.4668000000000001</v>
      </c>
      <c r="F1189" s="95">
        <v>5.1593999999999998</v>
      </c>
      <c r="G1189" s="94">
        <v>1</v>
      </c>
      <c r="H1189" s="96">
        <v>2.31</v>
      </c>
      <c r="I1189" s="93" t="s">
        <v>1688</v>
      </c>
      <c r="J1189" s="93" t="s">
        <v>1688</v>
      </c>
      <c r="K1189" s="97" t="s">
        <v>1689</v>
      </c>
      <c r="L1189" s="98" t="s">
        <v>1690</v>
      </c>
    </row>
    <row r="1190" spans="2:12" x14ac:dyDescent="0.2">
      <c r="B1190" s="99" t="s">
        <v>1739</v>
      </c>
      <c r="C1190" s="84" t="s">
        <v>1740</v>
      </c>
      <c r="D1190" s="86">
        <v>7.39</v>
      </c>
      <c r="E1190" s="90">
        <v>0.5474</v>
      </c>
      <c r="F1190" s="90">
        <v>0.63229999999999997</v>
      </c>
      <c r="G1190" s="86">
        <v>1</v>
      </c>
      <c r="H1190" s="87">
        <v>1</v>
      </c>
      <c r="I1190" s="84" t="s">
        <v>1688</v>
      </c>
      <c r="J1190" s="84" t="s">
        <v>1688</v>
      </c>
      <c r="K1190" s="85" t="s">
        <v>1689</v>
      </c>
      <c r="L1190" s="91" t="s">
        <v>1690</v>
      </c>
    </row>
    <row r="1191" spans="2:12" x14ac:dyDescent="0.2">
      <c r="B1191" s="89" t="s">
        <v>1741</v>
      </c>
      <c r="C1191" s="84" t="s">
        <v>1740</v>
      </c>
      <c r="D1191" s="86">
        <v>12.35</v>
      </c>
      <c r="E1191" s="90">
        <v>1.0786</v>
      </c>
      <c r="F1191" s="90">
        <v>1.2458</v>
      </c>
      <c r="G1191" s="86">
        <v>1</v>
      </c>
      <c r="H1191" s="87">
        <v>1.52</v>
      </c>
      <c r="I1191" s="84" t="s">
        <v>1688</v>
      </c>
      <c r="J1191" s="84" t="s">
        <v>1688</v>
      </c>
      <c r="K1191" s="85" t="s">
        <v>1689</v>
      </c>
      <c r="L1191" s="91" t="s">
        <v>1690</v>
      </c>
    </row>
    <row r="1192" spans="2:12" x14ac:dyDescent="0.2">
      <c r="B1192" s="89" t="s">
        <v>1742</v>
      </c>
      <c r="C1192" s="84" t="s">
        <v>1740</v>
      </c>
      <c r="D1192" s="86">
        <v>13.9</v>
      </c>
      <c r="E1192" s="90">
        <v>1.4976</v>
      </c>
      <c r="F1192" s="90">
        <v>1.7298</v>
      </c>
      <c r="G1192" s="86">
        <v>1</v>
      </c>
      <c r="H1192" s="87">
        <v>2.31</v>
      </c>
      <c r="I1192" s="84" t="s">
        <v>1688</v>
      </c>
      <c r="J1192" s="84" t="s">
        <v>1688</v>
      </c>
      <c r="K1192" s="85" t="s">
        <v>1689</v>
      </c>
      <c r="L1192" s="91" t="s">
        <v>1690</v>
      </c>
    </row>
    <row r="1193" spans="2:12" x14ac:dyDescent="0.2">
      <c r="B1193" s="92" t="s">
        <v>1743</v>
      </c>
      <c r="C1193" s="93" t="s">
        <v>1740</v>
      </c>
      <c r="D1193" s="94">
        <v>45.41</v>
      </c>
      <c r="E1193" s="95">
        <v>6.4585999999999997</v>
      </c>
      <c r="F1193" s="95">
        <v>7.46</v>
      </c>
      <c r="G1193" s="94">
        <v>1</v>
      </c>
      <c r="H1193" s="96">
        <v>2.31</v>
      </c>
      <c r="I1193" s="93" t="s">
        <v>1688</v>
      </c>
      <c r="J1193" s="93" t="s">
        <v>1688</v>
      </c>
      <c r="K1193" s="97" t="s">
        <v>1689</v>
      </c>
      <c r="L1193" s="98" t="s">
        <v>1690</v>
      </c>
    </row>
    <row r="1194" spans="2:12" x14ac:dyDescent="0.2">
      <c r="B1194" s="99" t="s">
        <v>1744</v>
      </c>
      <c r="C1194" s="84" t="s">
        <v>1745</v>
      </c>
      <c r="D1194" s="86">
        <v>5.9</v>
      </c>
      <c r="E1194" s="90">
        <v>0.54300000000000004</v>
      </c>
      <c r="F1194" s="90">
        <v>0.62719999999999998</v>
      </c>
      <c r="G1194" s="86">
        <v>1</v>
      </c>
      <c r="H1194" s="87">
        <v>1</v>
      </c>
      <c r="I1194" s="84" t="s">
        <v>1688</v>
      </c>
      <c r="J1194" s="84" t="s">
        <v>1688</v>
      </c>
      <c r="K1194" s="85" t="s">
        <v>1689</v>
      </c>
      <c r="L1194" s="91" t="s">
        <v>1690</v>
      </c>
    </row>
    <row r="1195" spans="2:12" x14ac:dyDescent="0.2">
      <c r="B1195" s="89" t="s">
        <v>1746</v>
      </c>
      <c r="C1195" s="84" t="s">
        <v>1745</v>
      </c>
      <c r="D1195" s="86">
        <v>7.73</v>
      </c>
      <c r="E1195" s="90">
        <v>0.65290000000000004</v>
      </c>
      <c r="F1195" s="90">
        <v>0.75409999999999999</v>
      </c>
      <c r="G1195" s="86">
        <v>1</v>
      </c>
      <c r="H1195" s="87">
        <v>1.52</v>
      </c>
      <c r="I1195" s="84" t="s">
        <v>1688</v>
      </c>
      <c r="J1195" s="84" t="s">
        <v>1688</v>
      </c>
      <c r="K1195" s="85" t="s">
        <v>1689</v>
      </c>
      <c r="L1195" s="91" t="s">
        <v>1690</v>
      </c>
    </row>
    <row r="1196" spans="2:12" x14ac:dyDescent="0.2">
      <c r="B1196" s="89" t="s">
        <v>1747</v>
      </c>
      <c r="C1196" s="84" t="s">
        <v>1745</v>
      </c>
      <c r="D1196" s="86">
        <v>8.3800000000000008</v>
      </c>
      <c r="E1196" s="90">
        <v>0.93600000000000005</v>
      </c>
      <c r="F1196" s="90">
        <v>1.0810999999999999</v>
      </c>
      <c r="G1196" s="86">
        <v>1</v>
      </c>
      <c r="H1196" s="87">
        <v>2.31</v>
      </c>
      <c r="I1196" s="84" t="s">
        <v>1688</v>
      </c>
      <c r="J1196" s="84" t="s">
        <v>1688</v>
      </c>
      <c r="K1196" s="85" t="s">
        <v>1689</v>
      </c>
      <c r="L1196" s="91" t="s">
        <v>1690</v>
      </c>
    </row>
    <row r="1197" spans="2:12" x14ac:dyDescent="0.2">
      <c r="B1197" s="92" t="s">
        <v>1748</v>
      </c>
      <c r="C1197" s="93" t="s">
        <v>1745</v>
      </c>
      <c r="D1197" s="94">
        <v>14.88</v>
      </c>
      <c r="E1197" s="95">
        <v>1.6277999999999999</v>
      </c>
      <c r="F1197" s="95">
        <v>1.8802000000000001</v>
      </c>
      <c r="G1197" s="94">
        <v>1</v>
      </c>
      <c r="H1197" s="96">
        <v>2.31</v>
      </c>
      <c r="I1197" s="93" t="s">
        <v>1688</v>
      </c>
      <c r="J1197" s="93" t="s">
        <v>1688</v>
      </c>
      <c r="K1197" s="97" t="s">
        <v>1689</v>
      </c>
      <c r="L1197" s="98" t="s">
        <v>1690</v>
      </c>
    </row>
    <row r="1198" spans="2:12" x14ac:dyDescent="0.2">
      <c r="B1198" s="99" t="s">
        <v>1749</v>
      </c>
      <c r="C1198" s="84" t="s">
        <v>1750</v>
      </c>
      <c r="D1198" s="86">
        <v>2.21</v>
      </c>
      <c r="E1198" s="90">
        <v>0.23960000000000001</v>
      </c>
      <c r="F1198" s="90">
        <v>0.2767</v>
      </c>
      <c r="G1198" s="86">
        <v>1</v>
      </c>
      <c r="H1198" s="87">
        <v>1</v>
      </c>
      <c r="I1198" s="84" t="s">
        <v>229</v>
      </c>
      <c r="J1198" s="84" t="s">
        <v>230</v>
      </c>
      <c r="K1198" s="85" t="s">
        <v>1751</v>
      </c>
      <c r="L1198" s="91" t="s">
        <v>1752</v>
      </c>
    </row>
    <row r="1199" spans="2:12" x14ac:dyDescent="0.2">
      <c r="B1199" s="89" t="s">
        <v>1753</v>
      </c>
      <c r="C1199" s="84" t="s">
        <v>1750</v>
      </c>
      <c r="D1199" s="86">
        <v>2.37</v>
      </c>
      <c r="E1199" s="90">
        <v>0.3654</v>
      </c>
      <c r="F1199" s="90">
        <v>0.42209999999999998</v>
      </c>
      <c r="G1199" s="86">
        <v>1</v>
      </c>
      <c r="H1199" s="87">
        <v>1.52</v>
      </c>
      <c r="I1199" s="84" t="s">
        <v>229</v>
      </c>
      <c r="J1199" s="84" t="s">
        <v>230</v>
      </c>
      <c r="K1199" s="85" t="s">
        <v>1751</v>
      </c>
      <c r="L1199" s="91" t="s">
        <v>1752</v>
      </c>
    </row>
    <row r="1200" spans="2:12" x14ac:dyDescent="0.2">
      <c r="B1200" s="89" t="s">
        <v>1754</v>
      </c>
      <c r="C1200" s="84" t="s">
        <v>1750</v>
      </c>
      <c r="D1200" s="86">
        <v>3.14</v>
      </c>
      <c r="E1200" s="90">
        <v>0.59450000000000003</v>
      </c>
      <c r="F1200" s="90">
        <v>0.68669999999999998</v>
      </c>
      <c r="G1200" s="86">
        <v>1</v>
      </c>
      <c r="H1200" s="87">
        <v>2.31</v>
      </c>
      <c r="I1200" s="84" t="s">
        <v>229</v>
      </c>
      <c r="J1200" s="84" t="s">
        <v>230</v>
      </c>
      <c r="K1200" s="85" t="s">
        <v>1751</v>
      </c>
      <c r="L1200" s="91" t="s">
        <v>1752</v>
      </c>
    </row>
    <row r="1201" spans="2:12" x14ac:dyDescent="0.2">
      <c r="B1201" s="92" t="s">
        <v>1755</v>
      </c>
      <c r="C1201" s="93" t="s">
        <v>1750</v>
      </c>
      <c r="D1201" s="94">
        <v>5.6</v>
      </c>
      <c r="E1201" s="95">
        <v>1.325</v>
      </c>
      <c r="F1201" s="95">
        <v>1.5304</v>
      </c>
      <c r="G1201" s="94">
        <v>1</v>
      </c>
      <c r="H1201" s="96">
        <v>2.31</v>
      </c>
      <c r="I1201" s="93" t="s">
        <v>229</v>
      </c>
      <c r="J1201" s="93" t="s">
        <v>230</v>
      </c>
      <c r="K1201" s="97" t="s">
        <v>1751</v>
      </c>
      <c r="L1201" s="98" t="s">
        <v>1752</v>
      </c>
    </row>
    <row r="1202" spans="2:12" x14ac:dyDescent="0.2">
      <c r="B1202" s="99" t="s">
        <v>1756</v>
      </c>
      <c r="C1202" s="84" t="s">
        <v>1757</v>
      </c>
      <c r="D1202" s="86">
        <v>9.2899999999999991</v>
      </c>
      <c r="E1202" s="90">
        <v>0.42420000000000002</v>
      </c>
      <c r="F1202" s="90">
        <v>0.49</v>
      </c>
      <c r="G1202" s="86">
        <v>1</v>
      </c>
      <c r="H1202" s="87">
        <v>1</v>
      </c>
      <c r="I1202" s="84" t="s">
        <v>229</v>
      </c>
      <c r="J1202" s="84" t="s">
        <v>230</v>
      </c>
      <c r="K1202" s="85" t="s">
        <v>1751</v>
      </c>
      <c r="L1202" s="91" t="s">
        <v>1752</v>
      </c>
    </row>
    <row r="1203" spans="2:12" x14ac:dyDescent="0.2">
      <c r="B1203" s="89" t="s">
        <v>1758</v>
      </c>
      <c r="C1203" s="84" t="s">
        <v>1757</v>
      </c>
      <c r="D1203" s="86">
        <v>11.02</v>
      </c>
      <c r="E1203" s="90">
        <v>0.59830000000000005</v>
      </c>
      <c r="F1203" s="90">
        <v>0.69110000000000005</v>
      </c>
      <c r="G1203" s="86">
        <v>1</v>
      </c>
      <c r="H1203" s="87">
        <v>1.52</v>
      </c>
      <c r="I1203" s="84" t="s">
        <v>229</v>
      </c>
      <c r="J1203" s="84" t="s">
        <v>230</v>
      </c>
      <c r="K1203" s="85" t="s">
        <v>1751</v>
      </c>
      <c r="L1203" s="91" t="s">
        <v>1752</v>
      </c>
    </row>
    <row r="1204" spans="2:12" x14ac:dyDescent="0.2">
      <c r="B1204" s="89" t="s">
        <v>1759</v>
      </c>
      <c r="C1204" s="84" t="s">
        <v>1757</v>
      </c>
      <c r="D1204" s="86">
        <v>13.9</v>
      </c>
      <c r="E1204" s="90">
        <v>0.75490000000000002</v>
      </c>
      <c r="F1204" s="90">
        <v>0.87190000000000001</v>
      </c>
      <c r="G1204" s="86">
        <v>1</v>
      </c>
      <c r="H1204" s="87">
        <v>2.31</v>
      </c>
      <c r="I1204" s="84" t="s">
        <v>229</v>
      </c>
      <c r="J1204" s="84" t="s">
        <v>230</v>
      </c>
      <c r="K1204" s="85" t="s">
        <v>1751</v>
      </c>
      <c r="L1204" s="91" t="s">
        <v>1752</v>
      </c>
    </row>
    <row r="1205" spans="2:12" x14ac:dyDescent="0.2">
      <c r="B1205" s="92" t="s">
        <v>1760</v>
      </c>
      <c r="C1205" s="93" t="s">
        <v>1757</v>
      </c>
      <c r="D1205" s="94">
        <v>14.11</v>
      </c>
      <c r="E1205" s="95">
        <v>2.0870000000000002</v>
      </c>
      <c r="F1205" s="95">
        <v>2.4106000000000001</v>
      </c>
      <c r="G1205" s="94">
        <v>1</v>
      </c>
      <c r="H1205" s="96">
        <v>2.31</v>
      </c>
      <c r="I1205" s="93" t="s">
        <v>229</v>
      </c>
      <c r="J1205" s="93" t="s">
        <v>230</v>
      </c>
      <c r="K1205" s="97" t="s">
        <v>1751</v>
      </c>
      <c r="L1205" s="98" t="s">
        <v>1752</v>
      </c>
    </row>
    <row r="1206" spans="2:12" x14ac:dyDescent="0.2">
      <c r="B1206" s="99" t="s">
        <v>1761</v>
      </c>
      <c r="C1206" s="84" t="s">
        <v>1762</v>
      </c>
      <c r="D1206" s="86">
        <v>3.68</v>
      </c>
      <c r="E1206" s="90">
        <v>0.24640000000000001</v>
      </c>
      <c r="F1206" s="90">
        <v>0.28460000000000002</v>
      </c>
      <c r="G1206" s="86">
        <v>1</v>
      </c>
      <c r="H1206" s="87">
        <v>1</v>
      </c>
      <c r="I1206" s="84" t="s">
        <v>229</v>
      </c>
      <c r="J1206" s="84" t="s">
        <v>230</v>
      </c>
      <c r="K1206" s="85" t="s">
        <v>1751</v>
      </c>
      <c r="L1206" s="91" t="s">
        <v>1752</v>
      </c>
    </row>
    <row r="1207" spans="2:12" x14ac:dyDescent="0.2">
      <c r="B1207" s="89" t="s">
        <v>1763</v>
      </c>
      <c r="C1207" s="84" t="s">
        <v>1762</v>
      </c>
      <c r="D1207" s="86">
        <v>4.45</v>
      </c>
      <c r="E1207" s="90">
        <v>0.36990000000000001</v>
      </c>
      <c r="F1207" s="90">
        <v>0.42730000000000001</v>
      </c>
      <c r="G1207" s="86">
        <v>1</v>
      </c>
      <c r="H1207" s="87">
        <v>1.52</v>
      </c>
      <c r="I1207" s="84" t="s">
        <v>229</v>
      </c>
      <c r="J1207" s="84" t="s">
        <v>230</v>
      </c>
      <c r="K1207" s="85" t="s">
        <v>1751</v>
      </c>
      <c r="L1207" s="91" t="s">
        <v>1752</v>
      </c>
    </row>
    <row r="1208" spans="2:12" x14ac:dyDescent="0.2">
      <c r="B1208" s="89" t="s">
        <v>1764</v>
      </c>
      <c r="C1208" s="84" t="s">
        <v>1762</v>
      </c>
      <c r="D1208" s="86">
        <v>5.0999999999999996</v>
      </c>
      <c r="E1208" s="90">
        <v>0.69230000000000003</v>
      </c>
      <c r="F1208" s="90">
        <v>0.79959999999999998</v>
      </c>
      <c r="G1208" s="86">
        <v>1</v>
      </c>
      <c r="H1208" s="87">
        <v>2.31</v>
      </c>
      <c r="I1208" s="84" t="s">
        <v>229</v>
      </c>
      <c r="J1208" s="84" t="s">
        <v>230</v>
      </c>
      <c r="K1208" s="85" t="s">
        <v>1751</v>
      </c>
      <c r="L1208" s="91" t="s">
        <v>1752</v>
      </c>
    </row>
    <row r="1209" spans="2:12" x14ac:dyDescent="0.2">
      <c r="B1209" s="92" t="s">
        <v>1765</v>
      </c>
      <c r="C1209" s="93" t="s">
        <v>1762</v>
      </c>
      <c r="D1209" s="94">
        <v>8.76</v>
      </c>
      <c r="E1209" s="95">
        <v>1.6495</v>
      </c>
      <c r="F1209" s="95">
        <v>1.9053</v>
      </c>
      <c r="G1209" s="94">
        <v>1</v>
      </c>
      <c r="H1209" s="96">
        <v>2.31</v>
      </c>
      <c r="I1209" s="93" t="s">
        <v>229</v>
      </c>
      <c r="J1209" s="93" t="s">
        <v>230</v>
      </c>
      <c r="K1209" s="97" t="s">
        <v>1751</v>
      </c>
      <c r="L1209" s="98" t="s">
        <v>1752</v>
      </c>
    </row>
    <row r="1210" spans="2:12" x14ac:dyDescent="0.2">
      <c r="B1210" s="99" t="s">
        <v>1766</v>
      </c>
      <c r="C1210" s="84" t="s">
        <v>1767</v>
      </c>
      <c r="D1210" s="86">
        <v>4.08</v>
      </c>
      <c r="E1210" s="90">
        <v>0.32</v>
      </c>
      <c r="F1210" s="90">
        <v>0.36959999999999998</v>
      </c>
      <c r="G1210" s="86">
        <v>1</v>
      </c>
      <c r="H1210" s="87">
        <v>1</v>
      </c>
      <c r="I1210" s="84" t="s">
        <v>229</v>
      </c>
      <c r="J1210" s="84" t="s">
        <v>230</v>
      </c>
      <c r="K1210" s="85" t="s">
        <v>1751</v>
      </c>
      <c r="L1210" s="91" t="s">
        <v>1752</v>
      </c>
    </row>
    <row r="1211" spans="2:12" x14ac:dyDescent="0.2">
      <c r="B1211" s="89" t="s">
        <v>1768</v>
      </c>
      <c r="C1211" s="84" t="s">
        <v>1767</v>
      </c>
      <c r="D1211" s="86">
        <v>4.32</v>
      </c>
      <c r="E1211" s="90">
        <v>0.36859999999999998</v>
      </c>
      <c r="F1211" s="90">
        <v>0.42580000000000001</v>
      </c>
      <c r="G1211" s="86">
        <v>1</v>
      </c>
      <c r="H1211" s="87">
        <v>1.52</v>
      </c>
      <c r="I1211" s="84" t="s">
        <v>229</v>
      </c>
      <c r="J1211" s="84" t="s">
        <v>230</v>
      </c>
      <c r="K1211" s="85" t="s">
        <v>1751</v>
      </c>
      <c r="L1211" s="91" t="s">
        <v>1752</v>
      </c>
    </row>
    <row r="1212" spans="2:12" x14ac:dyDescent="0.2">
      <c r="B1212" s="89" t="s">
        <v>1769</v>
      </c>
      <c r="C1212" s="84" t="s">
        <v>1767</v>
      </c>
      <c r="D1212" s="86">
        <v>4.83</v>
      </c>
      <c r="E1212" s="90">
        <v>0.66579999999999995</v>
      </c>
      <c r="F1212" s="90">
        <v>0.76900000000000002</v>
      </c>
      <c r="G1212" s="86">
        <v>1</v>
      </c>
      <c r="H1212" s="87">
        <v>2.31</v>
      </c>
      <c r="I1212" s="84" t="s">
        <v>229</v>
      </c>
      <c r="J1212" s="84" t="s">
        <v>230</v>
      </c>
      <c r="K1212" s="85" t="s">
        <v>1751</v>
      </c>
      <c r="L1212" s="91" t="s">
        <v>1752</v>
      </c>
    </row>
    <row r="1213" spans="2:12" x14ac:dyDescent="0.2">
      <c r="B1213" s="92" t="s">
        <v>1770</v>
      </c>
      <c r="C1213" s="93" t="s">
        <v>1767</v>
      </c>
      <c r="D1213" s="94">
        <v>8.8000000000000007</v>
      </c>
      <c r="E1213" s="95">
        <v>1.6294</v>
      </c>
      <c r="F1213" s="95">
        <v>1.8819999999999999</v>
      </c>
      <c r="G1213" s="94">
        <v>1</v>
      </c>
      <c r="H1213" s="96">
        <v>2.31</v>
      </c>
      <c r="I1213" s="93" t="s">
        <v>229</v>
      </c>
      <c r="J1213" s="93" t="s">
        <v>230</v>
      </c>
      <c r="K1213" s="97" t="s">
        <v>1751</v>
      </c>
      <c r="L1213" s="98" t="s">
        <v>1752</v>
      </c>
    </row>
    <row r="1214" spans="2:12" x14ac:dyDescent="0.2">
      <c r="B1214" s="99" t="s">
        <v>1771</v>
      </c>
      <c r="C1214" s="84" t="s">
        <v>1772</v>
      </c>
      <c r="D1214" s="86">
        <v>3.26</v>
      </c>
      <c r="E1214" s="90">
        <v>0.34589999999999999</v>
      </c>
      <c r="F1214" s="90">
        <v>0.39950000000000002</v>
      </c>
      <c r="G1214" s="86">
        <v>1</v>
      </c>
      <c r="H1214" s="87">
        <v>1</v>
      </c>
      <c r="I1214" s="84" t="s">
        <v>229</v>
      </c>
      <c r="J1214" s="84" t="s">
        <v>230</v>
      </c>
      <c r="K1214" s="85" t="s">
        <v>1751</v>
      </c>
      <c r="L1214" s="91" t="s">
        <v>1752</v>
      </c>
    </row>
    <row r="1215" spans="2:12" x14ac:dyDescent="0.2">
      <c r="B1215" s="89" t="s">
        <v>1773</v>
      </c>
      <c r="C1215" s="84" t="s">
        <v>1772</v>
      </c>
      <c r="D1215" s="86">
        <v>3.79</v>
      </c>
      <c r="E1215" s="90">
        <v>0.47239999999999999</v>
      </c>
      <c r="F1215" s="90">
        <v>0.54559999999999997</v>
      </c>
      <c r="G1215" s="86">
        <v>1</v>
      </c>
      <c r="H1215" s="87">
        <v>1.52</v>
      </c>
      <c r="I1215" s="84" t="s">
        <v>229</v>
      </c>
      <c r="J1215" s="84" t="s">
        <v>230</v>
      </c>
      <c r="K1215" s="85" t="s">
        <v>1751</v>
      </c>
      <c r="L1215" s="91" t="s">
        <v>1752</v>
      </c>
    </row>
    <row r="1216" spans="2:12" x14ac:dyDescent="0.2">
      <c r="B1216" s="89" t="s">
        <v>1774</v>
      </c>
      <c r="C1216" s="84" t="s">
        <v>1772</v>
      </c>
      <c r="D1216" s="86">
        <v>5.57</v>
      </c>
      <c r="E1216" s="90">
        <v>0.82320000000000004</v>
      </c>
      <c r="F1216" s="90">
        <v>0.95079999999999998</v>
      </c>
      <c r="G1216" s="86">
        <v>1</v>
      </c>
      <c r="H1216" s="87">
        <v>2.31</v>
      </c>
      <c r="I1216" s="84" t="s">
        <v>229</v>
      </c>
      <c r="J1216" s="84" t="s">
        <v>230</v>
      </c>
      <c r="K1216" s="85" t="s">
        <v>1751</v>
      </c>
      <c r="L1216" s="91" t="s">
        <v>1752</v>
      </c>
    </row>
    <row r="1217" spans="2:12" x14ac:dyDescent="0.2">
      <c r="B1217" s="92" t="s">
        <v>1775</v>
      </c>
      <c r="C1217" s="93" t="s">
        <v>1772</v>
      </c>
      <c r="D1217" s="94">
        <v>10.4</v>
      </c>
      <c r="E1217" s="95">
        <v>1.9599</v>
      </c>
      <c r="F1217" s="95">
        <v>2.2637999999999998</v>
      </c>
      <c r="G1217" s="94">
        <v>1</v>
      </c>
      <c r="H1217" s="96">
        <v>2.31</v>
      </c>
      <c r="I1217" s="93" t="s">
        <v>229</v>
      </c>
      <c r="J1217" s="93" t="s">
        <v>230</v>
      </c>
      <c r="K1217" s="97" t="s">
        <v>1751</v>
      </c>
      <c r="L1217" s="98" t="s">
        <v>1752</v>
      </c>
    </row>
    <row r="1218" spans="2:12" x14ac:dyDescent="0.2">
      <c r="B1218" s="99" t="s">
        <v>1776</v>
      </c>
      <c r="C1218" s="84" t="s">
        <v>1777</v>
      </c>
      <c r="D1218" s="86">
        <v>4.8</v>
      </c>
      <c r="E1218" s="90">
        <v>0.4289</v>
      </c>
      <c r="F1218" s="90">
        <v>0.49540000000000001</v>
      </c>
      <c r="G1218" s="86">
        <v>1</v>
      </c>
      <c r="H1218" s="87">
        <v>1</v>
      </c>
      <c r="I1218" s="84" t="s">
        <v>229</v>
      </c>
      <c r="J1218" s="84" t="s">
        <v>230</v>
      </c>
      <c r="K1218" s="85" t="s">
        <v>1751</v>
      </c>
      <c r="L1218" s="91" t="s">
        <v>1752</v>
      </c>
    </row>
    <row r="1219" spans="2:12" x14ac:dyDescent="0.2">
      <c r="B1219" s="89" t="s">
        <v>1778</v>
      </c>
      <c r="C1219" s="84" t="s">
        <v>1777</v>
      </c>
      <c r="D1219" s="86">
        <v>4.84</v>
      </c>
      <c r="E1219" s="90">
        <v>0.43269999999999997</v>
      </c>
      <c r="F1219" s="90">
        <v>0.49980000000000002</v>
      </c>
      <c r="G1219" s="86">
        <v>1</v>
      </c>
      <c r="H1219" s="87">
        <v>1.52</v>
      </c>
      <c r="I1219" s="84" t="s">
        <v>229</v>
      </c>
      <c r="J1219" s="84" t="s">
        <v>230</v>
      </c>
      <c r="K1219" s="85" t="s">
        <v>1751</v>
      </c>
      <c r="L1219" s="91" t="s">
        <v>1752</v>
      </c>
    </row>
    <row r="1220" spans="2:12" x14ac:dyDescent="0.2">
      <c r="B1220" s="89" t="s">
        <v>1779</v>
      </c>
      <c r="C1220" s="84" t="s">
        <v>1777</v>
      </c>
      <c r="D1220" s="86">
        <v>5.05</v>
      </c>
      <c r="E1220" s="90">
        <v>0.75160000000000005</v>
      </c>
      <c r="F1220" s="90">
        <v>0.86809999999999998</v>
      </c>
      <c r="G1220" s="86">
        <v>1</v>
      </c>
      <c r="H1220" s="87">
        <v>2.31</v>
      </c>
      <c r="I1220" s="84" t="s">
        <v>229</v>
      </c>
      <c r="J1220" s="84" t="s">
        <v>230</v>
      </c>
      <c r="K1220" s="85" t="s">
        <v>1751</v>
      </c>
      <c r="L1220" s="91" t="s">
        <v>1752</v>
      </c>
    </row>
    <row r="1221" spans="2:12" x14ac:dyDescent="0.2">
      <c r="B1221" s="92" t="s">
        <v>1780</v>
      </c>
      <c r="C1221" s="93" t="s">
        <v>1777</v>
      </c>
      <c r="D1221" s="94">
        <v>6.34</v>
      </c>
      <c r="E1221" s="95">
        <v>1.3314999999999999</v>
      </c>
      <c r="F1221" s="95">
        <v>1.5379</v>
      </c>
      <c r="G1221" s="94">
        <v>1</v>
      </c>
      <c r="H1221" s="96">
        <v>2.31</v>
      </c>
      <c r="I1221" s="93" t="s">
        <v>229</v>
      </c>
      <c r="J1221" s="93" t="s">
        <v>230</v>
      </c>
      <c r="K1221" s="97" t="s">
        <v>1751</v>
      </c>
      <c r="L1221" s="98" t="s">
        <v>1752</v>
      </c>
    </row>
    <row r="1222" spans="2:12" x14ac:dyDescent="0.2">
      <c r="B1222" s="99" t="s">
        <v>1781</v>
      </c>
      <c r="C1222" s="84" t="s">
        <v>1782</v>
      </c>
      <c r="D1222" s="86">
        <v>3.46</v>
      </c>
      <c r="E1222" s="90">
        <v>1.2020999999999999</v>
      </c>
      <c r="F1222" s="90">
        <v>1.3885000000000001</v>
      </c>
      <c r="G1222" s="86">
        <v>1</v>
      </c>
      <c r="H1222" s="87">
        <v>1</v>
      </c>
      <c r="I1222" s="84" t="s">
        <v>229</v>
      </c>
      <c r="J1222" s="84" t="s">
        <v>230</v>
      </c>
      <c r="K1222" s="85" t="s">
        <v>1783</v>
      </c>
      <c r="L1222" s="91" t="s">
        <v>1784</v>
      </c>
    </row>
    <row r="1223" spans="2:12" x14ac:dyDescent="0.2">
      <c r="B1223" s="89" t="s">
        <v>1785</v>
      </c>
      <c r="C1223" s="84" t="s">
        <v>1782</v>
      </c>
      <c r="D1223" s="86">
        <v>5.47</v>
      </c>
      <c r="E1223" s="90">
        <v>1.6124000000000001</v>
      </c>
      <c r="F1223" s="90">
        <v>1.8624000000000001</v>
      </c>
      <c r="G1223" s="86">
        <v>1</v>
      </c>
      <c r="H1223" s="87">
        <v>1.52</v>
      </c>
      <c r="I1223" s="84" t="s">
        <v>229</v>
      </c>
      <c r="J1223" s="84" t="s">
        <v>230</v>
      </c>
      <c r="K1223" s="85" t="s">
        <v>1783</v>
      </c>
      <c r="L1223" s="91" t="s">
        <v>1784</v>
      </c>
    </row>
    <row r="1224" spans="2:12" x14ac:dyDescent="0.2">
      <c r="B1224" s="89" t="s">
        <v>1786</v>
      </c>
      <c r="C1224" s="84" t="s">
        <v>1782</v>
      </c>
      <c r="D1224" s="86">
        <v>9.33</v>
      </c>
      <c r="E1224" s="90">
        <v>2.4672000000000001</v>
      </c>
      <c r="F1224" s="90">
        <v>2.8496999999999999</v>
      </c>
      <c r="G1224" s="86">
        <v>1</v>
      </c>
      <c r="H1224" s="87">
        <v>2.31</v>
      </c>
      <c r="I1224" s="84" t="s">
        <v>229</v>
      </c>
      <c r="J1224" s="84" t="s">
        <v>230</v>
      </c>
      <c r="K1224" s="85" t="s">
        <v>1783</v>
      </c>
      <c r="L1224" s="91" t="s">
        <v>1784</v>
      </c>
    </row>
    <row r="1225" spans="2:12" x14ac:dyDescent="0.2">
      <c r="B1225" s="92" t="s">
        <v>1787</v>
      </c>
      <c r="C1225" s="93" t="s">
        <v>1782</v>
      </c>
      <c r="D1225" s="94">
        <v>17.68</v>
      </c>
      <c r="E1225" s="95">
        <v>4.9710999999999999</v>
      </c>
      <c r="F1225" s="95">
        <v>5.7419000000000002</v>
      </c>
      <c r="G1225" s="94">
        <v>1</v>
      </c>
      <c r="H1225" s="96">
        <v>2.31</v>
      </c>
      <c r="I1225" s="93" t="s">
        <v>229</v>
      </c>
      <c r="J1225" s="93" t="s">
        <v>230</v>
      </c>
      <c r="K1225" s="97" t="s">
        <v>1783</v>
      </c>
      <c r="L1225" s="98" t="s">
        <v>1784</v>
      </c>
    </row>
    <row r="1226" spans="2:12" x14ac:dyDescent="0.2">
      <c r="B1226" s="99" t="s">
        <v>1788</v>
      </c>
      <c r="C1226" s="84" t="s">
        <v>1789</v>
      </c>
      <c r="D1226" s="86">
        <v>3.43</v>
      </c>
      <c r="E1226" s="90">
        <v>0.92610000000000003</v>
      </c>
      <c r="F1226" s="90">
        <v>1.0697000000000001</v>
      </c>
      <c r="G1226" s="86">
        <v>1</v>
      </c>
      <c r="H1226" s="87">
        <v>1</v>
      </c>
      <c r="I1226" s="84" t="s">
        <v>229</v>
      </c>
      <c r="J1226" s="84" t="s">
        <v>230</v>
      </c>
      <c r="K1226" s="85" t="s">
        <v>1783</v>
      </c>
      <c r="L1226" s="91" t="s">
        <v>1784</v>
      </c>
    </row>
    <row r="1227" spans="2:12" x14ac:dyDescent="0.2">
      <c r="B1227" s="89" t="s">
        <v>1790</v>
      </c>
      <c r="C1227" s="84" t="s">
        <v>1789</v>
      </c>
      <c r="D1227" s="86">
        <v>5.27</v>
      </c>
      <c r="E1227" s="90">
        <v>1.2678</v>
      </c>
      <c r="F1227" s="90">
        <v>1.4643999999999999</v>
      </c>
      <c r="G1227" s="86">
        <v>1</v>
      </c>
      <c r="H1227" s="87">
        <v>1.52</v>
      </c>
      <c r="I1227" s="84" t="s">
        <v>229</v>
      </c>
      <c r="J1227" s="84" t="s">
        <v>230</v>
      </c>
      <c r="K1227" s="85" t="s">
        <v>1783</v>
      </c>
      <c r="L1227" s="91" t="s">
        <v>1784</v>
      </c>
    </row>
    <row r="1228" spans="2:12" x14ac:dyDescent="0.2">
      <c r="B1228" s="89" t="s">
        <v>1791</v>
      </c>
      <c r="C1228" s="84" t="s">
        <v>1789</v>
      </c>
      <c r="D1228" s="86">
        <v>8.8699999999999992</v>
      </c>
      <c r="E1228" s="90">
        <v>1.9181999999999999</v>
      </c>
      <c r="F1228" s="90">
        <v>2.2155999999999998</v>
      </c>
      <c r="G1228" s="86">
        <v>1</v>
      </c>
      <c r="H1228" s="87">
        <v>2.31</v>
      </c>
      <c r="I1228" s="84" t="s">
        <v>229</v>
      </c>
      <c r="J1228" s="84" t="s">
        <v>230</v>
      </c>
      <c r="K1228" s="85" t="s">
        <v>1783</v>
      </c>
      <c r="L1228" s="91" t="s">
        <v>1784</v>
      </c>
    </row>
    <row r="1229" spans="2:12" x14ac:dyDescent="0.2">
      <c r="B1229" s="92" t="s">
        <v>1792</v>
      </c>
      <c r="C1229" s="93" t="s">
        <v>1789</v>
      </c>
      <c r="D1229" s="94">
        <v>14.93</v>
      </c>
      <c r="E1229" s="95">
        <v>4.0331999999999999</v>
      </c>
      <c r="F1229" s="95">
        <v>4.6585000000000001</v>
      </c>
      <c r="G1229" s="94">
        <v>1</v>
      </c>
      <c r="H1229" s="96">
        <v>2.31</v>
      </c>
      <c r="I1229" s="93" t="s">
        <v>229</v>
      </c>
      <c r="J1229" s="93" t="s">
        <v>230</v>
      </c>
      <c r="K1229" s="97" t="s">
        <v>1783</v>
      </c>
      <c r="L1229" s="98" t="s">
        <v>1784</v>
      </c>
    </row>
    <row r="1230" spans="2:12" x14ac:dyDescent="0.2">
      <c r="B1230" s="99" t="s">
        <v>1793</v>
      </c>
      <c r="C1230" s="84" t="s">
        <v>1794</v>
      </c>
      <c r="D1230" s="86">
        <v>2.84</v>
      </c>
      <c r="E1230" s="90">
        <v>0.7792</v>
      </c>
      <c r="F1230" s="90">
        <v>0.9</v>
      </c>
      <c r="G1230" s="86">
        <v>1</v>
      </c>
      <c r="H1230" s="87">
        <v>1</v>
      </c>
      <c r="I1230" s="84" t="s">
        <v>229</v>
      </c>
      <c r="J1230" s="84" t="s">
        <v>230</v>
      </c>
      <c r="K1230" s="85" t="s">
        <v>1783</v>
      </c>
      <c r="L1230" s="91" t="s">
        <v>1784</v>
      </c>
    </row>
    <row r="1231" spans="2:12" x14ac:dyDescent="0.2">
      <c r="B1231" s="89" t="s">
        <v>1795</v>
      </c>
      <c r="C1231" s="84" t="s">
        <v>1794</v>
      </c>
      <c r="D1231" s="86">
        <v>4.2</v>
      </c>
      <c r="E1231" s="90">
        <v>0.98919999999999997</v>
      </c>
      <c r="F1231" s="90">
        <v>1.1426000000000001</v>
      </c>
      <c r="G1231" s="86">
        <v>1</v>
      </c>
      <c r="H1231" s="87">
        <v>1.52</v>
      </c>
      <c r="I1231" s="84" t="s">
        <v>229</v>
      </c>
      <c r="J1231" s="84" t="s">
        <v>230</v>
      </c>
      <c r="K1231" s="85" t="s">
        <v>1783</v>
      </c>
      <c r="L1231" s="91" t="s">
        <v>1784</v>
      </c>
    </row>
    <row r="1232" spans="2:12" x14ac:dyDescent="0.2">
      <c r="B1232" s="89" t="s">
        <v>1796</v>
      </c>
      <c r="C1232" s="84" t="s">
        <v>1794</v>
      </c>
      <c r="D1232" s="86">
        <v>6.93</v>
      </c>
      <c r="E1232" s="90">
        <v>1.5196000000000001</v>
      </c>
      <c r="F1232" s="90">
        <v>1.7552000000000001</v>
      </c>
      <c r="G1232" s="86">
        <v>1</v>
      </c>
      <c r="H1232" s="87">
        <v>2.31</v>
      </c>
      <c r="I1232" s="84" t="s">
        <v>229</v>
      </c>
      <c r="J1232" s="84" t="s">
        <v>230</v>
      </c>
      <c r="K1232" s="85" t="s">
        <v>1783</v>
      </c>
      <c r="L1232" s="91" t="s">
        <v>1784</v>
      </c>
    </row>
    <row r="1233" spans="2:12" x14ac:dyDescent="0.2">
      <c r="B1233" s="92" t="s">
        <v>1797</v>
      </c>
      <c r="C1233" s="93" t="s">
        <v>1794</v>
      </c>
      <c r="D1233" s="94">
        <v>11.53</v>
      </c>
      <c r="E1233" s="95">
        <v>2.7696999999999998</v>
      </c>
      <c r="F1233" s="95">
        <v>3.1991000000000001</v>
      </c>
      <c r="G1233" s="94">
        <v>1</v>
      </c>
      <c r="H1233" s="96">
        <v>2.31</v>
      </c>
      <c r="I1233" s="93" t="s">
        <v>229</v>
      </c>
      <c r="J1233" s="93" t="s">
        <v>230</v>
      </c>
      <c r="K1233" s="97" t="s">
        <v>1783</v>
      </c>
      <c r="L1233" s="98" t="s">
        <v>1784</v>
      </c>
    </row>
    <row r="1234" spans="2:12" x14ac:dyDescent="0.2">
      <c r="B1234" s="99" t="s">
        <v>1798</v>
      </c>
      <c r="C1234" s="84" t="s">
        <v>1799</v>
      </c>
      <c r="D1234" s="86">
        <v>1.96</v>
      </c>
      <c r="E1234" s="90">
        <v>0.43369999999999997</v>
      </c>
      <c r="F1234" s="90">
        <v>0.50090000000000001</v>
      </c>
      <c r="G1234" s="86">
        <v>1</v>
      </c>
      <c r="H1234" s="87">
        <v>1</v>
      </c>
      <c r="I1234" s="84" t="s">
        <v>229</v>
      </c>
      <c r="J1234" s="84" t="s">
        <v>230</v>
      </c>
      <c r="K1234" s="85" t="s">
        <v>1783</v>
      </c>
      <c r="L1234" s="91" t="s">
        <v>1784</v>
      </c>
    </row>
    <row r="1235" spans="2:12" x14ac:dyDescent="0.2">
      <c r="B1235" s="89" t="s">
        <v>1800</v>
      </c>
      <c r="C1235" s="84" t="s">
        <v>1799</v>
      </c>
      <c r="D1235" s="86">
        <v>2.83</v>
      </c>
      <c r="E1235" s="90">
        <v>0.59799999999999998</v>
      </c>
      <c r="F1235" s="90">
        <v>0.69069999999999998</v>
      </c>
      <c r="G1235" s="86">
        <v>1</v>
      </c>
      <c r="H1235" s="87">
        <v>1.52</v>
      </c>
      <c r="I1235" s="84" t="s">
        <v>229</v>
      </c>
      <c r="J1235" s="84" t="s">
        <v>230</v>
      </c>
      <c r="K1235" s="85" t="s">
        <v>1783</v>
      </c>
      <c r="L1235" s="91" t="s">
        <v>1784</v>
      </c>
    </row>
    <row r="1236" spans="2:12" x14ac:dyDescent="0.2">
      <c r="B1236" s="89" t="s">
        <v>1801</v>
      </c>
      <c r="C1236" s="84" t="s">
        <v>1799</v>
      </c>
      <c r="D1236" s="86">
        <v>4.29</v>
      </c>
      <c r="E1236" s="90">
        <v>0.95720000000000005</v>
      </c>
      <c r="F1236" s="90">
        <v>1.1055999999999999</v>
      </c>
      <c r="G1236" s="86">
        <v>1</v>
      </c>
      <c r="H1236" s="87">
        <v>2.31</v>
      </c>
      <c r="I1236" s="84" t="s">
        <v>229</v>
      </c>
      <c r="J1236" s="84" t="s">
        <v>230</v>
      </c>
      <c r="K1236" s="85" t="s">
        <v>1783</v>
      </c>
      <c r="L1236" s="91" t="s">
        <v>1784</v>
      </c>
    </row>
    <row r="1237" spans="2:12" x14ac:dyDescent="0.2">
      <c r="B1237" s="92" t="s">
        <v>1802</v>
      </c>
      <c r="C1237" s="93" t="s">
        <v>1799</v>
      </c>
      <c r="D1237" s="94">
        <v>8.4700000000000006</v>
      </c>
      <c r="E1237" s="95">
        <v>2.0059999999999998</v>
      </c>
      <c r="F1237" s="95">
        <v>2.3170000000000002</v>
      </c>
      <c r="G1237" s="94">
        <v>1</v>
      </c>
      <c r="H1237" s="96">
        <v>2.31</v>
      </c>
      <c r="I1237" s="93" t="s">
        <v>229</v>
      </c>
      <c r="J1237" s="93" t="s">
        <v>230</v>
      </c>
      <c r="K1237" s="97" t="s">
        <v>1783</v>
      </c>
      <c r="L1237" s="98" t="s">
        <v>1784</v>
      </c>
    </row>
    <row r="1238" spans="2:12" x14ac:dyDescent="0.2">
      <c r="B1238" s="99" t="s">
        <v>1803</v>
      </c>
      <c r="C1238" s="84" t="s">
        <v>1804</v>
      </c>
      <c r="D1238" s="86">
        <v>1.59</v>
      </c>
      <c r="E1238" s="90">
        <v>0.31580000000000003</v>
      </c>
      <c r="F1238" s="90">
        <v>0.36480000000000001</v>
      </c>
      <c r="G1238" s="86">
        <v>1</v>
      </c>
      <c r="H1238" s="87">
        <v>1</v>
      </c>
      <c r="I1238" s="84" t="s">
        <v>229</v>
      </c>
      <c r="J1238" s="84" t="s">
        <v>230</v>
      </c>
      <c r="K1238" s="85" t="s">
        <v>1783</v>
      </c>
      <c r="L1238" s="91" t="s">
        <v>1784</v>
      </c>
    </row>
    <row r="1239" spans="2:12" x14ac:dyDescent="0.2">
      <c r="B1239" s="89" t="s">
        <v>1805</v>
      </c>
      <c r="C1239" s="84" t="s">
        <v>1804</v>
      </c>
      <c r="D1239" s="86">
        <v>2.29</v>
      </c>
      <c r="E1239" s="90">
        <v>0.46229999999999999</v>
      </c>
      <c r="F1239" s="90">
        <v>0.53400000000000003</v>
      </c>
      <c r="G1239" s="86">
        <v>1</v>
      </c>
      <c r="H1239" s="87">
        <v>1.52</v>
      </c>
      <c r="I1239" s="84" t="s">
        <v>229</v>
      </c>
      <c r="J1239" s="84" t="s">
        <v>230</v>
      </c>
      <c r="K1239" s="85" t="s">
        <v>1783</v>
      </c>
      <c r="L1239" s="91" t="s">
        <v>1784</v>
      </c>
    </row>
    <row r="1240" spans="2:12" x14ac:dyDescent="0.2">
      <c r="B1240" s="89" t="s">
        <v>1806</v>
      </c>
      <c r="C1240" s="84" t="s">
        <v>1804</v>
      </c>
      <c r="D1240" s="86">
        <v>3.79</v>
      </c>
      <c r="E1240" s="90">
        <v>0.86019999999999996</v>
      </c>
      <c r="F1240" s="90">
        <v>0.99360000000000004</v>
      </c>
      <c r="G1240" s="86">
        <v>1</v>
      </c>
      <c r="H1240" s="87">
        <v>2.31</v>
      </c>
      <c r="I1240" s="84" t="s">
        <v>229</v>
      </c>
      <c r="J1240" s="84" t="s">
        <v>230</v>
      </c>
      <c r="K1240" s="85" t="s">
        <v>1783</v>
      </c>
      <c r="L1240" s="91" t="s">
        <v>1784</v>
      </c>
    </row>
    <row r="1241" spans="2:12" x14ac:dyDescent="0.2">
      <c r="B1241" s="92" t="s">
        <v>1807</v>
      </c>
      <c r="C1241" s="93" t="s">
        <v>1804</v>
      </c>
      <c r="D1241" s="94">
        <v>7.25</v>
      </c>
      <c r="E1241" s="95">
        <v>1.7696000000000001</v>
      </c>
      <c r="F1241" s="95">
        <v>2.044</v>
      </c>
      <c r="G1241" s="94">
        <v>1</v>
      </c>
      <c r="H1241" s="96">
        <v>2.31</v>
      </c>
      <c r="I1241" s="93" t="s">
        <v>229</v>
      </c>
      <c r="J1241" s="93" t="s">
        <v>230</v>
      </c>
      <c r="K1241" s="97" t="s">
        <v>1783</v>
      </c>
      <c r="L1241" s="98" t="s">
        <v>1784</v>
      </c>
    </row>
    <row r="1242" spans="2:12" x14ac:dyDescent="0.2">
      <c r="B1242" s="99" t="s">
        <v>1808</v>
      </c>
      <c r="C1242" s="84" t="s">
        <v>1809</v>
      </c>
      <c r="D1242" s="86">
        <v>1.83</v>
      </c>
      <c r="E1242" s="90">
        <v>0.34570000000000001</v>
      </c>
      <c r="F1242" s="90">
        <v>0.39929999999999999</v>
      </c>
      <c r="G1242" s="86">
        <v>1</v>
      </c>
      <c r="H1242" s="87">
        <v>1</v>
      </c>
      <c r="I1242" s="84" t="s">
        <v>229</v>
      </c>
      <c r="J1242" s="84" t="s">
        <v>230</v>
      </c>
      <c r="K1242" s="85" t="s">
        <v>1783</v>
      </c>
      <c r="L1242" s="91" t="s">
        <v>1784</v>
      </c>
    </row>
    <row r="1243" spans="2:12" x14ac:dyDescent="0.2">
      <c r="B1243" s="89" t="s">
        <v>1810</v>
      </c>
      <c r="C1243" s="84" t="s">
        <v>1809</v>
      </c>
      <c r="D1243" s="86">
        <v>2.63</v>
      </c>
      <c r="E1243" s="90">
        <v>0.47870000000000001</v>
      </c>
      <c r="F1243" s="90">
        <v>0.55289999999999995</v>
      </c>
      <c r="G1243" s="86">
        <v>1</v>
      </c>
      <c r="H1243" s="87">
        <v>1.52</v>
      </c>
      <c r="I1243" s="84" t="s">
        <v>229</v>
      </c>
      <c r="J1243" s="84" t="s">
        <v>230</v>
      </c>
      <c r="K1243" s="85" t="s">
        <v>1783</v>
      </c>
      <c r="L1243" s="91" t="s">
        <v>1784</v>
      </c>
    </row>
    <row r="1244" spans="2:12" x14ac:dyDescent="0.2">
      <c r="B1244" s="89" t="s">
        <v>1811</v>
      </c>
      <c r="C1244" s="84" t="s">
        <v>1809</v>
      </c>
      <c r="D1244" s="86">
        <v>3.71</v>
      </c>
      <c r="E1244" s="90">
        <v>0.69720000000000004</v>
      </c>
      <c r="F1244" s="90">
        <v>0.80530000000000002</v>
      </c>
      <c r="G1244" s="86">
        <v>1</v>
      </c>
      <c r="H1244" s="87">
        <v>2.31</v>
      </c>
      <c r="I1244" s="84" t="s">
        <v>229</v>
      </c>
      <c r="J1244" s="84" t="s">
        <v>230</v>
      </c>
      <c r="K1244" s="85" t="s">
        <v>1783</v>
      </c>
      <c r="L1244" s="91" t="s">
        <v>1784</v>
      </c>
    </row>
    <row r="1245" spans="2:12" x14ac:dyDescent="0.2">
      <c r="B1245" s="92" t="s">
        <v>1812</v>
      </c>
      <c r="C1245" s="93" t="s">
        <v>1809</v>
      </c>
      <c r="D1245" s="94">
        <v>5.59</v>
      </c>
      <c r="E1245" s="95">
        <v>1.3306</v>
      </c>
      <c r="F1245" s="95">
        <v>1.5368999999999999</v>
      </c>
      <c r="G1245" s="94">
        <v>1</v>
      </c>
      <c r="H1245" s="96">
        <v>2.31</v>
      </c>
      <c r="I1245" s="93" t="s">
        <v>229</v>
      </c>
      <c r="J1245" s="93" t="s">
        <v>230</v>
      </c>
      <c r="K1245" s="97" t="s">
        <v>1783</v>
      </c>
      <c r="L1245" s="98" t="s">
        <v>1784</v>
      </c>
    </row>
    <row r="1246" spans="2:12" x14ac:dyDescent="0.2">
      <c r="B1246" s="99" t="s">
        <v>1813</v>
      </c>
      <c r="C1246" s="84" t="s">
        <v>1814</v>
      </c>
      <c r="D1246" s="86">
        <v>2.95</v>
      </c>
      <c r="E1246" s="90">
        <v>0.54339999999999999</v>
      </c>
      <c r="F1246" s="90">
        <v>0.62770000000000004</v>
      </c>
      <c r="G1246" s="86">
        <v>1</v>
      </c>
      <c r="H1246" s="87">
        <v>1</v>
      </c>
      <c r="I1246" s="84" t="s">
        <v>229</v>
      </c>
      <c r="J1246" s="84" t="s">
        <v>230</v>
      </c>
      <c r="K1246" s="85" t="s">
        <v>1783</v>
      </c>
      <c r="L1246" s="91" t="s">
        <v>1784</v>
      </c>
    </row>
    <row r="1247" spans="2:12" x14ac:dyDescent="0.2">
      <c r="B1247" s="89" t="s">
        <v>1815</v>
      </c>
      <c r="C1247" s="84" t="s">
        <v>1814</v>
      </c>
      <c r="D1247" s="86">
        <v>3.76</v>
      </c>
      <c r="E1247" s="90">
        <v>0.67479999999999996</v>
      </c>
      <c r="F1247" s="90">
        <v>0.77939999999999998</v>
      </c>
      <c r="G1247" s="86">
        <v>1</v>
      </c>
      <c r="H1247" s="87">
        <v>1.52</v>
      </c>
      <c r="I1247" s="84" t="s">
        <v>229</v>
      </c>
      <c r="J1247" s="84" t="s">
        <v>230</v>
      </c>
      <c r="K1247" s="85" t="s">
        <v>1783</v>
      </c>
      <c r="L1247" s="91" t="s">
        <v>1784</v>
      </c>
    </row>
    <row r="1248" spans="2:12" x14ac:dyDescent="0.2">
      <c r="B1248" s="89" t="s">
        <v>1816</v>
      </c>
      <c r="C1248" s="84" t="s">
        <v>1814</v>
      </c>
      <c r="D1248" s="86">
        <v>5.47</v>
      </c>
      <c r="E1248" s="90">
        <v>0.9738</v>
      </c>
      <c r="F1248" s="90">
        <v>1.1248</v>
      </c>
      <c r="G1248" s="86">
        <v>1</v>
      </c>
      <c r="H1248" s="87">
        <v>2.31</v>
      </c>
      <c r="I1248" s="84" t="s">
        <v>229</v>
      </c>
      <c r="J1248" s="84" t="s">
        <v>230</v>
      </c>
      <c r="K1248" s="85" t="s">
        <v>1783</v>
      </c>
      <c r="L1248" s="91" t="s">
        <v>1784</v>
      </c>
    </row>
    <row r="1249" spans="2:12" x14ac:dyDescent="0.2">
      <c r="B1249" s="92" t="s">
        <v>1817</v>
      </c>
      <c r="C1249" s="93" t="s">
        <v>1814</v>
      </c>
      <c r="D1249" s="94">
        <v>9.2200000000000006</v>
      </c>
      <c r="E1249" s="95">
        <v>1.8887</v>
      </c>
      <c r="F1249" s="95">
        <v>2.1815000000000002</v>
      </c>
      <c r="G1249" s="94">
        <v>1</v>
      </c>
      <c r="H1249" s="96">
        <v>2.31</v>
      </c>
      <c r="I1249" s="93" t="s">
        <v>229</v>
      </c>
      <c r="J1249" s="93" t="s">
        <v>230</v>
      </c>
      <c r="K1249" s="97" t="s">
        <v>1783</v>
      </c>
      <c r="L1249" s="98" t="s">
        <v>1784</v>
      </c>
    </row>
    <row r="1250" spans="2:12" x14ac:dyDescent="0.2">
      <c r="B1250" s="99" t="s">
        <v>1818</v>
      </c>
      <c r="C1250" s="84" t="s">
        <v>1819</v>
      </c>
      <c r="D1250" s="86">
        <v>2.42</v>
      </c>
      <c r="E1250" s="90">
        <v>0.40739999999999998</v>
      </c>
      <c r="F1250" s="90">
        <v>0.47060000000000002</v>
      </c>
      <c r="G1250" s="86">
        <v>1</v>
      </c>
      <c r="H1250" s="87">
        <v>1</v>
      </c>
      <c r="I1250" s="84" t="s">
        <v>229</v>
      </c>
      <c r="J1250" s="84" t="s">
        <v>230</v>
      </c>
      <c r="K1250" s="85" t="s">
        <v>1783</v>
      </c>
      <c r="L1250" s="91" t="s">
        <v>1784</v>
      </c>
    </row>
    <row r="1251" spans="2:12" x14ac:dyDescent="0.2">
      <c r="B1251" s="89" t="s">
        <v>1820</v>
      </c>
      <c r="C1251" s="84" t="s">
        <v>1819</v>
      </c>
      <c r="D1251" s="86">
        <v>3.5</v>
      </c>
      <c r="E1251" s="90">
        <v>0.54320000000000002</v>
      </c>
      <c r="F1251" s="90">
        <v>0.62739999999999996</v>
      </c>
      <c r="G1251" s="86">
        <v>1</v>
      </c>
      <c r="H1251" s="87">
        <v>1.52</v>
      </c>
      <c r="I1251" s="84" t="s">
        <v>229</v>
      </c>
      <c r="J1251" s="84" t="s">
        <v>230</v>
      </c>
      <c r="K1251" s="85" t="s">
        <v>1783</v>
      </c>
      <c r="L1251" s="91" t="s">
        <v>1784</v>
      </c>
    </row>
    <row r="1252" spans="2:12" x14ac:dyDescent="0.2">
      <c r="B1252" s="89" t="s">
        <v>1821</v>
      </c>
      <c r="C1252" s="84" t="s">
        <v>1819</v>
      </c>
      <c r="D1252" s="86">
        <v>6.07</v>
      </c>
      <c r="E1252" s="90">
        <v>0.90859999999999996</v>
      </c>
      <c r="F1252" s="90">
        <v>1.0495000000000001</v>
      </c>
      <c r="G1252" s="86">
        <v>1</v>
      </c>
      <c r="H1252" s="87">
        <v>2.31</v>
      </c>
      <c r="I1252" s="84" t="s">
        <v>229</v>
      </c>
      <c r="J1252" s="84" t="s">
        <v>230</v>
      </c>
      <c r="K1252" s="85" t="s">
        <v>1783</v>
      </c>
      <c r="L1252" s="91" t="s">
        <v>1784</v>
      </c>
    </row>
    <row r="1253" spans="2:12" x14ac:dyDescent="0.2">
      <c r="B1253" s="92" t="s">
        <v>1822</v>
      </c>
      <c r="C1253" s="93" t="s">
        <v>1819</v>
      </c>
      <c r="D1253" s="94">
        <v>8.7799999999999994</v>
      </c>
      <c r="E1253" s="95">
        <v>2.0983000000000001</v>
      </c>
      <c r="F1253" s="95">
        <v>2.4236</v>
      </c>
      <c r="G1253" s="94">
        <v>1</v>
      </c>
      <c r="H1253" s="96">
        <v>2.31</v>
      </c>
      <c r="I1253" s="93" t="s">
        <v>229</v>
      </c>
      <c r="J1253" s="93" t="s">
        <v>230</v>
      </c>
      <c r="K1253" s="97" t="s">
        <v>1783</v>
      </c>
      <c r="L1253" s="98" t="s">
        <v>1784</v>
      </c>
    </row>
    <row r="1254" spans="2:12" x14ac:dyDescent="0.2">
      <c r="B1254" s="99" t="s">
        <v>1823</v>
      </c>
      <c r="C1254" s="84" t="s">
        <v>1824</v>
      </c>
      <c r="D1254" s="86">
        <v>1.83</v>
      </c>
      <c r="E1254" s="90">
        <v>0.59430000000000005</v>
      </c>
      <c r="F1254" s="90">
        <v>0.68640000000000001</v>
      </c>
      <c r="G1254" s="86">
        <v>1</v>
      </c>
      <c r="H1254" s="87">
        <v>1</v>
      </c>
      <c r="I1254" s="84" t="s">
        <v>229</v>
      </c>
      <c r="J1254" s="84" t="s">
        <v>230</v>
      </c>
      <c r="K1254" s="85" t="s">
        <v>1783</v>
      </c>
      <c r="L1254" s="91" t="s">
        <v>1784</v>
      </c>
    </row>
    <row r="1255" spans="2:12" x14ac:dyDescent="0.2">
      <c r="B1255" s="89" t="s">
        <v>1825</v>
      </c>
      <c r="C1255" s="84" t="s">
        <v>1824</v>
      </c>
      <c r="D1255" s="86">
        <v>2.52</v>
      </c>
      <c r="E1255" s="90">
        <v>0.59430000000000005</v>
      </c>
      <c r="F1255" s="90">
        <v>0.68640000000000001</v>
      </c>
      <c r="G1255" s="86">
        <v>1</v>
      </c>
      <c r="H1255" s="87">
        <v>1.52</v>
      </c>
      <c r="I1255" s="84" t="s">
        <v>229</v>
      </c>
      <c r="J1255" s="84" t="s">
        <v>230</v>
      </c>
      <c r="K1255" s="85" t="s">
        <v>1783</v>
      </c>
      <c r="L1255" s="91" t="s">
        <v>1784</v>
      </c>
    </row>
    <row r="1256" spans="2:12" x14ac:dyDescent="0.2">
      <c r="B1256" s="89" t="s">
        <v>1826</v>
      </c>
      <c r="C1256" s="84" t="s">
        <v>1824</v>
      </c>
      <c r="D1256" s="86">
        <v>3.45</v>
      </c>
      <c r="E1256" s="90">
        <v>0.70369999999999999</v>
      </c>
      <c r="F1256" s="90">
        <v>0.81279999999999997</v>
      </c>
      <c r="G1256" s="86">
        <v>1</v>
      </c>
      <c r="H1256" s="87">
        <v>2.31</v>
      </c>
      <c r="I1256" s="84" t="s">
        <v>229</v>
      </c>
      <c r="J1256" s="84" t="s">
        <v>230</v>
      </c>
      <c r="K1256" s="85" t="s">
        <v>1783</v>
      </c>
      <c r="L1256" s="91" t="s">
        <v>1784</v>
      </c>
    </row>
    <row r="1257" spans="2:12" x14ac:dyDescent="0.2">
      <c r="B1257" s="92" t="s">
        <v>1827</v>
      </c>
      <c r="C1257" s="93" t="s">
        <v>1824</v>
      </c>
      <c r="D1257" s="94">
        <v>5.47</v>
      </c>
      <c r="E1257" s="95">
        <v>1.3776999999999999</v>
      </c>
      <c r="F1257" s="95">
        <v>1.5912999999999999</v>
      </c>
      <c r="G1257" s="94">
        <v>1</v>
      </c>
      <c r="H1257" s="96">
        <v>2.31</v>
      </c>
      <c r="I1257" s="93" t="s">
        <v>229</v>
      </c>
      <c r="J1257" s="93" t="s">
        <v>230</v>
      </c>
      <c r="K1257" s="97" t="s">
        <v>1783</v>
      </c>
      <c r="L1257" s="98" t="s">
        <v>1784</v>
      </c>
    </row>
    <row r="1258" spans="2:12" x14ac:dyDescent="0.2">
      <c r="B1258" s="99" t="s">
        <v>1828</v>
      </c>
      <c r="C1258" s="84" t="s">
        <v>1829</v>
      </c>
      <c r="D1258" s="86">
        <v>2.33</v>
      </c>
      <c r="E1258" s="90">
        <v>0.3387</v>
      </c>
      <c r="F1258" s="90">
        <v>0.39119999999999999</v>
      </c>
      <c r="G1258" s="86">
        <v>1</v>
      </c>
      <c r="H1258" s="87">
        <v>1</v>
      </c>
      <c r="I1258" s="84" t="s">
        <v>229</v>
      </c>
      <c r="J1258" s="84" t="s">
        <v>230</v>
      </c>
      <c r="K1258" s="85" t="s">
        <v>1783</v>
      </c>
      <c r="L1258" s="91" t="s">
        <v>1784</v>
      </c>
    </row>
    <row r="1259" spans="2:12" x14ac:dyDescent="0.2">
      <c r="B1259" s="89" t="s">
        <v>1830</v>
      </c>
      <c r="C1259" s="84" t="s">
        <v>1829</v>
      </c>
      <c r="D1259" s="86">
        <v>3.2</v>
      </c>
      <c r="E1259" s="90">
        <v>0.44119999999999998</v>
      </c>
      <c r="F1259" s="90">
        <v>0.50960000000000005</v>
      </c>
      <c r="G1259" s="86">
        <v>1</v>
      </c>
      <c r="H1259" s="87">
        <v>1.52</v>
      </c>
      <c r="I1259" s="84" t="s">
        <v>229</v>
      </c>
      <c r="J1259" s="84" t="s">
        <v>230</v>
      </c>
      <c r="K1259" s="85" t="s">
        <v>1783</v>
      </c>
      <c r="L1259" s="91" t="s">
        <v>1784</v>
      </c>
    </row>
    <row r="1260" spans="2:12" x14ac:dyDescent="0.2">
      <c r="B1260" s="89" t="s">
        <v>1831</v>
      </c>
      <c r="C1260" s="84" t="s">
        <v>1829</v>
      </c>
      <c r="D1260" s="86">
        <v>4.29</v>
      </c>
      <c r="E1260" s="90">
        <v>0.7157</v>
      </c>
      <c r="F1260" s="90">
        <v>0.82669999999999999</v>
      </c>
      <c r="G1260" s="86">
        <v>1</v>
      </c>
      <c r="H1260" s="87">
        <v>2.31</v>
      </c>
      <c r="I1260" s="84" t="s">
        <v>229</v>
      </c>
      <c r="J1260" s="84" t="s">
        <v>230</v>
      </c>
      <c r="K1260" s="85" t="s">
        <v>1783</v>
      </c>
      <c r="L1260" s="91" t="s">
        <v>1784</v>
      </c>
    </row>
    <row r="1261" spans="2:12" x14ac:dyDescent="0.2">
      <c r="B1261" s="92" t="s">
        <v>1832</v>
      </c>
      <c r="C1261" s="93" t="s">
        <v>1829</v>
      </c>
      <c r="D1261" s="94">
        <v>6.22</v>
      </c>
      <c r="E1261" s="95">
        <v>1.3934</v>
      </c>
      <c r="F1261" s="95">
        <v>1.6093999999999999</v>
      </c>
      <c r="G1261" s="94">
        <v>1</v>
      </c>
      <c r="H1261" s="96">
        <v>2.31</v>
      </c>
      <c r="I1261" s="93" t="s">
        <v>229</v>
      </c>
      <c r="J1261" s="93" t="s">
        <v>230</v>
      </c>
      <c r="K1261" s="97" t="s">
        <v>1783</v>
      </c>
      <c r="L1261" s="98" t="s">
        <v>1784</v>
      </c>
    </row>
    <row r="1262" spans="2:12" x14ac:dyDescent="0.2">
      <c r="B1262" s="99" t="s">
        <v>1833</v>
      </c>
      <c r="C1262" s="84" t="s">
        <v>1834</v>
      </c>
      <c r="D1262" s="86">
        <v>22.96</v>
      </c>
      <c r="E1262" s="90">
        <v>4.7632000000000003</v>
      </c>
      <c r="F1262" s="90">
        <v>5.5016999999999996</v>
      </c>
      <c r="G1262" s="86">
        <v>1</v>
      </c>
      <c r="H1262" s="87">
        <v>1</v>
      </c>
      <c r="I1262" s="84" t="s">
        <v>229</v>
      </c>
      <c r="J1262" s="84" t="s">
        <v>230</v>
      </c>
      <c r="K1262" s="85" t="s">
        <v>1835</v>
      </c>
      <c r="L1262" s="91" t="s">
        <v>1836</v>
      </c>
    </row>
    <row r="1263" spans="2:12" x14ac:dyDescent="0.2">
      <c r="B1263" s="89" t="s">
        <v>1837</v>
      </c>
      <c r="C1263" s="84" t="s">
        <v>1834</v>
      </c>
      <c r="D1263" s="86">
        <v>22.96</v>
      </c>
      <c r="E1263" s="90">
        <v>4.7632000000000003</v>
      </c>
      <c r="F1263" s="90">
        <v>5.5016999999999996</v>
      </c>
      <c r="G1263" s="86">
        <v>1</v>
      </c>
      <c r="H1263" s="87">
        <v>1.52</v>
      </c>
      <c r="I1263" s="84" t="s">
        <v>229</v>
      </c>
      <c r="J1263" s="84" t="s">
        <v>230</v>
      </c>
      <c r="K1263" s="85" t="s">
        <v>1835</v>
      </c>
      <c r="L1263" s="91" t="s">
        <v>1836</v>
      </c>
    </row>
    <row r="1264" spans="2:12" x14ac:dyDescent="0.2">
      <c r="B1264" s="89" t="s">
        <v>1838</v>
      </c>
      <c r="C1264" s="84" t="s">
        <v>1834</v>
      </c>
      <c r="D1264" s="86">
        <v>22.96</v>
      </c>
      <c r="E1264" s="90">
        <v>7.3299000000000003</v>
      </c>
      <c r="F1264" s="90">
        <v>8.4664000000000001</v>
      </c>
      <c r="G1264" s="86">
        <v>1</v>
      </c>
      <c r="H1264" s="87">
        <v>2.31</v>
      </c>
      <c r="I1264" s="84" t="s">
        <v>229</v>
      </c>
      <c r="J1264" s="84" t="s">
        <v>230</v>
      </c>
      <c r="K1264" s="85" t="s">
        <v>1835</v>
      </c>
      <c r="L1264" s="91" t="s">
        <v>1836</v>
      </c>
    </row>
    <row r="1265" spans="2:12" x14ac:dyDescent="0.2">
      <c r="B1265" s="92" t="s">
        <v>1839</v>
      </c>
      <c r="C1265" s="93" t="s">
        <v>1834</v>
      </c>
      <c r="D1265" s="94">
        <v>44.32</v>
      </c>
      <c r="E1265" s="95">
        <v>21.936499999999999</v>
      </c>
      <c r="F1265" s="95">
        <v>25.337700000000002</v>
      </c>
      <c r="G1265" s="94">
        <v>1</v>
      </c>
      <c r="H1265" s="96">
        <v>2.31</v>
      </c>
      <c r="I1265" s="93" t="s">
        <v>229</v>
      </c>
      <c r="J1265" s="93" t="s">
        <v>230</v>
      </c>
      <c r="K1265" s="97" t="s">
        <v>1835</v>
      </c>
      <c r="L1265" s="98" t="s">
        <v>1836</v>
      </c>
    </row>
    <row r="1266" spans="2:12" x14ac:dyDescent="0.2">
      <c r="B1266" s="99" t="s">
        <v>1840</v>
      </c>
      <c r="C1266" s="84" t="s">
        <v>1841</v>
      </c>
      <c r="D1266" s="86">
        <v>4.4400000000000004</v>
      </c>
      <c r="E1266" s="90">
        <v>1.4104000000000001</v>
      </c>
      <c r="F1266" s="90">
        <v>1.6291</v>
      </c>
      <c r="G1266" s="86">
        <v>1</v>
      </c>
      <c r="H1266" s="87">
        <v>1</v>
      </c>
      <c r="I1266" s="84" t="s">
        <v>229</v>
      </c>
      <c r="J1266" s="84" t="s">
        <v>230</v>
      </c>
      <c r="K1266" s="85" t="s">
        <v>1835</v>
      </c>
      <c r="L1266" s="91" t="s">
        <v>1836</v>
      </c>
    </row>
    <row r="1267" spans="2:12" x14ac:dyDescent="0.2">
      <c r="B1267" s="89" t="s">
        <v>1842</v>
      </c>
      <c r="C1267" s="84" t="s">
        <v>1841</v>
      </c>
      <c r="D1267" s="86">
        <v>8.25</v>
      </c>
      <c r="E1267" s="90">
        <v>2.0903999999999998</v>
      </c>
      <c r="F1267" s="90">
        <v>2.4144999999999999</v>
      </c>
      <c r="G1267" s="86">
        <v>1</v>
      </c>
      <c r="H1267" s="87">
        <v>1.52</v>
      </c>
      <c r="I1267" s="84" t="s">
        <v>229</v>
      </c>
      <c r="J1267" s="84" t="s">
        <v>230</v>
      </c>
      <c r="K1267" s="85" t="s">
        <v>1835</v>
      </c>
      <c r="L1267" s="91" t="s">
        <v>1836</v>
      </c>
    </row>
    <row r="1268" spans="2:12" x14ac:dyDescent="0.2">
      <c r="B1268" s="89" t="s">
        <v>1843</v>
      </c>
      <c r="C1268" s="84" t="s">
        <v>1841</v>
      </c>
      <c r="D1268" s="86">
        <v>15.49</v>
      </c>
      <c r="E1268" s="90">
        <v>4.0808999999999997</v>
      </c>
      <c r="F1268" s="90">
        <v>4.7135999999999996</v>
      </c>
      <c r="G1268" s="86">
        <v>1</v>
      </c>
      <c r="H1268" s="87">
        <v>2.31</v>
      </c>
      <c r="I1268" s="84" t="s">
        <v>229</v>
      </c>
      <c r="J1268" s="84" t="s">
        <v>230</v>
      </c>
      <c r="K1268" s="85" t="s">
        <v>1835</v>
      </c>
      <c r="L1268" s="91" t="s">
        <v>1836</v>
      </c>
    </row>
    <row r="1269" spans="2:12" x14ac:dyDescent="0.2">
      <c r="B1269" s="92" t="s">
        <v>1844</v>
      </c>
      <c r="C1269" s="93" t="s">
        <v>1841</v>
      </c>
      <c r="D1269" s="94">
        <v>28.36</v>
      </c>
      <c r="E1269" s="95">
        <v>9.9023000000000003</v>
      </c>
      <c r="F1269" s="95">
        <v>11.4376</v>
      </c>
      <c r="G1269" s="94">
        <v>1</v>
      </c>
      <c r="H1269" s="96">
        <v>2.31</v>
      </c>
      <c r="I1269" s="93" t="s">
        <v>229</v>
      </c>
      <c r="J1269" s="93" t="s">
        <v>230</v>
      </c>
      <c r="K1269" s="97" t="s">
        <v>1835</v>
      </c>
      <c r="L1269" s="98" t="s">
        <v>1836</v>
      </c>
    </row>
    <row r="1270" spans="2:12" x14ac:dyDescent="0.2">
      <c r="B1270" s="99" t="s">
        <v>1845</v>
      </c>
      <c r="C1270" s="84" t="s">
        <v>1846</v>
      </c>
      <c r="D1270" s="86">
        <v>3.08</v>
      </c>
      <c r="E1270" s="90">
        <v>0.51419999999999999</v>
      </c>
      <c r="F1270" s="90">
        <v>0.59389999999999998</v>
      </c>
      <c r="G1270" s="86">
        <v>1</v>
      </c>
      <c r="H1270" s="87">
        <v>1</v>
      </c>
      <c r="I1270" s="84" t="s">
        <v>229</v>
      </c>
      <c r="J1270" s="84" t="s">
        <v>230</v>
      </c>
      <c r="K1270" s="85" t="s">
        <v>1835</v>
      </c>
      <c r="L1270" s="91" t="s">
        <v>1836</v>
      </c>
    </row>
    <row r="1271" spans="2:12" x14ac:dyDescent="0.2">
      <c r="B1271" s="89" t="s">
        <v>1847</v>
      </c>
      <c r="C1271" s="84" t="s">
        <v>1846</v>
      </c>
      <c r="D1271" s="86">
        <v>4.83</v>
      </c>
      <c r="E1271" s="90">
        <v>0.85019999999999996</v>
      </c>
      <c r="F1271" s="90">
        <v>0.98199999999999998</v>
      </c>
      <c r="G1271" s="86">
        <v>1</v>
      </c>
      <c r="H1271" s="87">
        <v>1.52</v>
      </c>
      <c r="I1271" s="84" t="s">
        <v>229</v>
      </c>
      <c r="J1271" s="84" t="s">
        <v>230</v>
      </c>
      <c r="K1271" s="85" t="s">
        <v>1835</v>
      </c>
      <c r="L1271" s="91" t="s">
        <v>1836</v>
      </c>
    </row>
    <row r="1272" spans="2:12" x14ac:dyDescent="0.2">
      <c r="B1272" s="89" t="s">
        <v>1848</v>
      </c>
      <c r="C1272" s="84" t="s">
        <v>1846</v>
      </c>
      <c r="D1272" s="86">
        <v>6.43</v>
      </c>
      <c r="E1272" s="90">
        <v>1.0929</v>
      </c>
      <c r="F1272" s="90">
        <v>1.2624</v>
      </c>
      <c r="G1272" s="86">
        <v>1</v>
      </c>
      <c r="H1272" s="87">
        <v>2.31</v>
      </c>
      <c r="I1272" s="84" t="s">
        <v>229</v>
      </c>
      <c r="J1272" s="84" t="s">
        <v>230</v>
      </c>
      <c r="K1272" s="85" t="s">
        <v>1835</v>
      </c>
      <c r="L1272" s="91" t="s">
        <v>1836</v>
      </c>
    </row>
    <row r="1273" spans="2:12" x14ac:dyDescent="0.2">
      <c r="B1273" s="92" t="s">
        <v>1849</v>
      </c>
      <c r="C1273" s="93" t="s">
        <v>1846</v>
      </c>
      <c r="D1273" s="94">
        <v>7.69</v>
      </c>
      <c r="E1273" s="95">
        <v>2.4809000000000001</v>
      </c>
      <c r="F1273" s="95">
        <v>2.8656000000000001</v>
      </c>
      <c r="G1273" s="94">
        <v>1</v>
      </c>
      <c r="H1273" s="96">
        <v>2.31</v>
      </c>
      <c r="I1273" s="93" t="s">
        <v>229</v>
      </c>
      <c r="J1273" s="93" t="s">
        <v>230</v>
      </c>
      <c r="K1273" s="97" t="s">
        <v>1835</v>
      </c>
      <c r="L1273" s="98" t="s">
        <v>1836</v>
      </c>
    </row>
    <row r="1274" spans="2:12" x14ac:dyDescent="0.2">
      <c r="B1274" s="99" t="s">
        <v>1850</v>
      </c>
      <c r="C1274" s="84" t="s">
        <v>1851</v>
      </c>
      <c r="D1274" s="86">
        <v>2.4700000000000002</v>
      </c>
      <c r="E1274" s="90">
        <v>0.44169999999999998</v>
      </c>
      <c r="F1274" s="90">
        <v>0.51019999999999999</v>
      </c>
      <c r="G1274" s="86">
        <v>1</v>
      </c>
      <c r="H1274" s="87">
        <v>1</v>
      </c>
      <c r="I1274" s="84" t="s">
        <v>229</v>
      </c>
      <c r="J1274" s="84" t="s">
        <v>230</v>
      </c>
      <c r="K1274" s="85" t="s">
        <v>1835</v>
      </c>
      <c r="L1274" s="91" t="s">
        <v>1836</v>
      </c>
    </row>
    <row r="1275" spans="2:12" x14ac:dyDescent="0.2">
      <c r="B1275" s="89" t="s">
        <v>1852</v>
      </c>
      <c r="C1275" s="84" t="s">
        <v>1851</v>
      </c>
      <c r="D1275" s="86">
        <v>3.86</v>
      </c>
      <c r="E1275" s="90">
        <v>0.69030000000000002</v>
      </c>
      <c r="F1275" s="90">
        <v>0.79730000000000001</v>
      </c>
      <c r="G1275" s="86">
        <v>1</v>
      </c>
      <c r="H1275" s="87">
        <v>1.52</v>
      </c>
      <c r="I1275" s="84" t="s">
        <v>229</v>
      </c>
      <c r="J1275" s="84" t="s">
        <v>230</v>
      </c>
      <c r="K1275" s="85" t="s">
        <v>1835</v>
      </c>
      <c r="L1275" s="91" t="s">
        <v>1836</v>
      </c>
    </row>
    <row r="1276" spans="2:12" x14ac:dyDescent="0.2">
      <c r="B1276" s="89" t="s">
        <v>1853</v>
      </c>
      <c r="C1276" s="84" t="s">
        <v>1851</v>
      </c>
      <c r="D1276" s="86">
        <v>6.03</v>
      </c>
      <c r="E1276" s="90">
        <v>1.0931</v>
      </c>
      <c r="F1276" s="90">
        <v>1.2625999999999999</v>
      </c>
      <c r="G1276" s="86">
        <v>1</v>
      </c>
      <c r="H1276" s="87">
        <v>2.31</v>
      </c>
      <c r="I1276" s="84" t="s">
        <v>229</v>
      </c>
      <c r="J1276" s="84" t="s">
        <v>230</v>
      </c>
      <c r="K1276" s="85" t="s">
        <v>1835</v>
      </c>
      <c r="L1276" s="91" t="s">
        <v>1836</v>
      </c>
    </row>
    <row r="1277" spans="2:12" x14ac:dyDescent="0.2">
      <c r="B1277" s="92" t="s">
        <v>1854</v>
      </c>
      <c r="C1277" s="93" t="s">
        <v>1851</v>
      </c>
      <c r="D1277" s="94">
        <v>11.98</v>
      </c>
      <c r="E1277" s="95">
        <v>2.9651000000000001</v>
      </c>
      <c r="F1277" s="95">
        <v>3.4247999999999998</v>
      </c>
      <c r="G1277" s="94">
        <v>1</v>
      </c>
      <c r="H1277" s="96">
        <v>2.31</v>
      </c>
      <c r="I1277" s="93" t="s">
        <v>229</v>
      </c>
      <c r="J1277" s="93" t="s">
        <v>230</v>
      </c>
      <c r="K1277" s="97" t="s">
        <v>1835</v>
      </c>
      <c r="L1277" s="98" t="s">
        <v>1836</v>
      </c>
    </row>
    <row r="1278" spans="2:12" x14ac:dyDescent="0.2">
      <c r="B1278" s="99" t="s">
        <v>1855</v>
      </c>
      <c r="C1278" s="84" t="s">
        <v>1856</v>
      </c>
      <c r="D1278" s="86">
        <v>2.96</v>
      </c>
      <c r="E1278" s="90">
        <v>1.6328</v>
      </c>
      <c r="F1278" s="90">
        <v>1.8859999999999999</v>
      </c>
      <c r="G1278" s="86">
        <v>1</v>
      </c>
      <c r="H1278" s="87">
        <v>1</v>
      </c>
      <c r="I1278" s="84" t="s">
        <v>1857</v>
      </c>
      <c r="J1278" s="84" t="s">
        <v>1857</v>
      </c>
      <c r="K1278" s="85" t="s">
        <v>1858</v>
      </c>
      <c r="L1278" s="91" t="s">
        <v>1859</v>
      </c>
    </row>
    <row r="1279" spans="2:12" x14ac:dyDescent="0.2">
      <c r="B1279" s="89" t="s">
        <v>1860</v>
      </c>
      <c r="C1279" s="84" t="s">
        <v>1856</v>
      </c>
      <c r="D1279" s="86">
        <v>4.88</v>
      </c>
      <c r="E1279" s="90">
        <v>2.2934000000000001</v>
      </c>
      <c r="F1279" s="90">
        <v>2.649</v>
      </c>
      <c r="G1279" s="86">
        <v>1</v>
      </c>
      <c r="H1279" s="87">
        <v>1.52</v>
      </c>
      <c r="I1279" s="84" t="s">
        <v>1857</v>
      </c>
      <c r="J1279" s="84" t="s">
        <v>1857</v>
      </c>
      <c r="K1279" s="85" t="s">
        <v>1858</v>
      </c>
      <c r="L1279" s="91" t="s">
        <v>1859</v>
      </c>
    </row>
    <row r="1280" spans="2:12" x14ac:dyDescent="0.2">
      <c r="B1280" s="89" t="s">
        <v>1861</v>
      </c>
      <c r="C1280" s="84" t="s">
        <v>1856</v>
      </c>
      <c r="D1280" s="86">
        <v>11.88</v>
      </c>
      <c r="E1280" s="90">
        <v>3.0686</v>
      </c>
      <c r="F1280" s="90">
        <v>3.5444</v>
      </c>
      <c r="G1280" s="86">
        <v>1</v>
      </c>
      <c r="H1280" s="87">
        <v>2.31</v>
      </c>
      <c r="I1280" s="84" t="s">
        <v>1857</v>
      </c>
      <c r="J1280" s="84" t="s">
        <v>1857</v>
      </c>
      <c r="K1280" s="85" t="s">
        <v>1858</v>
      </c>
      <c r="L1280" s="91" t="s">
        <v>1859</v>
      </c>
    </row>
    <row r="1281" spans="2:12" x14ac:dyDescent="0.2">
      <c r="B1281" s="92" t="s">
        <v>1862</v>
      </c>
      <c r="C1281" s="93" t="s">
        <v>1856</v>
      </c>
      <c r="D1281" s="94">
        <v>29.17</v>
      </c>
      <c r="E1281" s="95">
        <v>7.0603999999999996</v>
      </c>
      <c r="F1281" s="95">
        <v>8.1550999999999991</v>
      </c>
      <c r="G1281" s="94">
        <v>1</v>
      </c>
      <c r="H1281" s="96">
        <v>2.31</v>
      </c>
      <c r="I1281" s="93" t="s">
        <v>1857</v>
      </c>
      <c r="J1281" s="93" t="s">
        <v>1857</v>
      </c>
      <c r="K1281" s="97" t="s">
        <v>1858</v>
      </c>
      <c r="L1281" s="98" t="s">
        <v>1859</v>
      </c>
    </row>
    <row r="1282" spans="2:12" x14ac:dyDescent="0.2">
      <c r="B1282" s="99" t="s">
        <v>1863</v>
      </c>
      <c r="C1282" s="84" t="s">
        <v>1864</v>
      </c>
      <c r="D1282" s="86">
        <v>10.55</v>
      </c>
      <c r="E1282" s="90">
        <v>0.97399999999999998</v>
      </c>
      <c r="F1282" s="90">
        <v>1.125</v>
      </c>
      <c r="G1282" s="86">
        <v>1</v>
      </c>
      <c r="H1282" s="87">
        <v>1</v>
      </c>
      <c r="I1282" s="84" t="s">
        <v>1857</v>
      </c>
      <c r="J1282" s="84" t="s">
        <v>1857</v>
      </c>
      <c r="K1282" s="85" t="s">
        <v>1858</v>
      </c>
      <c r="L1282" s="91" t="s">
        <v>1859</v>
      </c>
    </row>
    <row r="1283" spans="2:12" x14ac:dyDescent="0.2">
      <c r="B1283" s="89" t="s">
        <v>1865</v>
      </c>
      <c r="C1283" s="84" t="s">
        <v>1864</v>
      </c>
      <c r="D1283" s="86">
        <v>12.39</v>
      </c>
      <c r="E1283" s="90">
        <v>1.2864</v>
      </c>
      <c r="F1283" s="90">
        <v>1.4859</v>
      </c>
      <c r="G1283" s="86">
        <v>1</v>
      </c>
      <c r="H1283" s="87">
        <v>1.52</v>
      </c>
      <c r="I1283" s="84" t="s">
        <v>1857</v>
      </c>
      <c r="J1283" s="84" t="s">
        <v>1857</v>
      </c>
      <c r="K1283" s="85" t="s">
        <v>1858</v>
      </c>
      <c r="L1283" s="91" t="s">
        <v>1859</v>
      </c>
    </row>
    <row r="1284" spans="2:12" x14ac:dyDescent="0.2">
      <c r="B1284" s="89" t="s">
        <v>1866</v>
      </c>
      <c r="C1284" s="84" t="s">
        <v>1864</v>
      </c>
      <c r="D1284" s="86">
        <v>14.67</v>
      </c>
      <c r="E1284" s="90">
        <v>1.6086</v>
      </c>
      <c r="F1284" s="90">
        <v>1.8580000000000001</v>
      </c>
      <c r="G1284" s="86">
        <v>1</v>
      </c>
      <c r="H1284" s="87">
        <v>2.31</v>
      </c>
      <c r="I1284" s="84" t="s">
        <v>1857</v>
      </c>
      <c r="J1284" s="84" t="s">
        <v>1857</v>
      </c>
      <c r="K1284" s="85" t="s">
        <v>1858</v>
      </c>
      <c r="L1284" s="91" t="s">
        <v>1859</v>
      </c>
    </row>
    <row r="1285" spans="2:12" x14ac:dyDescent="0.2">
      <c r="B1285" s="92" t="s">
        <v>1867</v>
      </c>
      <c r="C1285" s="93" t="s">
        <v>1864</v>
      </c>
      <c r="D1285" s="94">
        <v>16.760000000000002</v>
      </c>
      <c r="E1285" s="95">
        <v>2.0939000000000001</v>
      </c>
      <c r="F1285" s="95">
        <v>2.4186000000000001</v>
      </c>
      <c r="G1285" s="94">
        <v>1</v>
      </c>
      <c r="H1285" s="96">
        <v>2.31</v>
      </c>
      <c r="I1285" s="93" t="s">
        <v>1857</v>
      </c>
      <c r="J1285" s="93" t="s">
        <v>1857</v>
      </c>
      <c r="K1285" s="97" t="s">
        <v>1858</v>
      </c>
      <c r="L1285" s="98" t="s">
        <v>1859</v>
      </c>
    </row>
    <row r="1286" spans="2:12" x14ac:dyDescent="0.2">
      <c r="B1286" s="99" t="s">
        <v>1868</v>
      </c>
      <c r="C1286" s="84" t="s">
        <v>1869</v>
      </c>
      <c r="D1286" s="86">
        <v>3.04</v>
      </c>
      <c r="E1286" s="90">
        <v>0.41</v>
      </c>
      <c r="F1286" s="90">
        <v>0.47360000000000002</v>
      </c>
      <c r="G1286" s="86">
        <v>1</v>
      </c>
      <c r="H1286" s="87">
        <v>1</v>
      </c>
      <c r="I1286" s="84" t="s">
        <v>229</v>
      </c>
      <c r="J1286" s="84" t="s">
        <v>230</v>
      </c>
      <c r="K1286" s="85" t="s">
        <v>1858</v>
      </c>
      <c r="L1286" s="91" t="s">
        <v>1859</v>
      </c>
    </row>
    <row r="1287" spans="2:12" x14ac:dyDescent="0.2">
      <c r="B1287" s="89" t="s">
        <v>1870</v>
      </c>
      <c r="C1287" s="84" t="s">
        <v>1869</v>
      </c>
      <c r="D1287" s="86">
        <v>4.5999999999999996</v>
      </c>
      <c r="E1287" s="90">
        <v>0.55840000000000001</v>
      </c>
      <c r="F1287" s="90">
        <v>0.64500000000000002</v>
      </c>
      <c r="G1287" s="86">
        <v>1</v>
      </c>
      <c r="H1287" s="87">
        <v>1.52</v>
      </c>
      <c r="I1287" s="84" t="s">
        <v>229</v>
      </c>
      <c r="J1287" s="84" t="s">
        <v>230</v>
      </c>
      <c r="K1287" s="85" t="s">
        <v>1858</v>
      </c>
      <c r="L1287" s="91" t="s">
        <v>1859</v>
      </c>
    </row>
    <row r="1288" spans="2:12" x14ac:dyDescent="0.2">
      <c r="B1288" s="89" t="s">
        <v>1871</v>
      </c>
      <c r="C1288" s="84" t="s">
        <v>1869</v>
      </c>
      <c r="D1288" s="86">
        <v>6.77</v>
      </c>
      <c r="E1288" s="90">
        <v>0.82430000000000003</v>
      </c>
      <c r="F1288" s="90">
        <v>0.95209999999999995</v>
      </c>
      <c r="G1288" s="86">
        <v>1</v>
      </c>
      <c r="H1288" s="87">
        <v>2.31</v>
      </c>
      <c r="I1288" s="84" t="s">
        <v>229</v>
      </c>
      <c r="J1288" s="84" t="s">
        <v>230</v>
      </c>
      <c r="K1288" s="85" t="s">
        <v>1858</v>
      </c>
      <c r="L1288" s="91" t="s">
        <v>1859</v>
      </c>
    </row>
    <row r="1289" spans="2:12" x14ac:dyDescent="0.2">
      <c r="B1289" s="92" t="s">
        <v>1872</v>
      </c>
      <c r="C1289" s="93" t="s">
        <v>1869</v>
      </c>
      <c r="D1289" s="94">
        <v>8.76</v>
      </c>
      <c r="E1289" s="95">
        <v>1.2238</v>
      </c>
      <c r="F1289" s="95">
        <v>1.4135</v>
      </c>
      <c r="G1289" s="94">
        <v>1</v>
      </c>
      <c r="H1289" s="96">
        <v>2.31</v>
      </c>
      <c r="I1289" s="93" t="s">
        <v>229</v>
      </c>
      <c r="J1289" s="93" t="s">
        <v>230</v>
      </c>
      <c r="K1289" s="97" t="s">
        <v>1858</v>
      </c>
      <c r="L1289" s="98" t="s">
        <v>1859</v>
      </c>
    </row>
    <row r="1290" spans="2:12" x14ac:dyDescent="0.2">
      <c r="B1290" s="99" t="s">
        <v>1873</v>
      </c>
      <c r="C1290" s="84" t="s">
        <v>1874</v>
      </c>
      <c r="D1290" s="86">
        <v>7.94</v>
      </c>
      <c r="E1290" s="90">
        <v>0.53269999999999995</v>
      </c>
      <c r="F1290" s="90">
        <v>0.61529999999999996</v>
      </c>
      <c r="G1290" s="86">
        <v>1</v>
      </c>
      <c r="H1290" s="87">
        <v>1</v>
      </c>
      <c r="I1290" s="84" t="s">
        <v>229</v>
      </c>
      <c r="J1290" s="84" t="s">
        <v>230</v>
      </c>
      <c r="K1290" s="85" t="s">
        <v>1858</v>
      </c>
      <c r="L1290" s="91" t="s">
        <v>1859</v>
      </c>
    </row>
    <row r="1291" spans="2:12" x14ac:dyDescent="0.2">
      <c r="B1291" s="89" t="s">
        <v>1875</v>
      </c>
      <c r="C1291" s="84" t="s">
        <v>1874</v>
      </c>
      <c r="D1291" s="86">
        <v>10.9</v>
      </c>
      <c r="E1291" s="90">
        <v>0.83499999999999996</v>
      </c>
      <c r="F1291" s="90">
        <v>0.96450000000000002</v>
      </c>
      <c r="G1291" s="86">
        <v>1</v>
      </c>
      <c r="H1291" s="87">
        <v>1.52</v>
      </c>
      <c r="I1291" s="84" t="s">
        <v>229</v>
      </c>
      <c r="J1291" s="84" t="s">
        <v>230</v>
      </c>
      <c r="K1291" s="85" t="s">
        <v>1858</v>
      </c>
      <c r="L1291" s="91" t="s">
        <v>1859</v>
      </c>
    </row>
    <row r="1292" spans="2:12" x14ac:dyDescent="0.2">
      <c r="B1292" s="89" t="s">
        <v>1876</v>
      </c>
      <c r="C1292" s="84" t="s">
        <v>1874</v>
      </c>
      <c r="D1292" s="86">
        <v>12.45</v>
      </c>
      <c r="E1292" s="90">
        <v>0.95350000000000001</v>
      </c>
      <c r="F1292" s="90">
        <v>1.1012999999999999</v>
      </c>
      <c r="G1292" s="86">
        <v>1</v>
      </c>
      <c r="H1292" s="87">
        <v>2.31</v>
      </c>
      <c r="I1292" s="84" t="s">
        <v>229</v>
      </c>
      <c r="J1292" s="84" t="s">
        <v>230</v>
      </c>
      <c r="K1292" s="85" t="s">
        <v>1858</v>
      </c>
      <c r="L1292" s="91" t="s">
        <v>1859</v>
      </c>
    </row>
    <row r="1293" spans="2:12" x14ac:dyDescent="0.2">
      <c r="B1293" s="92" t="s">
        <v>1877</v>
      </c>
      <c r="C1293" s="93" t="s">
        <v>1874</v>
      </c>
      <c r="D1293" s="94">
        <v>12.72</v>
      </c>
      <c r="E1293" s="95">
        <v>0.97470000000000001</v>
      </c>
      <c r="F1293" s="95">
        <v>1.1257999999999999</v>
      </c>
      <c r="G1293" s="94">
        <v>1</v>
      </c>
      <c r="H1293" s="96">
        <v>2.31</v>
      </c>
      <c r="I1293" s="93" t="s">
        <v>229</v>
      </c>
      <c r="J1293" s="93" t="s">
        <v>230</v>
      </c>
      <c r="K1293" s="97" t="s">
        <v>1858</v>
      </c>
      <c r="L1293" s="98" t="s">
        <v>1859</v>
      </c>
    </row>
    <row r="1294" spans="2:12" x14ac:dyDescent="0.2">
      <c r="B1294" s="99" t="s">
        <v>1878</v>
      </c>
      <c r="C1294" s="84" t="s">
        <v>1879</v>
      </c>
      <c r="D1294" s="86">
        <v>9.43</v>
      </c>
      <c r="E1294" s="90">
        <v>1.073</v>
      </c>
      <c r="F1294" s="90">
        <v>1.2394000000000001</v>
      </c>
      <c r="G1294" s="86">
        <v>1</v>
      </c>
      <c r="H1294" s="87">
        <v>1</v>
      </c>
      <c r="I1294" s="84" t="s">
        <v>1433</v>
      </c>
      <c r="J1294" s="84" t="s">
        <v>1433</v>
      </c>
      <c r="K1294" s="85" t="s">
        <v>1858</v>
      </c>
      <c r="L1294" s="91" t="s">
        <v>1859</v>
      </c>
    </row>
    <row r="1295" spans="2:12" x14ac:dyDescent="0.2">
      <c r="B1295" s="89" t="s">
        <v>1880</v>
      </c>
      <c r="C1295" s="84" t="s">
        <v>1879</v>
      </c>
      <c r="D1295" s="86">
        <v>18.84</v>
      </c>
      <c r="E1295" s="90">
        <v>2.2027000000000001</v>
      </c>
      <c r="F1295" s="90">
        <v>2.5442</v>
      </c>
      <c r="G1295" s="86">
        <v>1</v>
      </c>
      <c r="H1295" s="87">
        <v>1.52</v>
      </c>
      <c r="I1295" s="84" t="s">
        <v>1433</v>
      </c>
      <c r="J1295" s="84" t="s">
        <v>1433</v>
      </c>
      <c r="K1295" s="85" t="s">
        <v>1858</v>
      </c>
      <c r="L1295" s="91" t="s">
        <v>1859</v>
      </c>
    </row>
    <row r="1296" spans="2:12" x14ac:dyDescent="0.2">
      <c r="B1296" s="89" t="s">
        <v>1881</v>
      </c>
      <c r="C1296" s="84" t="s">
        <v>1879</v>
      </c>
      <c r="D1296" s="86">
        <v>32.67</v>
      </c>
      <c r="E1296" s="90">
        <v>4.3757999999999999</v>
      </c>
      <c r="F1296" s="90">
        <v>5.0542999999999996</v>
      </c>
      <c r="G1296" s="86">
        <v>1</v>
      </c>
      <c r="H1296" s="87">
        <v>2.31</v>
      </c>
      <c r="I1296" s="84" t="s">
        <v>1433</v>
      </c>
      <c r="J1296" s="84" t="s">
        <v>1433</v>
      </c>
      <c r="K1296" s="85" t="s">
        <v>1858</v>
      </c>
      <c r="L1296" s="91" t="s">
        <v>1859</v>
      </c>
    </row>
    <row r="1297" spans="2:12" x14ac:dyDescent="0.2">
      <c r="B1297" s="92" t="s">
        <v>1882</v>
      </c>
      <c r="C1297" s="93" t="s">
        <v>1879</v>
      </c>
      <c r="D1297" s="94">
        <v>44.19</v>
      </c>
      <c r="E1297" s="95">
        <v>7.4028</v>
      </c>
      <c r="F1297" s="95">
        <v>8.5505999999999993</v>
      </c>
      <c r="G1297" s="94">
        <v>1</v>
      </c>
      <c r="H1297" s="96">
        <v>2.31</v>
      </c>
      <c r="I1297" s="93" t="s">
        <v>1433</v>
      </c>
      <c r="J1297" s="93" t="s">
        <v>1433</v>
      </c>
      <c r="K1297" s="97" t="s">
        <v>1858</v>
      </c>
      <c r="L1297" s="98" t="s">
        <v>1859</v>
      </c>
    </row>
    <row r="1298" spans="2:12" x14ac:dyDescent="0.2">
      <c r="B1298" s="99" t="s">
        <v>1883</v>
      </c>
      <c r="C1298" s="84" t="s">
        <v>1884</v>
      </c>
      <c r="D1298" s="86">
        <v>5.03</v>
      </c>
      <c r="E1298" s="90">
        <v>0.84409999999999996</v>
      </c>
      <c r="F1298" s="90">
        <v>0.97499999999999998</v>
      </c>
      <c r="G1298" s="86">
        <v>1</v>
      </c>
      <c r="H1298" s="87">
        <v>1</v>
      </c>
      <c r="I1298" s="84" t="s">
        <v>229</v>
      </c>
      <c r="J1298" s="84" t="s">
        <v>230</v>
      </c>
      <c r="K1298" s="85" t="s">
        <v>1885</v>
      </c>
      <c r="L1298" s="91" t="s">
        <v>1886</v>
      </c>
    </row>
    <row r="1299" spans="2:12" x14ac:dyDescent="0.2">
      <c r="B1299" s="89" t="s">
        <v>1887</v>
      </c>
      <c r="C1299" s="84" t="s">
        <v>1884</v>
      </c>
      <c r="D1299" s="86">
        <v>5.03</v>
      </c>
      <c r="E1299" s="90">
        <v>0.91239999999999999</v>
      </c>
      <c r="F1299" s="90">
        <v>1.0539000000000001</v>
      </c>
      <c r="G1299" s="86">
        <v>1</v>
      </c>
      <c r="H1299" s="87">
        <v>1.52</v>
      </c>
      <c r="I1299" s="84" t="s">
        <v>229</v>
      </c>
      <c r="J1299" s="84" t="s">
        <v>230</v>
      </c>
      <c r="K1299" s="85" t="s">
        <v>1885</v>
      </c>
      <c r="L1299" s="91" t="s">
        <v>1886</v>
      </c>
    </row>
    <row r="1300" spans="2:12" x14ac:dyDescent="0.2">
      <c r="B1300" s="89" t="s">
        <v>1888</v>
      </c>
      <c r="C1300" s="84" t="s">
        <v>1884</v>
      </c>
      <c r="D1300" s="86">
        <v>8.01</v>
      </c>
      <c r="E1300" s="90">
        <v>1.3624000000000001</v>
      </c>
      <c r="F1300" s="90">
        <v>1.5736000000000001</v>
      </c>
      <c r="G1300" s="86">
        <v>1</v>
      </c>
      <c r="H1300" s="87">
        <v>2.31</v>
      </c>
      <c r="I1300" s="84" t="s">
        <v>229</v>
      </c>
      <c r="J1300" s="84" t="s">
        <v>230</v>
      </c>
      <c r="K1300" s="85" t="s">
        <v>1885</v>
      </c>
      <c r="L1300" s="91" t="s">
        <v>1886</v>
      </c>
    </row>
    <row r="1301" spans="2:12" x14ac:dyDescent="0.2">
      <c r="B1301" s="92" t="s">
        <v>1889</v>
      </c>
      <c r="C1301" s="93" t="s">
        <v>1884</v>
      </c>
      <c r="D1301" s="94">
        <v>12.94</v>
      </c>
      <c r="E1301" s="95">
        <v>2.7930999999999999</v>
      </c>
      <c r="F1301" s="95">
        <v>3.2262</v>
      </c>
      <c r="G1301" s="94">
        <v>1</v>
      </c>
      <c r="H1301" s="96">
        <v>2.31</v>
      </c>
      <c r="I1301" s="93" t="s">
        <v>229</v>
      </c>
      <c r="J1301" s="93" t="s">
        <v>230</v>
      </c>
      <c r="K1301" s="97" t="s">
        <v>1885</v>
      </c>
      <c r="L1301" s="98" t="s">
        <v>1886</v>
      </c>
    </row>
    <row r="1302" spans="2:12" x14ac:dyDescent="0.2">
      <c r="B1302" s="99" t="s">
        <v>1890</v>
      </c>
      <c r="C1302" s="84" t="s">
        <v>1891</v>
      </c>
      <c r="D1302" s="86">
        <v>3.96</v>
      </c>
      <c r="E1302" s="90">
        <v>0.65359999999999996</v>
      </c>
      <c r="F1302" s="90">
        <v>0.75490000000000002</v>
      </c>
      <c r="G1302" s="86">
        <v>1</v>
      </c>
      <c r="H1302" s="87">
        <v>1</v>
      </c>
      <c r="I1302" s="84" t="s">
        <v>229</v>
      </c>
      <c r="J1302" s="84" t="s">
        <v>230</v>
      </c>
      <c r="K1302" s="85" t="s">
        <v>1885</v>
      </c>
      <c r="L1302" s="91" t="s">
        <v>1886</v>
      </c>
    </row>
    <row r="1303" spans="2:12" x14ac:dyDescent="0.2">
      <c r="B1303" s="89" t="s">
        <v>1892</v>
      </c>
      <c r="C1303" s="84" t="s">
        <v>1891</v>
      </c>
      <c r="D1303" s="86">
        <v>4.38</v>
      </c>
      <c r="E1303" s="90">
        <v>0.73770000000000002</v>
      </c>
      <c r="F1303" s="90">
        <v>0.85209999999999997</v>
      </c>
      <c r="G1303" s="86">
        <v>1</v>
      </c>
      <c r="H1303" s="87">
        <v>1.52</v>
      </c>
      <c r="I1303" s="84" t="s">
        <v>229</v>
      </c>
      <c r="J1303" s="84" t="s">
        <v>230</v>
      </c>
      <c r="K1303" s="85" t="s">
        <v>1885</v>
      </c>
      <c r="L1303" s="91" t="s">
        <v>1886</v>
      </c>
    </row>
    <row r="1304" spans="2:12" x14ac:dyDescent="0.2">
      <c r="B1304" s="89" t="s">
        <v>1893</v>
      </c>
      <c r="C1304" s="84" t="s">
        <v>1891</v>
      </c>
      <c r="D1304" s="86">
        <v>6.07</v>
      </c>
      <c r="E1304" s="90">
        <v>1.0354000000000001</v>
      </c>
      <c r="F1304" s="90">
        <v>1.1959</v>
      </c>
      <c r="G1304" s="86">
        <v>1</v>
      </c>
      <c r="H1304" s="87">
        <v>2.31</v>
      </c>
      <c r="I1304" s="84" t="s">
        <v>229</v>
      </c>
      <c r="J1304" s="84" t="s">
        <v>230</v>
      </c>
      <c r="K1304" s="85" t="s">
        <v>1885</v>
      </c>
      <c r="L1304" s="91" t="s">
        <v>1886</v>
      </c>
    </row>
    <row r="1305" spans="2:12" x14ac:dyDescent="0.2">
      <c r="B1305" s="92" t="s">
        <v>1894</v>
      </c>
      <c r="C1305" s="93" t="s">
        <v>1891</v>
      </c>
      <c r="D1305" s="94">
        <v>9.32</v>
      </c>
      <c r="E1305" s="95">
        <v>1.6294</v>
      </c>
      <c r="F1305" s="95">
        <v>1.8819999999999999</v>
      </c>
      <c r="G1305" s="94">
        <v>1</v>
      </c>
      <c r="H1305" s="96">
        <v>2.31</v>
      </c>
      <c r="I1305" s="93" t="s">
        <v>229</v>
      </c>
      <c r="J1305" s="93" t="s">
        <v>230</v>
      </c>
      <c r="K1305" s="97" t="s">
        <v>1885</v>
      </c>
      <c r="L1305" s="98" t="s">
        <v>1886</v>
      </c>
    </row>
    <row r="1306" spans="2:12" x14ac:dyDescent="0.2">
      <c r="B1306" s="99" t="s">
        <v>1895</v>
      </c>
      <c r="C1306" s="84" t="s">
        <v>1896</v>
      </c>
      <c r="D1306" s="86">
        <v>4.4400000000000004</v>
      </c>
      <c r="E1306" s="90">
        <v>0.71550000000000002</v>
      </c>
      <c r="F1306" s="90">
        <v>0.82640000000000002</v>
      </c>
      <c r="G1306" s="86">
        <v>1</v>
      </c>
      <c r="H1306" s="87">
        <v>1</v>
      </c>
      <c r="I1306" s="84" t="s">
        <v>229</v>
      </c>
      <c r="J1306" s="84" t="s">
        <v>230</v>
      </c>
      <c r="K1306" s="85" t="s">
        <v>1885</v>
      </c>
      <c r="L1306" s="91" t="s">
        <v>1886</v>
      </c>
    </row>
    <row r="1307" spans="2:12" x14ac:dyDescent="0.2">
      <c r="B1307" s="89" t="s">
        <v>1897</v>
      </c>
      <c r="C1307" s="84" t="s">
        <v>1896</v>
      </c>
      <c r="D1307" s="86">
        <v>4.96</v>
      </c>
      <c r="E1307" s="90">
        <v>0.8347</v>
      </c>
      <c r="F1307" s="90">
        <v>0.96409999999999996</v>
      </c>
      <c r="G1307" s="86">
        <v>1</v>
      </c>
      <c r="H1307" s="87">
        <v>1.52</v>
      </c>
      <c r="I1307" s="84" t="s">
        <v>229</v>
      </c>
      <c r="J1307" s="84" t="s">
        <v>230</v>
      </c>
      <c r="K1307" s="85" t="s">
        <v>1885</v>
      </c>
      <c r="L1307" s="91" t="s">
        <v>1886</v>
      </c>
    </row>
    <row r="1308" spans="2:12" x14ac:dyDescent="0.2">
      <c r="B1308" s="89" t="s">
        <v>1898</v>
      </c>
      <c r="C1308" s="84" t="s">
        <v>1896</v>
      </c>
      <c r="D1308" s="86">
        <v>7.18</v>
      </c>
      <c r="E1308" s="90">
        <v>1.1540999999999999</v>
      </c>
      <c r="F1308" s="90">
        <v>1.333</v>
      </c>
      <c r="G1308" s="86">
        <v>1</v>
      </c>
      <c r="H1308" s="87">
        <v>2.31</v>
      </c>
      <c r="I1308" s="84" t="s">
        <v>229</v>
      </c>
      <c r="J1308" s="84" t="s">
        <v>230</v>
      </c>
      <c r="K1308" s="85" t="s">
        <v>1885</v>
      </c>
      <c r="L1308" s="91" t="s">
        <v>1886</v>
      </c>
    </row>
    <row r="1309" spans="2:12" x14ac:dyDescent="0.2">
      <c r="B1309" s="92" t="s">
        <v>1899</v>
      </c>
      <c r="C1309" s="93" t="s">
        <v>1896</v>
      </c>
      <c r="D1309" s="94">
        <v>9.2899999999999991</v>
      </c>
      <c r="E1309" s="95">
        <v>1.7891999999999999</v>
      </c>
      <c r="F1309" s="95">
        <v>2.0666000000000002</v>
      </c>
      <c r="G1309" s="94">
        <v>1</v>
      </c>
      <c r="H1309" s="96">
        <v>2.31</v>
      </c>
      <c r="I1309" s="93" t="s">
        <v>229</v>
      </c>
      <c r="J1309" s="93" t="s">
        <v>230</v>
      </c>
      <c r="K1309" s="97" t="s">
        <v>1885</v>
      </c>
      <c r="L1309" s="98" t="s">
        <v>1886</v>
      </c>
    </row>
    <row r="1310" spans="2:12" x14ac:dyDescent="0.2">
      <c r="B1310" s="99" t="s">
        <v>1900</v>
      </c>
      <c r="C1310" s="84" t="s">
        <v>1901</v>
      </c>
      <c r="D1310" s="86">
        <v>3.39</v>
      </c>
      <c r="E1310" s="90">
        <v>0.57340000000000002</v>
      </c>
      <c r="F1310" s="90">
        <v>0.6623</v>
      </c>
      <c r="G1310" s="86">
        <v>1</v>
      </c>
      <c r="H1310" s="87">
        <v>1</v>
      </c>
      <c r="I1310" s="84" t="s">
        <v>229</v>
      </c>
      <c r="J1310" s="84" t="s">
        <v>230</v>
      </c>
      <c r="K1310" s="85" t="s">
        <v>1885</v>
      </c>
      <c r="L1310" s="91" t="s">
        <v>1886</v>
      </c>
    </row>
    <row r="1311" spans="2:12" x14ac:dyDescent="0.2">
      <c r="B1311" s="89" t="s">
        <v>1902</v>
      </c>
      <c r="C1311" s="84" t="s">
        <v>1901</v>
      </c>
      <c r="D1311" s="86">
        <v>4.01</v>
      </c>
      <c r="E1311" s="90">
        <v>0.70350000000000001</v>
      </c>
      <c r="F1311" s="90">
        <v>0.81259999999999999</v>
      </c>
      <c r="G1311" s="86">
        <v>1</v>
      </c>
      <c r="H1311" s="87">
        <v>1.52</v>
      </c>
      <c r="I1311" s="84" t="s">
        <v>229</v>
      </c>
      <c r="J1311" s="84" t="s">
        <v>230</v>
      </c>
      <c r="K1311" s="85" t="s">
        <v>1885</v>
      </c>
      <c r="L1311" s="91" t="s">
        <v>1886</v>
      </c>
    </row>
    <row r="1312" spans="2:12" x14ac:dyDescent="0.2">
      <c r="B1312" s="89" t="s">
        <v>1903</v>
      </c>
      <c r="C1312" s="84" t="s">
        <v>1901</v>
      </c>
      <c r="D1312" s="86">
        <v>5.67</v>
      </c>
      <c r="E1312" s="90">
        <v>1.0162</v>
      </c>
      <c r="F1312" s="90">
        <v>1.1738</v>
      </c>
      <c r="G1312" s="86">
        <v>1</v>
      </c>
      <c r="H1312" s="87">
        <v>2.31</v>
      </c>
      <c r="I1312" s="84" t="s">
        <v>229</v>
      </c>
      <c r="J1312" s="84" t="s">
        <v>230</v>
      </c>
      <c r="K1312" s="85" t="s">
        <v>1885</v>
      </c>
      <c r="L1312" s="91" t="s">
        <v>1886</v>
      </c>
    </row>
    <row r="1313" spans="2:12" x14ac:dyDescent="0.2">
      <c r="B1313" s="92" t="s">
        <v>1904</v>
      </c>
      <c r="C1313" s="93" t="s">
        <v>1901</v>
      </c>
      <c r="D1313" s="94">
        <v>8.44</v>
      </c>
      <c r="E1313" s="95">
        <v>1.6968000000000001</v>
      </c>
      <c r="F1313" s="95">
        <v>1.9599</v>
      </c>
      <c r="G1313" s="94">
        <v>1</v>
      </c>
      <c r="H1313" s="96">
        <v>2.31</v>
      </c>
      <c r="I1313" s="93" t="s">
        <v>229</v>
      </c>
      <c r="J1313" s="93" t="s">
        <v>230</v>
      </c>
      <c r="K1313" s="97" t="s">
        <v>1885</v>
      </c>
      <c r="L1313" s="98" t="s">
        <v>1886</v>
      </c>
    </row>
    <row r="1314" spans="2:12" x14ac:dyDescent="0.2">
      <c r="B1314" s="99" t="s">
        <v>1905</v>
      </c>
      <c r="C1314" s="84" t="s">
        <v>1906</v>
      </c>
      <c r="D1314" s="86">
        <v>6.52</v>
      </c>
      <c r="E1314" s="90">
        <v>2.6301999999999999</v>
      </c>
      <c r="F1314" s="90">
        <v>3.0379999999999998</v>
      </c>
      <c r="G1314" s="86">
        <v>1</v>
      </c>
      <c r="H1314" s="87">
        <v>1</v>
      </c>
      <c r="I1314" s="84" t="s">
        <v>229</v>
      </c>
      <c r="J1314" s="84" t="s">
        <v>230</v>
      </c>
      <c r="K1314" s="85" t="s">
        <v>1907</v>
      </c>
      <c r="L1314" s="91" t="s">
        <v>1908</v>
      </c>
    </row>
    <row r="1315" spans="2:12" x14ac:dyDescent="0.2">
      <c r="B1315" s="89" t="s">
        <v>1909</v>
      </c>
      <c r="C1315" s="84" t="s">
        <v>1906</v>
      </c>
      <c r="D1315" s="86">
        <v>6.52</v>
      </c>
      <c r="E1315" s="90">
        <v>2.6301999999999999</v>
      </c>
      <c r="F1315" s="90">
        <v>3.0379999999999998</v>
      </c>
      <c r="G1315" s="86">
        <v>1</v>
      </c>
      <c r="H1315" s="87">
        <v>1.52</v>
      </c>
      <c r="I1315" s="84" t="s">
        <v>229</v>
      </c>
      <c r="J1315" s="84" t="s">
        <v>230</v>
      </c>
      <c r="K1315" s="85" t="s">
        <v>1907</v>
      </c>
      <c r="L1315" s="91" t="s">
        <v>1908</v>
      </c>
    </row>
    <row r="1316" spans="2:12" x14ac:dyDescent="0.2">
      <c r="B1316" s="89" t="s">
        <v>1910</v>
      </c>
      <c r="C1316" s="84" t="s">
        <v>1906</v>
      </c>
      <c r="D1316" s="86">
        <v>10.77</v>
      </c>
      <c r="E1316" s="90">
        <v>3.8567999999999998</v>
      </c>
      <c r="F1316" s="90">
        <v>4.4547999999999996</v>
      </c>
      <c r="G1316" s="86">
        <v>1</v>
      </c>
      <c r="H1316" s="87">
        <v>2.31</v>
      </c>
      <c r="I1316" s="84" t="s">
        <v>229</v>
      </c>
      <c r="J1316" s="84" t="s">
        <v>230</v>
      </c>
      <c r="K1316" s="85" t="s">
        <v>1907</v>
      </c>
      <c r="L1316" s="91" t="s">
        <v>1908</v>
      </c>
    </row>
    <row r="1317" spans="2:12" x14ac:dyDescent="0.2">
      <c r="B1317" s="92" t="s">
        <v>1911</v>
      </c>
      <c r="C1317" s="93" t="s">
        <v>1906</v>
      </c>
      <c r="D1317" s="94">
        <v>16.059999999999999</v>
      </c>
      <c r="E1317" s="95">
        <v>6.5427</v>
      </c>
      <c r="F1317" s="95">
        <v>7.5571000000000002</v>
      </c>
      <c r="G1317" s="94">
        <v>1</v>
      </c>
      <c r="H1317" s="96">
        <v>2.31</v>
      </c>
      <c r="I1317" s="93" t="s">
        <v>229</v>
      </c>
      <c r="J1317" s="93" t="s">
        <v>230</v>
      </c>
      <c r="K1317" s="97" t="s">
        <v>1907</v>
      </c>
      <c r="L1317" s="98" t="s">
        <v>1908</v>
      </c>
    </row>
    <row r="1318" spans="2:12" x14ac:dyDescent="0.2">
      <c r="B1318" s="99" t="s">
        <v>1912</v>
      </c>
      <c r="C1318" s="84" t="s">
        <v>1913</v>
      </c>
      <c r="D1318" s="86">
        <v>5.81</v>
      </c>
      <c r="E1318" s="90">
        <v>1.8055000000000001</v>
      </c>
      <c r="F1318" s="90">
        <v>2.0853999999999999</v>
      </c>
      <c r="G1318" s="86">
        <v>1</v>
      </c>
      <c r="H1318" s="87">
        <v>1</v>
      </c>
      <c r="I1318" s="84" t="s">
        <v>229</v>
      </c>
      <c r="J1318" s="84" t="s">
        <v>230</v>
      </c>
      <c r="K1318" s="85" t="s">
        <v>1907</v>
      </c>
      <c r="L1318" s="91" t="s">
        <v>1908</v>
      </c>
    </row>
    <row r="1319" spans="2:12" x14ac:dyDescent="0.2">
      <c r="B1319" s="89" t="s">
        <v>1914</v>
      </c>
      <c r="C1319" s="84" t="s">
        <v>1913</v>
      </c>
      <c r="D1319" s="86">
        <v>5.81</v>
      </c>
      <c r="E1319" s="90">
        <v>1.9903999999999999</v>
      </c>
      <c r="F1319" s="90">
        <v>2.2989999999999999</v>
      </c>
      <c r="G1319" s="86">
        <v>1</v>
      </c>
      <c r="H1319" s="87">
        <v>1.52</v>
      </c>
      <c r="I1319" s="84" t="s">
        <v>229</v>
      </c>
      <c r="J1319" s="84" t="s">
        <v>230</v>
      </c>
      <c r="K1319" s="85" t="s">
        <v>1907</v>
      </c>
      <c r="L1319" s="91" t="s">
        <v>1908</v>
      </c>
    </row>
    <row r="1320" spans="2:12" x14ac:dyDescent="0.2">
      <c r="B1320" s="89" t="s">
        <v>1915</v>
      </c>
      <c r="C1320" s="84" t="s">
        <v>1913</v>
      </c>
      <c r="D1320" s="86">
        <v>8.11</v>
      </c>
      <c r="E1320" s="90">
        <v>2.8371</v>
      </c>
      <c r="F1320" s="90">
        <v>3.2770000000000001</v>
      </c>
      <c r="G1320" s="86">
        <v>1</v>
      </c>
      <c r="H1320" s="87">
        <v>2.31</v>
      </c>
      <c r="I1320" s="84" t="s">
        <v>229</v>
      </c>
      <c r="J1320" s="84" t="s">
        <v>230</v>
      </c>
      <c r="K1320" s="85" t="s">
        <v>1907</v>
      </c>
      <c r="L1320" s="91" t="s">
        <v>1908</v>
      </c>
    </row>
    <row r="1321" spans="2:12" x14ac:dyDescent="0.2">
      <c r="B1321" s="92" t="s">
        <v>1916</v>
      </c>
      <c r="C1321" s="93" t="s">
        <v>1913</v>
      </c>
      <c r="D1321" s="94">
        <v>15.95</v>
      </c>
      <c r="E1321" s="95">
        <v>6.5830000000000002</v>
      </c>
      <c r="F1321" s="95">
        <v>7.6036999999999999</v>
      </c>
      <c r="G1321" s="94">
        <v>1</v>
      </c>
      <c r="H1321" s="96">
        <v>2.31</v>
      </c>
      <c r="I1321" s="93" t="s">
        <v>229</v>
      </c>
      <c r="J1321" s="93" t="s">
        <v>230</v>
      </c>
      <c r="K1321" s="97" t="s">
        <v>1907</v>
      </c>
      <c r="L1321" s="98" t="s">
        <v>1908</v>
      </c>
    </row>
    <row r="1322" spans="2:12" x14ac:dyDescent="0.2">
      <c r="B1322" s="99" t="s">
        <v>1917</v>
      </c>
      <c r="C1322" s="84" t="s">
        <v>1918</v>
      </c>
      <c r="D1322" s="86">
        <v>5.32</v>
      </c>
      <c r="E1322" s="90">
        <v>1.8564000000000001</v>
      </c>
      <c r="F1322" s="90">
        <v>2.1442000000000001</v>
      </c>
      <c r="G1322" s="86">
        <v>1</v>
      </c>
      <c r="H1322" s="87">
        <v>1</v>
      </c>
      <c r="I1322" s="84" t="s">
        <v>229</v>
      </c>
      <c r="J1322" s="84" t="s">
        <v>230</v>
      </c>
      <c r="K1322" s="85" t="s">
        <v>1907</v>
      </c>
      <c r="L1322" s="91" t="s">
        <v>1908</v>
      </c>
    </row>
    <row r="1323" spans="2:12" x14ac:dyDescent="0.2">
      <c r="B1323" s="89" t="s">
        <v>1919</v>
      </c>
      <c r="C1323" s="84" t="s">
        <v>1918</v>
      </c>
      <c r="D1323" s="86">
        <v>5.41</v>
      </c>
      <c r="E1323" s="90">
        <v>1.9266000000000001</v>
      </c>
      <c r="F1323" s="90">
        <v>2.2252999999999998</v>
      </c>
      <c r="G1323" s="86">
        <v>1</v>
      </c>
      <c r="H1323" s="87">
        <v>1.52</v>
      </c>
      <c r="I1323" s="84" t="s">
        <v>229</v>
      </c>
      <c r="J1323" s="84" t="s">
        <v>230</v>
      </c>
      <c r="K1323" s="85" t="s">
        <v>1907</v>
      </c>
      <c r="L1323" s="91" t="s">
        <v>1908</v>
      </c>
    </row>
    <row r="1324" spans="2:12" x14ac:dyDescent="0.2">
      <c r="B1324" s="89" t="s">
        <v>1920</v>
      </c>
      <c r="C1324" s="84" t="s">
        <v>1918</v>
      </c>
      <c r="D1324" s="86">
        <v>8.82</v>
      </c>
      <c r="E1324" s="90">
        <v>3.1720999999999999</v>
      </c>
      <c r="F1324" s="90">
        <v>3.6638999999999999</v>
      </c>
      <c r="G1324" s="86">
        <v>1</v>
      </c>
      <c r="H1324" s="87">
        <v>2.31</v>
      </c>
      <c r="I1324" s="84" t="s">
        <v>229</v>
      </c>
      <c r="J1324" s="84" t="s">
        <v>230</v>
      </c>
      <c r="K1324" s="85" t="s">
        <v>1907</v>
      </c>
      <c r="L1324" s="91" t="s">
        <v>1908</v>
      </c>
    </row>
    <row r="1325" spans="2:12" x14ac:dyDescent="0.2">
      <c r="B1325" s="92" t="s">
        <v>1921</v>
      </c>
      <c r="C1325" s="93" t="s">
        <v>1918</v>
      </c>
      <c r="D1325" s="94">
        <v>15.63</v>
      </c>
      <c r="E1325" s="95">
        <v>5.8265000000000002</v>
      </c>
      <c r="F1325" s="95">
        <v>6.7298999999999998</v>
      </c>
      <c r="G1325" s="94">
        <v>1</v>
      </c>
      <c r="H1325" s="96">
        <v>2.31</v>
      </c>
      <c r="I1325" s="93" t="s">
        <v>229</v>
      </c>
      <c r="J1325" s="93" t="s">
        <v>230</v>
      </c>
      <c r="K1325" s="97" t="s">
        <v>1907</v>
      </c>
      <c r="L1325" s="98" t="s">
        <v>1908</v>
      </c>
    </row>
    <row r="1326" spans="2:12" x14ac:dyDescent="0.2">
      <c r="B1326" s="99" t="s">
        <v>1922</v>
      </c>
      <c r="C1326" s="84" t="s">
        <v>1923</v>
      </c>
      <c r="D1326" s="86">
        <v>2.69</v>
      </c>
      <c r="E1326" s="90">
        <v>0.71560000000000001</v>
      </c>
      <c r="F1326" s="90">
        <v>0.8266</v>
      </c>
      <c r="G1326" s="86">
        <v>1</v>
      </c>
      <c r="H1326" s="87">
        <v>1</v>
      </c>
      <c r="I1326" s="84" t="s">
        <v>229</v>
      </c>
      <c r="J1326" s="84" t="s">
        <v>230</v>
      </c>
      <c r="K1326" s="85" t="s">
        <v>1907</v>
      </c>
      <c r="L1326" s="91" t="s">
        <v>1908</v>
      </c>
    </row>
    <row r="1327" spans="2:12" x14ac:dyDescent="0.2">
      <c r="B1327" s="89" t="s">
        <v>1924</v>
      </c>
      <c r="C1327" s="84" t="s">
        <v>1923</v>
      </c>
      <c r="D1327" s="86">
        <v>3.61</v>
      </c>
      <c r="E1327" s="90">
        <v>0.87760000000000005</v>
      </c>
      <c r="F1327" s="90">
        <v>1.0137</v>
      </c>
      <c r="G1327" s="86">
        <v>1</v>
      </c>
      <c r="H1327" s="87">
        <v>1.52</v>
      </c>
      <c r="I1327" s="84" t="s">
        <v>229</v>
      </c>
      <c r="J1327" s="84" t="s">
        <v>230</v>
      </c>
      <c r="K1327" s="85" t="s">
        <v>1907</v>
      </c>
      <c r="L1327" s="91" t="s">
        <v>1908</v>
      </c>
    </row>
    <row r="1328" spans="2:12" x14ac:dyDescent="0.2">
      <c r="B1328" s="89" t="s">
        <v>1925</v>
      </c>
      <c r="C1328" s="84" t="s">
        <v>1923</v>
      </c>
      <c r="D1328" s="86">
        <v>6.02</v>
      </c>
      <c r="E1328" s="90">
        <v>1.3952</v>
      </c>
      <c r="F1328" s="90">
        <v>1.6114999999999999</v>
      </c>
      <c r="G1328" s="86">
        <v>1</v>
      </c>
      <c r="H1328" s="87">
        <v>2.31</v>
      </c>
      <c r="I1328" s="84" t="s">
        <v>229</v>
      </c>
      <c r="J1328" s="84" t="s">
        <v>230</v>
      </c>
      <c r="K1328" s="85" t="s">
        <v>1907</v>
      </c>
      <c r="L1328" s="91" t="s">
        <v>1908</v>
      </c>
    </row>
    <row r="1329" spans="2:12" x14ac:dyDescent="0.2">
      <c r="B1329" s="92" t="s">
        <v>1926</v>
      </c>
      <c r="C1329" s="93" t="s">
        <v>1923</v>
      </c>
      <c r="D1329" s="94">
        <v>9.8000000000000007</v>
      </c>
      <c r="E1329" s="95">
        <v>2.8915999999999999</v>
      </c>
      <c r="F1329" s="95">
        <v>3.3399000000000001</v>
      </c>
      <c r="G1329" s="94">
        <v>1</v>
      </c>
      <c r="H1329" s="96">
        <v>2.31</v>
      </c>
      <c r="I1329" s="93" t="s">
        <v>229</v>
      </c>
      <c r="J1329" s="93" t="s">
        <v>230</v>
      </c>
      <c r="K1329" s="97" t="s">
        <v>1907</v>
      </c>
      <c r="L1329" s="98" t="s">
        <v>1908</v>
      </c>
    </row>
    <row r="1330" spans="2:12" x14ac:dyDescent="0.2">
      <c r="B1330" s="99" t="s">
        <v>1927</v>
      </c>
      <c r="C1330" s="84" t="s">
        <v>1928</v>
      </c>
      <c r="D1330" s="86">
        <v>2.85</v>
      </c>
      <c r="E1330" s="90">
        <v>1.3285</v>
      </c>
      <c r="F1330" s="90">
        <v>1.5345</v>
      </c>
      <c r="G1330" s="86">
        <v>1</v>
      </c>
      <c r="H1330" s="87">
        <v>1</v>
      </c>
      <c r="I1330" s="84" t="s">
        <v>229</v>
      </c>
      <c r="J1330" s="84" t="s">
        <v>230</v>
      </c>
      <c r="K1330" s="85" t="s">
        <v>217</v>
      </c>
      <c r="L1330" s="91" t="s">
        <v>1929</v>
      </c>
    </row>
    <row r="1331" spans="2:12" x14ac:dyDescent="0.2">
      <c r="B1331" s="89" t="s">
        <v>1930</v>
      </c>
      <c r="C1331" s="84" t="s">
        <v>1928</v>
      </c>
      <c r="D1331" s="86">
        <v>5.75</v>
      </c>
      <c r="E1331" s="90">
        <v>1.7975000000000001</v>
      </c>
      <c r="F1331" s="90">
        <v>2.0762</v>
      </c>
      <c r="G1331" s="86">
        <v>1</v>
      </c>
      <c r="H1331" s="87">
        <v>1.52</v>
      </c>
      <c r="I1331" s="84" t="s">
        <v>229</v>
      </c>
      <c r="J1331" s="84" t="s">
        <v>230</v>
      </c>
      <c r="K1331" s="85" t="s">
        <v>217</v>
      </c>
      <c r="L1331" s="91" t="s">
        <v>1929</v>
      </c>
    </row>
    <row r="1332" spans="2:12" x14ac:dyDescent="0.2">
      <c r="B1332" s="89" t="s">
        <v>1931</v>
      </c>
      <c r="C1332" s="84" t="s">
        <v>1928</v>
      </c>
      <c r="D1332" s="86">
        <v>11</v>
      </c>
      <c r="E1332" s="90">
        <v>2.7991000000000001</v>
      </c>
      <c r="F1332" s="90">
        <v>3.2330999999999999</v>
      </c>
      <c r="G1332" s="86">
        <v>1</v>
      </c>
      <c r="H1332" s="87">
        <v>2.31</v>
      </c>
      <c r="I1332" s="84" t="s">
        <v>229</v>
      </c>
      <c r="J1332" s="84" t="s">
        <v>230</v>
      </c>
      <c r="K1332" s="85" t="s">
        <v>217</v>
      </c>
      <c r="L1332" s="91" t="s">
        <v>1929</v>
      </c>
    </row>
    <row r="1333" spans="2:12" x14ac:dyDescent="0.2">
      <c r="B1333" s="92" t="s">
        <v>1932</v>
      </c>
      <c r="C1333" s="93" t="s">
        <v>1928</v>
      </c>
      <c r="D1333" s="94">
        <v>20.010000000000002</v>
      </c>
      <c r="E1333" s="95">
        <v>5.4683000000000002</v>
      </c>
      <c r="F1333" s="95">
        <v>6.3162000000000003</v>
      </c>
      <c r="G1333" s="94">
        <v>1</v>
      </c>
      <c r="H1333" s="96">
        <v>2.31</v>
      </c>
      <c r="I1333" s="93" t="s">
        <v>229</v>
      </c>
      <c r="J1333" s="93" t="s">
        <v>230</v>
      </c>
      <c r="K1333" s="97" t="s">
        <v>217</v>
      </c>
      <c r="L1333" s="98" t="s">
        <v>1929</v>
      </c>
    </row>
    <row r="1334" spans="2:12" x14ac:dyDescent="0.2">
      <c r="B1334" s="99" t="s">
        <v>1933</v>
      </c>
      <c r="C1334" s="84" t="s">
        <v>1934</v>
      </c>
      <c r="D1334" s="86">
        <v>2.91</v>
      </c>
      <c r="E1334" s="90">
        <v>1.0127999999999999</v>
      </c>
      <c r="F1334" s="90">
        <v>1.1698</v>
      </c>
      <c r="G1334" s="86">
        <v>1</v>
      </c>
      <c r="H1334" s="87">
        <v>1</v>
      </c>
      <c r="I1334" s="84" t="s">
        <v>229</v>
      </c>
      <c r="J1334" s="84" t="s">
        <v>230</v>
      </c>
      <c r="K1334" s="85" t="s">
        <v>217</v>
      </c>
      <c r="L1334" s="91" t="s">
        <v>1929</v>
      </c>
    </row>
    <row r="1335" spans="2:12" x14ac:dyDescent="0.2">
      <c r="B1335" s="89" t="s">
        <v>1935</v>
      </c>
      <c r="C1335" s="84" t="s">
        <v>1934</v>
      </c>
      <c r="D1335" s="86">
        <v>5.51</v>
      </c>
      <c r="E1335" s="90">
        <v>1.3935999999999999</v>
      </c>
      <c r="F1335" s="90">
        <v>1.6096999999999999</v>
      </c>
      <c r="G1335" s="86">
        <v>1</v>
      </c>
      <c r="H1335" s="87">
        <v>1.52</v>
      </c>
      <c r="I1335" s="84" t="s">
        <v>229</v>
      </c>
      <c r="J1335" s="84" t="s">
        <v>230</v>
      </c>
      <c r="K1335" s="85" t="s">
        <v>217</v>
      </c>
      <c r="L1335" s="91" t="s">
        <v>1929</v>
      </c>
    </row>
    <row r="1336" spans="2:12" x14ac:dyDescent="0.2">
      <c r="B1336" s="89" t="s">
        <v>1936</v>
      </c>
      <c r="C1336" s="84" t="s">
        <v>1934</v>
      </c>
      <c r="D1336" s="86">
        <v>9.81</v>
      </c>
      <c r="E1336" s="90">
        <v>2.1179999999999999</v>
      </c>
      <c r="F1336" s="90">
        <v>2.4464000000000001</v>
      </c>
      <c r="G1336" s="86">
        <v>1</v>
      </c>
      <c r="H1336" s="87">
        <v>2.31</v>
      </c>
      <c r="I1336" s="84" t="s">
        <v>229</v>
      </c>
      <c r="J1336" s="84" t="s">
        <v>230</v>
      </c>
      <c r="K1336" s="85" t="s">
        <v>217</v>
      </c>
      <c r="L1336" s="91" t="s">
        <v>1929</v>
      </c>
    </row>
    <row r="1337" spans="2:12" x14ac:dyDescent="0.2">
      <c r="B1337" s="92" t="s">
        <v>1937</v>
      </c>
      <c r="C1337" s="93" t="s">
        <v>1934</v>
      </c>
      <c r="D1337" s="94">
        <v>17.02</v>
      </c>
      <c r="E1337" s="95">
        <v>4.0377999999999998</v>
      </c>
      <c r="F1337" s="95">
        <v>4.6638999999999999</v>
      </c>
      <c r="G1337" s="94">
        <v>1</v>
      </c>
      <c r="H1337" s="96">
        <v>2.31</v>
      </c>
      <c r="I1337" s="93" t="s">
        <v>229</v>
      </c>
      <c r="J1337" s="93" t="s">
        <v>230</v>
      </c>
      <c r="K1337" s="97" t="s">
        <v>217</v>
      </c>
      <c r="L1337" s="98" t="s">
        <v>1929</v>
      </c>
    </row>
    <row r="1338" spans="2:12" x14ac:dyDescent="0.2">
      <c r="B1338" s="99" t="s">
        <v>1938</v>
      </c>
      <c r="C1338" s="84" t="s">
        <v>1939</v>
      </c>
      <c r="D1338" s="86">
        <v>3.11</v>
      </c>
      <c r="E1338" s="90">
        <v>0.83199999999999996</v>
      </c>
      <c r="F1338" s="90">
        <v>0.96099999999999997</v>
      </c>
      <c r="G1338" s="86">
        <v>1</v>
      </c>
      <c r="H1338" s="87">
        <v>1</v>
      </c>
      <c r="I1338" s="84" t="s">
        <v>229</v>
      </c>
      <c r="J1338" s="84" t="s">
        <v>230</v>
      </c>
      <c r="K1338" s="85" t="s">
        <v>217</v>
      </c>
      <c r="L1338" s="91" t="s">
        <v>1929</v>
      </c>
    </row>
    <row r="1339" spans="2:12" x14ac:dyDescent="0.2">
      <c r="B1339" s="89" t="s">
        <v>1940</v>
      </c>
      <c r="C1339" s="84" t="s">
        <v>1939</v>
      </c>
      <c r="D1339" s="86">
        <v>5.1100000000000003</v>
      </c>
      <c r="E1339" s="90">
        <v>1.1476999999999999</v>
      </c>
      <c r="F1339" s="90">
        <v>1.3255999999999999</v>
      </c>
      <c r="G1339" s="86">
        <v>1</v>
      </c>
      <c r="H1339" s="87">
        <v>1.52</v>
      </c>
      <c r="I1339" s="84" t="s">
        <v>229</v>
      </c>
      <c r="J1339" s="84" t="s">
        <v>230</v>
      </c>
      <c r="K1339" s="85" t="s">
        <v>217</v>
      </c>
      <c r="L1339" s="91" t="s">
        <v>1929</v>
      </c>
    </row>
    <row r="1340" spans="2:12" x14ac:dyDescent="0.2">
      <c r="B1340" s="89" t="s">
        <v>1941</v>
      </c>
      <c r="C1340" s="84" t="s">
        <v>1939</v>
      </c>
      <c r="D1340" s="86">
        <v>9.15</v>
      </c>
      <c r="E1340" s="90">
        <v>1.8556999999999999</v>
      </c>
      <c r="F1340" s="90">
        <v>2.1434000000000002</v>
      </c>
      <c r="G1340" s="86">
        <v>1</v>
      </c>
      <c r="H1340" s="87">
        <v>2.31</v>
      </c>
      <c r="I1340" s="84" t="s">
        <v>229</v>
      </c>
      <c r="J1340" s="84" t="s">
        <v>230</v>
      </c>
      <c r="K1340" s="85" t="s">
        <v>217</v>
      </c>
      <c r="L1340" s="91" t="s">
        <v>1929</v>
      </c>
    </row>
    <row r="1341" spans="2:12" x14ac:dyDescent="0.2">
      <c r="B1341" s="92" t="s">
        <v>1942</v>
      </c>
      <c r="C1341" s="93" t="s">
        <v>1939</v>
      </c>
      <c r="D1341" s="94">
        <v>15.54</v>
      </c>
      <c r="E1341" s="95">
        <v>3.4399000000000002</v>
      </c>
      <c r="F1341" s="95">
        <v>3.9733000000000001</v>
      </c>
      <c r="G1341" s="94">
        <v>1</v>
      </c>
      <c r="H1341" s="96">
        <v>2.31</v>
      </c>
      <c r="I1341" s="93" t="s">
        <v>229</v>
      </c>
      <c r="J1341" s="93" t="s">
        <v>230</v>
      </c>
      <c r="K1341" s="97" t="s">
        <v>217</v>
      </c>
      <c r="L1341" s="98" t="s">
        <v>1929</v>
      </c>
    </row>
    <row r="1342" spans="2:12" x14ac:dyDescent="0.2">
      <c r="B1342" s="99" t="s">
        <v>1943</v>
      </c>
      <c r="C1342" s="84" t="s">
        <v>1944</v>
      </c>
      <c r="D1342" s="86">
        <v>0</v>
      </c>
      <c r="E1342" s="90">
        <v>0</v>
      </c>
      <c r="F1342" s="90">
        <v>0</v>
      </c>
      <c r="G1342" s="86">
        <v>1</v>
      </c>
      <c r="H1342" s="87">
        <v>1</v>
      </c>
      <c r="I1342" s="84" t="s">
        <v>1945</v>
      </c>
      <c r="J1342" s="84" t="s">
        <v>1945</v>
      </c>
      <c r="K1342" s="85" t="s">
        <v>217</v>
      </c>
      <c r="L1342" s="91" t="s">
        <v>217</v>
      </c>
    </row>
    <row r="1343" spans="2:12" x14ac:dyDescent="0.2">
      <c r="B1343" s="100" t="s">
        <v>1946</v>
      </c>
      <c r="C1343" s="101" t="s">
        <v>1947</v>
      </c>
      <c r="D1343" s="102">
        <v>0</v>
      </c>
      <c r="E1343" s="103">
        <v>0</v>
      </c>
      <c r="F1343" s="103">
        <v>0</v>
      </c>
      <c r="G1343" s="102">
        <v>1</v>
      </c>
      <c r="H1343" s="104">
        <v>1</v>
      </c>
      <c r="I1343" s="101" t="s">
        <v>1945</v>
      </c>
      <c r="J1343" s="101" t="s">
        <v>1945</v>
      </c>
      <c r="K1343" s="105" t="s">
        <v>217</v>
      </c>
      <c r="L1343" s="106" t="s">
        <v>217</v>
      </c>
    </row>
  </sheetData>
  <sheetProtection algorithmName="SHA-512" hashValue="EUu7CL0sjRc8pt0cbF/DPsD7s4mdeRPphtegS6bEf++Hn7yEeP/z+UPuqJ4RKyvbNvw0ZqWCrLeu46aMF0ZD1A==" saltValue="FYPsXqM5B9CHcHbcKItJzw==" spinCount="100000" sheet="1" objects="1" scenarios="1"/>
  <mergeCells count="3">
    <mergeCell ref="B6:L6"/>
    <mergeCell ref="B7:L7"/>
    <mergeCell ref="B8:L8"/>
  </mergeCells>
  <pageMargins left="0.7" right="0.7" top="0.75" bottom="0.75" header="0.3" footer="0.3"/>
  <pageSetup scale="2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695CA-0FD6-4E1A-A45C-C8DB774299D1}">
  <sheetPr>
    <tabColor rgb="FF002060"/>
  </sheetPr>
  <dimension ref="B2:L17"/>
  <sheetViews>
    <sheetView zoomScaleNormal="100" workbookViewId="0"/>
  </sheetViews>
  <sheetFormatPr defaultColWidth="9.140625" defaultRowHeight="12.75" x14ac:dyDescent="0.2"/>
  <cols>
    <col min="1" max="1" width="2.85546875" style="2" customWidth="1"/>
    <col min="2" max="2" width="10.42578125" style="2" customWidth="1"/>
    <col min="3" max="3" width="11.140625" style="2" bestFit="1" customWidth="1"/>
    <col min="4" max="4" width="58.140625" style="2" bestFit="1" customWidth="1"/>
    <col min="5" max="5" width="13.5703125" style="2" customWidth="1"/>
    <col min="6" max="6" width="15.28515625" style="2" customWidth="1"/>
    <col min="7" max="7" width="12" style="2" customWidth="1"/>
    <col min="8" max="8" width="26.140625" style="2" customWidth="1"/>
    <col min="9" max="9" width="18.140625" style="2" bestFit="1" customWidth="1"/>
    <col min="10" max="10" width="13.5703125" style="2" customWidth="1"/>
    <col min="11" max="11" width="14.140625" style="2" customWidth="1"/>
    <col min="12" max="12" width="16.140625" style="2" customWidth="1"/>
    <col min="13" max="13" width="2.85546875" style="2" customWidth="1"/>
    <col min="14" max="16384" width="9.140625" style="2"/>
  </cols>
  <sheetData>
    <row r="2" spans="2:12" ht="26.25" x14ac:dyDescent="0.2">
      <c r="B2" s="198" t="s">
        <v>0</v>
      </c>
      <c r="C2" s="199"/>
      <c r="D2" s="199"/>
      <c r="E2" s="199"/>
      <c r="F2" s="199"/>
      <c r="G2" s="199"/>
      <c r="H2" s="199"/>
      <c r="I2" s="199"/>
      <c r="J2" s="199"/>
      <c r="K2" s="199"/>
      <c r="L2" s="199"/>
    </row>
    <row r="3" spans="2:12" ht="22.5" customHeight="1" x14ac:dyDescent="0.2">
      <c r="B3" s="201" t="s">
        <v>1968</v>
      </c>
      <c r="C3" s="202"/>
      <c r="D3" s="202"/>
      <c r="E3" s="202"/>
      <c r="F3" s="202"/>
      <c r="G3" s="202"/>
      <c r="H3" s="202"/>
      <c r="I3" s="202"/>
      <c r="J3" s="202"/>
      <c r="K3" s="202"/>
      <c r="L3" s="202"/>
    </row>
    <row r="4" spans="2:12" ht="15.75" x14ac:dyDescent="0.2">
      <c r="B4" s="245" t="s">
        <v>19</v>
      </c>
      <c r="C4" s="246"/>
      <c r="D4" s="246"/>
      <c r="E4" s="246"/>
      <c r="F4" s="246"/>
      <c r="G4" s="246"/>
      <c r="H4" s="246"/>
      <c r="I4" s="246"/>
      <c r="J4" s="246"/>
      <c r="K4" s="246"/>
      <c r="L4" s="246"/>
    </row>
    <row r="5" spans="2:12" ht="59.25" customHeight="1" x14ac:dyDescent="0.2">
      <c r="B5" s="107" t="s">
        <v>43</v>
      </c>
      <c r="C5" s="108" t="s">
        <v>1948</v>
      </c>
      <c r="D5" s="109" t="s">
        <v>1949</v>
      </c>
      <c r="E5" s="108" t="s">
        <v>1950</v>
      </c>
      <c r="F5" s="108" t="s">
        <v>1951</v>
      </c>
      <c r="G5" s="108" t="s">
        <v>1952</v>
      </c>
      <c r="H5" s="108" t="s">
        <v>1953</v>
      </c>
      <c r="I5" s="108" t="s">
        <v>1954</v>
      </c>
      <c r="J5" s="108" t="s">
        <v>1955</v>
      </c>
      <c r="K5" s="108" t="s">
        <v>1956</v>
      </c>
      <c r="L5" s="110" t="s">
        <v>1957</v>
      </c>
    </row>
    <row r="6" spans="2:12" x14ac:dyDescent="0.2">
      <c r="B6" s="111" t="s">
        <v>1970</v>
      </c>
      <c r="C6" s="112" t="s">
        <v>1961</v>
      </c>
      <c r="D6" s="113" t="s">
        <v>1962</v>
      </c>
      <c r="E6" s="114">
        <v>0.29399999999999998</v>
      </c>
      <c r="F6" s="115">
        <v>3839.89</v>
      </c>
      <c r="G6" s="116">
        <v>1</v>
      </c>
      <c r="H6" s="67" t="s">
        <v>146</v>
      </c>
      <c r="I6" s="117">
        <v>0</v>
      </c>
      <c r="J6" s="118">
        <v>1</v>
      </c>
      <c r="K6" s="67" t="s">
        <v>1960</v>
      </c>
      <c r="L6" s="119">
        <v>0.17</v>
      </c>
    </row>
    <row r="7" spans="2:12" x14ac:dyDescent="0.2">
      <c r="B7" s="120" t="s">
        <v>1971</v>
      </c>
      <c r="C7" s="121" t="s">
        <v>1971</v>
      </c>
      <c r="D7" s="46" t="s">
        <v>1978</v>
      </c>
      <c r="E7" s="122">
        <v>0.23941999999999999</v>
      </c>
      <c r="F7" s="123">
        <v>3839.89</v>
      </c>
      <c r="G7" s="116">
        <v>1</v>
      </c>
      <c r="H7" s="67" t="s">
        <v>146</v>
      </c>
      <c r="I7" s="124">
        <v>0</v>
      </c>
      <c r="J7" s="118">
        <v>1</v>
      </c>
      <c r="K7" s="67" t="s">
        <v>1958</v>
      </c>
      <c r="L7" s="119">
        <v>0</v>
      </c>
    </row>
    <row r="8" spans="2:12" x14ac:dyDescent="0.2">
      <c r="B8" s="120" t="s">
        <v>1972</v>
      </c>
      <c r="C8" s="121" t="s">
        <v>1972</v>
      </c>
      <c r="D8" s="46" t="s">
        <v>1979</v>
      </c>
      <c r="E8" s="122">
        <v>0.23941999999999999</v>
      </c>
      <c r="F8" s="123">
        <v>3839.89</v>
      </c>
      <c r="G8" s="116">
        <v>2.7490000000000001</v>
      </c>
      <c r="H8" s="67" t="s">
        <v>1959</v>
      </c>
      <c r="I8" s="124">
        <v>0</v>
      </c>
      <c r="J8" s="118">
        <v>1</v>
      </c>
      <c r="K8" s="67" t="s">
        <v>1958</v>
      </c>
      <c r="L8" s="119">
        <v>0</v>
      </c>
    </row>
    <row r="9" spans="2:12" x14ac:dyDescent="0.2">
      <c r="B9" s="120" t="s">
        <v>1969</v>
      </c>
      <c r="C9" s="121" t="s">
        <v>1969</v>
      </c>
      <c r="D9" s="46" t="s">
        <v>1980</v>
      </c>
      <c r="E9" s="122">
        <v>0.23941999999999999</v>
      </c>
      <c r="F9" s="123">
        <v>3839.89</v>
      </c>
      <c r="G9" s="116">
        <v>1</v>
      </c>
      <c r="H9" s="67" t="s">
        <v>146</v>
      </c>
      <c r="I9" s="124">
        <v>0</v>
      </c>
      <c r="J9" s="118">
        <v>1</v>
      </c>
      <c r="K9" s="67" t="s">
        <v>1958</v>
      </c>
      <c r="L9" s="119">
        <v>0</v>
      </c>
    </row>
    <row r="10" spans="2:12" x14ac:dyDescent="0.2">
      <c r="B10" s="125" t="s">
        <v>1973</v>
      </c>
      <c r="C10" s="126" t="s">
        <v>1973</v>
      </c>
      <c r="D10" s="127" t="s">
        <v>1981</v>
      </c>
      <c r="E10" s="122">
        <v>0.23941999999999999</v>
      </c>
      <c r="F10" s="129">
        <v>3839.89</v>
      </c>
      <c r="G10" s="130">
        <v>2.7490000000000001</v>
      </c>
      <c r="H10" s="131" t="s">
        <v>1959</v>
      </c>
      <c r="I10" s="132">
        <v>0</v>
      </c>
      <c r="J10" s="133">
        <v>1</v>
      </c>
      <c r="K10" s="131" t="s">
        <v>1958</v>
      </c>
      <c r="L10" s="134">
        <v>0</v>
      </c>
    </row>
    <row r="11" spans="2:12" x14ac:dyDescent="0.2">
      <c r="B11" s="120" t="s">
        <v>1974</v>
      </c>
      <c r="C11" s="121" t="s">
        <v>1974</v>
      </c>
      <c r="D11" s="46" t="s">
        <v>1982</v>
      </c>
      <c r="E11" s="122">
        <v>0.23941999999999999</v>
      </c>
      <c r="F11" s="123">
        <v>3839.89</v>
      </c>
      <c r="G11" s="116">
        <v>2.7490000000000001</v>
      </c>
      <c r="H11" s="67" t="s">
        <v>1959</v>
      </c>
      <c r="I11" s="124">
        <v>0</v>
      </c>
      <c r="J11" s="118">
        <v>1</v>
      </c>
      <c r="K11" s="67" t="s">
        <v>1958</v>
      </c>
      <c r="L11" s="119">
        <v>0</v>
      </c>
    </row>
    <row r="12" spans="2:12" x14ac:dyDescent="0.2">
      <c r="B12" s="120" t="s">
        <v>1975</v>
      </c>
      <c r="C12" s="121" t="s">
        <v>1975</v>
      </c>
      <c r="D12" s="46" t="s">
        <v>1983</v>
      </c>
      <c r="E12" s="122">
        <v>0.23941999999999999</v>
      </c>
      <c r="F12" s="123">
        <v>3839.89</v>
      </c>
      <c r="G12" s="116">
        <v>2.7490000000000001</v>
      </c>
      <c r="H12" s="67" t="s">
        <v>1959</v>
      </c>
      <c r="I12" s="124">
        <v>0</v>
      </c>
      <c r="J12" s="118">
        <v>1</v>
      </c>
      <c r="K12" s="67" t="s">
        <v>1958</v>
      </c>
      <c r="L12" s="119">
        <v>0</v>
      </c>
    </row>
    <row r="13" spans="2:12" x14ac:dyDescent="0.2">
      <c r="B13" s="120" t="s">
        <v>1976</v>
      </c>
      <c r="C13" s="121" t="s">
        <v>1965</v>
      </c>
      <c r="D13" s="46" t="s">
        <v>1966</v>
      </c>
      <c r="E13" s="122">
        <v>0.252</v>
      </c>
      <c r="F13" s="123">
        <v>3839.89</v>
      </c>
      <c r="G13" s="116">
        <v>1</v>
      </c>
      <c r="H13" s="67" t="s">
        <v>146</v>
      </c>
      <c r="I13" s="124">
        <v>0</v>
      </c>
      <c r="J13" s="118">
        <v>1</v>
      </c>
      <c r="K13" s="67" t="s">
        <v>1958</v>
      </c>
      <c r="L13" s="119">
        <v>0</v>
      </c>
    </row>
    <row r="14" spans="2:12" x14ac:dyDescent="0.2">
      <c r="B14" s="135" t="s">
        <v>1985</v>
      </c>
      <c r="C14" s="136" t="s">
        <v>1963</v>
      </c>
      <c r="D14" s="137" t="s">
        <v>1964</v>
      </c>
      <c r="E14" s="138">
        <v>0.127</v>
      </c>
      <c r="F14" s="139">
        <v>3839.89</v>
      </c>
      <c r="G14" s="140">
        <v>1</v>
      </c>
      <c r="H14" s="141" t="s">
        <v>146</v>
      </c>
      <c r="I14" s="142">
        <v>0</v>
      </c>
      <c r="J14" s="143">
        <v>1</v>
      </c>
      <c r="K14" s="141" t="s">
        <v>1958</v>
      </c>
      <c r="L14" s="144">
        <v>0</v>
      </c>
    </row>
    <row r="15" spans="2:12" x14ac:dyDescent="0.2">
      <c r="B15" s="120" t="s">
        <v>1986</v>
      </c>
      <c r="C15" s="121" t="s">
        <v>1986</v>
      </c>
      <c r="D15" s="46" t="s">
        <v>1987</v>
      </c>
      <c r="E15" s="122">
        <v>0.23941999999999999</v>
      </c>
      <c r="F15" s="123">
        <v>3839.89</v>
      </c>
      <c r="G15" s="116">
        <v>2.7490000000000001</v>
      </c>
      <c r="H15" s="67" t="s">
        <v>1959</v>
      </c>
      <c r="I15" s="124">
        <v>0</v>
      </c>
      <c r="J15" s="118">
        <v>1</v>
      </c>
      <c r="K15" s="67" t="s">
        <v>1958</v>
      </c>
      <c r="L15" s="119">
        <v>0</v>
      </c>
    </row>
    <row r="16" spans="2:12" x14ac:dyDescent="0.2">
      <c r="B16" s="125" t="s">
        <v>1977</v>
      </c>
      <c r="C16" s="126" t="s">
        <v>1977</v>
      </c>
      <c r="D16" s="127" t="s">
        <v>1984</v>
      </c>
      <c r="E16" s="128">
        <v>0.23941999999999999</v>
      </c>
      <c r="F16" s="129">
        <v>3839.89</v>
      </c>
      <c r="G16" s="130">
        <v>2.7490000000000001</v>
      </c>
      <c r="H16" s="131" t="s">
        <v>1959</v>
      </c>
      <c r="I16" s="132">
        <v>0</v>
      </c>
      <c r="J16" s="133">
        <v>1</v>
      </c>
      <c r="K16" s="131" t="s">
        <v>1958</v>
      </c>
      <c r="L16" s="134">
        <v>0</v>
      </c>
    </row>
    <row r="17" spans="2:12" x14ac:dyDescent="0.2">
      <c r="B17" s="145" t="s">
        <v>126</v>
      </c>
      <c r="C17" s="146" t="s">
        <v>126</v>
      </c>
      <c r="D17" s="147" t="s">
        <v>143</v>
      </c>
      <c r="E17" s="148">
        <v>0.23941999999999999</v>
      </c>
      <c r="F17" s="149">
        <v>3804.5536550910979</v>
      </c>
      <c r="G17" s="150">
        <v>1</v>
      </c>
      <c r="H17" s="151" t="s">
        <v>146</v>
      </c>
      <c r="I17" s="152">
        <v>0</v>
      </c>
      <c r="J17" s="153">
        <v>1</v>
      </c>
      <c r="K17" s="151" t="s">
        <v>1958</v>
      </c>
      <c r="L17" s="154">
        <v>0</v>
      </c>
    </row>
  </sheetData>
  <sheetProtection algorithmName="SHA-512" hashValue="pMKcOR0bG9bFDaVNZQyIdNQcOgmQzMV24RlYjQRGpsSb5047KwWnQ99i9ni+GNgQ6Delv9CD17/4r6a24IXXJw==" saltValue="r+sXi1TFeaVWcIeIxHlV7w==" spinCount="100000" sheet="1" objects="1" scenarios="1"/>
  <mergeCells count="3">
    <mergeCell ref="B2:L2"/>
    <mergeCell ref="B3:L3"/>
    <mergeCell ref="B4:L4"/>
  </mergeCells>
  <pageMargins left="0.7" right="0.7" top="0.75" bottom="0.75" header="0.3" footer="0.3"/>
  <pageSetup scale="4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Page</vt:lpstr>
      <vt:lpstr>Table of Contents</vt:lpstr>
      <vt:lpstr>Calculator Instructions</vt:lpstr>
      <vt:lpstr>Interactive DRG Calculator</vt:lpstr>
      <vt:lpstr>DRG Table</vt:lpstr>
      <vt:lpstr>Provider 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Jedian, Asseel</dc:creator>
  <cp:lastModifiedBy>Hatcher, Toriano</cp:lastModifiedBy>
  <cp:lastPrinted>2024-12-11T17:10:50Z</cp:lastPrinted>
  <dcterms:created xsi:type="dcterms:W3CDTF">2024-08-27T18:43:12Z</dcterms:created>
  <dcterms:modified xsi:type="dcterms:W3CDTF">2024-12-11T18:43:21Z</dcterms:modified>
</cp:coreProperties>
</file>