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jeanj\Desktop\"/>
    </mc:Choice>
  </mc:AlternateContent>
  <xr:revisionPtr revIDLastSave="0" documentId="8_{19514BF2-5974-4208-A4DD-CA20BD737401}" xr6:coauthVersionLast="47" xr6:coauthVersionMax="47" xr10:uidLastSave="{00000000-0000-0000-0000-000000000000}"/>
  <bookViews>
    <workbookView xWindow="29610" yWindow="105" windowWidth="28110" windowHeight="16440" activeTab="2" xr2:uid="{00000000-000D-0000-FFFF-FFFF00000000}"/>
  </bookViews>
  <sheets>
    <sheet name="Document Version Log" sheetId="5" r:id="rId1"/>
    <sheet name="Instructions and Definitions" sheetId="2" r:id="rId2"/>
    <sheet name="Certification" sheetId="6" r:id="rId3"/>
    <sheet name="Reconcilation Report" sheetId="1" r:id="rId4"/>
    <sheet name="Pharmacy Claims Lag Report" sheetId="8" r:id="rId5"/>
    <sheet name="Pharmacy Claims Data File" sheetId="10" r:id="rId6"/>
    <sheet name="Lists (HIDE)" sheetId="7" state="hidden" r:id="rId7"/>
  </sheets>
  <externalReferences>
    <externalReference r:id="rId8"/>
    <externalReference r:id="rId9"/>
    <externalReference r:id="rId10"/>
  </externalReferences>
  <definedNames>
    <definedName name="Expansion1">#REF!</definedName>
    <definedName name="Expansion2">#REF!</definedName>
    <definedName name="full_date_list" localSheetId="5">'[1]Lists (HIDE)'!$J$6:$J$40</definedName>
    <definedName name="full_date_list">'Lists (HIDE)'!$J$6:$J$40</definedName>
    <definedName name="Health_plan_id_lookup" localSheetId="5">'[1]Lists (HIDE)'!$N$3</definedName>
    <definedName name="Health_plan_id_lookup">'Lists (HIDE)'!$N$3</definedName>
    <definedName name="health_plan_list" localSheetId="5">'[1]Lists (HIDE)'!$N$6:$N$18</definedName>
    <definedName name="health_plan_list">'Lists (HIDE)'!$N$6:$N$19</definedName>
    <definedName name="health_plan_name" localSheetId="5">'[1]Reconcilation Report'!$C$3</definedName>
    <definedName name="health_plan_name">'Reconcilation Report'!$C$3</definedName>
    <definedName name="health_plan_numbers">'Lists (HIDE)'!$O$6:$O$19</definedName>
    <definedName name="Number">[2]Sheet1!$B$2:$B$28</definedName>
    <definedName name="PBM_Name" localSheetId="5">[3]General!#REF!</definedName>
    <definedName name="pbm_name">'Reconcilation Report'!$C$5</definedName>
    <definedName name="Period_End_Max">#REF!</definedName>
    <definedName name="Period_End1">#REF!</definedName>
    <definedName name="Period_End2">#REF!</definedName>
    <definedName name="Period_Start_Min">#REF!</definedName>
    <definedName name="Period_Start1">#REF!</definedName>
    <definedName name="Period_Start2">#REF!</definedName>
    <definedName name="Plan_Name" localSheetId="2">Certification!$B$10</definedName>
    <definedName name="Plan_Name" localSheetId="5">#REF!</definedName>
    <definedName name="Plan_Name">#REF!</definedName>
    <definedName name="Plan_Type1">#REF!</definedName>
    <definedName name="Plan_Type2">#REF!</definedName>
    <definedName name="_xlnm.Print_Area" localSheetId="5">'Pharmacy Claims Data File'!$A$1:$F$38</definedName>
    <definedName name="_xlnm.Print_Titles" localSheetId="5">'Pharmacy Claims Data File'!$B:$B,'Pharmacy Claims Data File'!$6:$6</definedName>
    <definedName name="reporting_period_description" localSheetId="5">'[1]Reconcilation Report'!$C$6</definedName>
    <definedName name="reporting_period_description">'Reconcilation Report'!$C$6</definedName>
    <definedName name="Runout1">#REF!</definedName>
    <definedName name="Runout2">#REF!</definedName>
    <definedName name="Sample1">#REF!</definedName>
    <definedName name="Sample2">#REF!</definedName>
    <definedName name="State">#REF!</definedName>
    <definedName name="State_Dep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7" l="1"/>
  <c r="N3" i="7" s="1"/>
  <c r="C4" i="1" l="1"/>
  <c r="K10" i="7" l="1"/>
  <c r="K6" i="7"/>
  <c r="B23" i="6" l="1"/>
  <c r="B24" i="6"/>
  <c r="B8" i="6"/>
  <c r="B7" i="6"/>
  <c r="G6" i="7"/>
  <c r="C6" i="7"/>
  <c r="F7" i="7" l="1"/>
  <c r="K15" i="7" s="1"/>
  <c r="L10" i="7"/>
  <c r="B7" i="7"/>
  <c r="K7" i="7" s="1"/>
  <c r="L6" i="7"/>
  <c r="D6" i="7"/>
  <c r="J6" i="7" s="1"/>
  <c r="H6" i="7"/>
  <c r="J10" i="7" s="1"/>
  <c r="C7" i="7"/>
  <c r="D7" i="7" s="1"/>
  <c r="J7" i="7" s="1"/>
  <c r="V65" i="1"/>
  <c r="V72" i="1"/>
  <c r="B8" i="7" l="1"/>
  <c r="K8" i="7" s="1"/>
  <c r="L7" i="7"/>
  <c r="G7" i="7"/>
  <c r="C8" i="7"/>
  <c r="D8" i="7" s="1"/>
  <c r="J8" i="7" s="1"/>
  <c r="R35" i="1"/>
  <c r="N35" i="1"/>
  <c r="J35" i="1"/>
  <c r="F35" i="1"/>
  <c r="B9" i="7" l="1"/>
  <c r="K9" i="7" s="1"/>
  <c r="L8" i="7"/>
  <c r="F8" i="7"/>
  <c r="L15" i="7"/>
  <c r="H7" i="7"/>
  <c r="J15" i="7" s="1"/>
  <c r="C9" i="7"/>
  <c r="D9" i="7" s="1"/>
  <c r="J9" i="7" s="1"/>
  <c r="V63" i="1"/>
  <c r="V62" i="1"/>
  <c r="V53" i="1"/>
  <c r="V52" i="1"/>
  <c r="V32" i="1"/>
  <c r="V31" i="1"/>
  <c r="V19" i="1"/>
  <c r="V20" i="1"/>
  <c r="K20" i="7" l="1"/>
  <c r="G8" i="7"/>
  <c r="H8" i="7" s="1"/>
  <c r="J20" i="7" s="1"/>
  <c r="B10" i="7"/>
  <c r="K11" i="7" s="1"/>
  <c r="L9" i="7"/>
  <c r="C10" i="7"/>
  <c r="D10" i="7" s="1"/>
  <c r="J11" i="7" s="1"/>
  <c r="Q16" i="1"/>
  <c r="P16" i="1"/>
  <c r="O16" i="1"/>
  <c r="Q15" i="1"/>
  <c r="P15" i="1"/>
  <c r="O15" i="1"/>
  <c r="Q14" i="1"/>
  <c r="P14" i="1"/>
  <c r="O14" i="1"/>
  <c r="M16" i="1"/>
  <c r="L16" i="1"/>
  <c r="K16" i="1"/>
  <c r="M15" i="1"/>
  <c r="L15" i="1"/>
  <c r="K15" i="1"/>
  <c r="M14" i="1"/>
  <c r="L14" i="1"/>
  <c r="K14" i="1"/>
  <c r="I16" i="1"/>
  <c r="H16" i="1"/>
  <c r="G16" i="1"/>
  <c r="I15" i="1"/>
  <c r="H15" i="1"/>
  <c r="G15" i="1"/>
  <c r="I14" i="1"/>
  <c r="H14" i="1"/>
  <c r="G14" i="1"/>
  <c r="Q47" i="1"/>
  <c r="P47" i="1"/>
  <c r="O47" i="1"/>
  <c r="Q46" i="1"/>
  <c r="P46" i="1"/>
  <c r="O46" i="1"/>
  <c r="Q45" i="1"/>
  <c r="P45" i="1"/>
  <c r="O45" i="1"/>
  <c r="M47" i="1"/>
  <c r="L47" i="1"/>
  <c r="K47" i="1"/>
  <c r="M46" i="1"/>
  <c r="L46" i="1"/>
  <c r="K46" i="1"/>
  <c r="M45" i="1"/>
  <c r="L45" i="1"/>
  <c r="K45" i="1"/>
  <c r="I47" i="1"/>
  <c r="H47" i="1"/>
  <c r="G47" i="1"/>
  <c r="I46" i="1"/>
  <c r="H46" i="1"/>
  <c r="G46" i="1"/>
  <c r="I45" i="1"/>
  <c r="H45" i="1"/>
  <c r="G45" i="1"/>
  <c r="E47" i="1"/>
  <c r="E46" i="1"/>
  <c r="D46" i="1"/>
  <c r="E45" i="1"/>
  <c r="D45" i="1"/>
  <c r="C46" i="1"/>
  <c r="C45" i="1"/>
  <c r="E15" i="1"/>
  <c r="D15" i="1"/>
  <c r="E14" i="1"/>
  <c r="D14" i="1"/>
  <c r="C15" i="1"/>
  <c r="C14" i="1"/>
  <c r="R66" i="1"/>
  <c r="R44" i="1"/>
  <c r="R47" i="1" s="1"/>
  <c r="Q43" i="1"/>
  <c r="P43" i="1"/>
  <c r="O43" i="1"/>
  <c r="R42" i="1"/>
  <c r="R41" i="1"/>
  <c r="R13" i="1"/>
  <c r="R16" i="1" s="1"/>
  <c r="Q12" i="1"/>
  <c r="Q23" i="1" s="1"/>
  <c r="P12" i="1"/>
  <c r="P23" i="1" s="1"/>
  <c r="O12" i="1"/>
  <c r="O23" i="1" s="1"/>
  <c r="R11" i="1"/>
  <c r="R10" i="1"/>
  <c r="N66" i="1"/>
  <c r="N44" i="1"/>
  <c r="N46" i="1" s="1"/>
  <c r="M43" i="1"/>
  <c r="L43" i="1"/>
  <c r="K43" i="1"/>
  <c r="N42" i="1"/>
  <c r="N41" i="1"/>
  <c r="N13" i="1"/>
  <c r="N15" i="1" s="1"/>
  <c r="M12" i="1"/>
  <c r="M23" i="1" s="1"/>
  <c r="L12" i="1"/>
  <c r="L23" i="1" s="1"/>
  <c r="K12" i="1"/>
  <c r="K23" i="1" s="1"/>
  <c r="N11" i="1"/>
  <c r="N10" i="1"/>
  <c r="J66" i="1"/>
  <c r="J44" i="1"/>
  <c r="J47" i="1" s="1"/>
  <c r="I43" i="1"/>
  <c r="H43" i="1"/>
  <c r="G43" i="1"/>
  <c r="J42" i="1"/>
  <c r="J41" i="1"/>
  <c r="J13" i="1"/>
  <c r="J16" i="1" s="1"/>
  <c r="I12" i="1"/>
  <c r="I23" i="1" s="1"/>
  <c r="H12" i="1"/>
  <c r="H23" i="1" s="1"/>
  <c r="G12" i="1"/>
  <c r="G23" i="1" s="1"/>
  <c r="J11" i="1"/>
  <c r="J10" i="1"/>
  <c r="U13" i="1"/>
  <c r="U14" i="1" s="1"/>
  <c r="T13" i="1"/>
  <c r="S13" i="1"/>
  <c r="U44" i="1"/>
  <c r="U46" i="1" s="1"/>
  <c r="T44" i="1"/>
  <c r="T47" i="1" s="1"/>
  <c r="S44" i="1"/>
  <c r="S45" i="1" s="1"/>
  <c r="F13" i="1"/>
  <c r="F44" i="1"/>
  <c r="F45" i="1" s="1"/>
  <c r="F42" i="1"/>
  <c r="F41" i="1"/>
  <c r="V64" i="1"/>
  <c r="V61" i="1"/>
  <c r="V59" i="1"/>
  <c r="V58" i="1"/>
  <c r="V57" i="1"/>
  <c r="V55" i="1"/>
  <c r="V54" i="1"/>
  <c r="V51" i="1"/>
  <c r="V48" i="1"/>
  <c r="U42" i="1"/>
  <c r="T42" i="1"/>
  <c r="S42" i="1"/>
  <c r="U41" i="1"/>
  <c r="T41" i="1"/>
  <c r="S41" i="1"/>
  <c r="V34" i="1"/>
  <c r="V33" i="1"/>
  <c r="V30" i="1"/>
  <c r="V28" i="1"/>
  <c r="V27" i="1"/>
  <c r="V26" i="1"/>
  <c r="V22" i="1"/>
  <c r="V21" i="1"/>
  <c r="V18" i="1"/>
  <c r="U11" i="1"/>
  <c r="T11" i="1"/>
  <c r="S11" i="1"/>
  <c r="U10" i="1"/>
  <c r="T10" i="1"/>
  <c r="S10" i="1"/>
  <c r="F66" i="1"/>
  <c r="B11" i="7" l="1"/>
  <c r="K12" i="7" s="1"/>
  <c r="L11" i="7"/>
  <c r="R43" i="1"/>
  <c r="F9" i="7"/>
  <c r="L20" i="7"/>
  <c r="S15" i="1"/>
  <c r="T15" i="1"/>
  <c r="R67" i="1"/>
  <c r="C11" i="7"/>
  <c r="D11" i="7" s="1"/>
  <c r="J12" i="7" s="1"/>
  <c r="J43" i="1"/>
  <c r="V35" i="1"/>
  <c r="R15" i="1"/>
  <c r="N49" i="1"/>
  <c r="S16" i="1"/>
  <c r="J15" i="1"/>
  <c r="N16" i="1"/>
  <c r="N43" i="1"/>
  <c r="N14" i="1"/>
  <c r="U15" i="1"/>
  <c r="S46" i="1"/>
  <c r="J49" i="1"/>
  <c r="R14" i="1"/>
  <c r="S47" i="1"/>
  <c r="S14" i="1"/>
  <c r="V10" i="1"/>
  <c r="R49" i="1"/>
  <c r="J46" i="1"/>
  <c r="N45" i="1"/>
  <c r="N47" i="1"/>
  <c r="R46" i="1"/>
  <c r="T14" i="1"/>
  <c r="J14" i="1"/>
  <c r="V13" i="1"/>
  <c r="J45" i="1"/>
  <c r="R45" i="1"/>
  <c r="T43" i="1"/>
  <c r="U43" i="1"/>
  <c r="V41" i="1"/>
  <c r="N12" i="1"/>
  <c r="R12" i="1"/>
  <c r="J12" i="1"/>
  <c r="T45" i="1"/>
  <c r="T46" i="1"/>
  <c r="U47" i="1"/>
  <c r="U45" i="1"/>
  <c r="F46" i="1"/>
  <c r="F49" i="1"/>
  <c r="V44" i="1"/>
  <c r="V42" i="1"/>
  <c r="V11" i="1"/>
  <c r="V66" i="1"/>
  <c r="T12" i="1"/>
  <c r="T23" i="1" s="1"/>
  <c r="U12" i="1"/>
  <c r="U23" i="1" s="1"/>
  <c r="S43" i="1"/>
  <c r="S12" i="1"/>
  <c r="S23" i="1" s="1"/>
  <c r="K25" i="7" l="1"/>
  <c r="G9" i="7"/>
  <c r="B12" i="7"/>
  <c r="K13" i="7" s="1"/>
  <c r="L12" i="7"/>
  <c r="U16" i="1"/>
  <c r="T16" i="1"/>
  <c r="N67" i="1"/>
  <c r="J67" i="1"/>
  <c r="V43" i="1"/>
  <c r="V67" i="1" s="1"/>
  <c r="R23" i="1"/>
  <c r="R37" i="1" s="1"/>
  <c r="R69" i="1" s="1"/>
  <c r="N23" i="1"/>
  <c r="N37" i="1" s="1"/>
  <c r="N69" i="1" s="1"/>
  <c r="J23" i="1"/>
  <c r="J37" i="1" s="1"/>
  <c r="J69" i="1" s="1"/>
  <c r="V15" i="1"/>
  <c r="V14" i="1"/>
  <c r="V12" i="1"/>
  <c r="V16" i="1" s="1"/>
  <c r="V45" i="1"/>
  <c r="V46" i="1"/>
  <c r="V47" i="1"/>
  <c r="V49" i="1"/>
  <c r="C12" i="7" l="1"/>
  <c r="D12" i="7" s="1"/>
  <c r="J13" i="7" s="1"/>
  <c r="B13" i="7"/>
  <c r="K14" i="7" s="1"/>
  <c r="L13" i="7"/>
  <c r="F10" i="7"/>
  <c r="L25" i="7"/>
  <c r="H9" i="7"/>
  <c r="J25" i="7" s="1"/>
  <c r="V23" i="1"/>
  <c r="V37" i="1" s="1"/>
  <c r="V69" i="1" s="1"/>
  <c r="F43" i="1"/>
  <c r="E43" i="1"/>
  <c r="D43" i="1"/>
  <c r="D47" i="1" s="1"/>
  <c r="C43" i="1"/>
  <c r="C47" i="1" s="1"/>
  <c r="E12" i="1"/>
  <c r="E16" i="1" s="1"/>
  <c r="D12" i="1"/>
  <c r="D16" i="1" s="1"/>
  <c r="C12" i="1"/>
  <c r="C16" i="1" s="1"/>
  <c r="F11" i="1"/>
  <c r="F15" i="1" s="1"/>
  <c r="F10" i="1"/>
  <c r="F14" i="1" s="1"/>
  <c r="C13" i="7" l="1"/>
  <c r="D13" i="7" s="1"/>
  <c r="J14" i="7" s="1"/>
  <c r="B14" i="7"/>
  <c r="K16" i="7" s="1"/>
  <c r="L14" i="7"/>
  <c r="K30" i="7"/>
  <c r="G10" i="7"/>
  <c r="H10" i="7" s="1"/>
  <c r="J30" i="7" s="1"/>
  <c r="C14" i="7"/>
  <c r="F67" i="1"/>
  <c r="F12" i="1"/>
  <c r="F16" i="1" s="1"/>
  <c r="F47" i="1"/>
  <c r="B15" i="7" l="1"/>
  <c r="K17" i="7" s="1"/>
  <c r="L16" i="7"/>
  <c r="D14" i="7"/>
  <c r="J16" i="7" s="1"/>
  <c r="F11" i="7"/>
  <c r="L30" i="7"/>
  <c r="C15" i="7"/>
  <c r="F23" i="1"/>
  <c r="F37" i="1" s="1"/>
  <c r="F69" i="1" s="1"/>
  <c r="B16" i="7" l="1"/>
  <c r="K18" i="7" s="1"/>
  <c r="L17" i="7"/>
  <c r="D15" i="7"/>
  <c r="J17" i="7" s="1"/>
  <c r="K35" i="7"/>
  <c r="G11" i="7"/>
  <c r="H11" i="7" s="1"/>
  <c r="J35" i="7" s="1"/>
  <c r="C16" i="7"/>
  <c r="B17" i="7" l="1"/>
  <c r="K19" i="7" s="1"/>
  <c r="L18" i="7"/>
  <c r="D16" i="7"/>
  <c r="J18" i="7" s="1"/>
  <c r="F12" i="7"/>
  <c r="L35" i="7"/>
  <c r="C17" i="7"/>
  <c r="B18" i="7" l="1"/>
  <c r="K21" i="7" s="1"/>
  <c r="L19" i="7"/>
  <c r="D17" i="7"/>
  <c r="J19" i="7" s="1"/>
  <c r="K40" i="7"/>
  <c r="G12" i="7"/>
  <c r="L40" i="7" s="1"/>
  <c r="C18" i="7"/>
  <c r="B19" i="7" l="1"/>
  <c r="K22" i="7" s="1"/>
  <c r="L21" i="7"/>
  <c r="D18" i="7"/>
  <c r="J21" i="7" s="1"/>
  <c r="H12" i="7"/>
  <c r="J40" i="7" s="1"/>
  <c r="C19" i="7"/>
  <c r="B20" i="7" l="1"/>
  <c r="K23" i="7" s="1"/>
  <c r="L22" i="7"/>
  <c r="D19" i="7"/>
  <c r="J22" i="7" s="1"/>
  <c r="C20" i="7"/>
  <c r="D20" i="7" s="1"/>
  <c r="J23" i="7" s="1"/>
  <c r="B21" i="7" l="1"/>
  <c r="K24" i="7" s="1"/>
  <c r="L23" i="7"/>
  <c r="C21" i="7"/>
  <c r="D21" i="7" s="1"/>
  <c r="J24" i="7" s="1"/>
  <c r="B22" i="7" l="1"/>
  <c r="L24" i="7"/>
  <c r="C22" i="7"/>
  <c r="B23" i="7" l="1"/>
  <c r="L31" i="7"/>
  <c r="L26" i="7"/>
  <c r="D22" i="7"/>
  <c r="J26" i="7" s="1"/>
  <c r="K31" i="7"/>
  <c r="K26" i="7"/>
  <c r="C23" i="7"/>
  <c r="D23" i="7" s="1"/>
  <c r="J27" i="7" s="1"/>
  <c r="B24" i="7" l="1"/>
  <c r="L27" i="7"/>
  <c r="L32" i="7"/>
  <c r="K27" i="7"/>
  <c r="K32" i="7"/>
  <c r="C24" i="7"/>
  <c r="B25" i="7" l="1"/>
  <c r="L33" i="7"/>
  <c r="L28" i="7"/>
  <c r="D24" i="7"/>
  <c r="J28" i="7" s="1"/>
  <c r="K33" i="7"/>
  <c r="K28" i="7"/>
  <c r="C25" i="7"/>
  <c r="B26" i="7" l="1"/>
  <c r="L29" i="7"/>
  <c r="L34" i="7"/>
  <c r="K34" i="7"/>
  <c r="K29" i="7"/>
  <c r="D25" i="7"/>
  <c r="J29" i="7" s="1"/>
  <c r="C26" i="7"/>
  <c r="B27" i="7" s="1"/>
  <c r="D26" i="7" l="1"/>
  <c r="J31" i="7" s="1"/>
  <c r="C27" i="7"/>
  <c r="B28" i="7" s="1"/>
  <c r="D27" i="7" l="1"/>
  <c r="J32" i="7" s="1"/>
  <c r="C28" i="7"/>
  <c r="B29" i="7" s="1"/>
  <c r="D28" i="7" l="1"/>
  <c r="J33" i="7" s="1"/>
  <c r="C29" i="7"/>
  <c r="B30" i="7" s="1"/>
  <c r="K36" i="7" s="1"/>
  <c r="D29" i="7" l="1"/>
  <c r="J34" i="7" s="1"/>
  <c r="C30" i="7"/>
  <c r="B31" i="7" l="1"/>
  <c r="K37" i="7" s="1"/>
  <c r="L36" i="7"/>
  <c r="D30" i="7"/>
  <c r="J36" i="7" s="1"/>
  <c r="C31" i="7"/>
  <c r="B32" i="7" l="1"/>
  <c r="K38" i="7" s="1"/>
  <c r="L37" i="7"/>
  <c r="D31" i="7"/>
  <c r="J37" i="7" s="1"/>
  <c r="C32" i="7"/>
  <c r="D32" i="7" s="1"/>
  <c r="J38" i="7" s="1"/>
  <c r="B33" i="7" l="1"/>
  <c r="K39" i="7" s="1"/>
  <c r="L38" i="7"/>
  <c r="C33" i="7"/>
  <c r="L39" i="7" s="1"/>
  <c r="D33" i="7" l="1"/>
  <c r="J39" i="7" s="1"/>
  <c r="D4" i="8" s="1"/>
  <c r="E4" i="8" l="1"/>
  <c r="F4" i="8" s="1"/>
  <c r="G4" i="8" s="1"/>
  <c r="H4" i="8" s="1"/>
  <c r="I4" i="8" s="1"/>
  <c r="J4" i="8" s="1"/>
  <c r="K4" i="8" s="1"/>
  <c r="L4" i="8" s="1"/>
  <c r="M4" i="8" s="1"/>
  <c r="N4" i="8" s="1"/>
  <c r="O4" i="8" s="1"/>
  <c r="C5" i="8"/>
  <c r="C6" i="8" s="1"/>
  <c r="C7" i="8" s="1"/>
  <c r="C8" i="8" s="1"/>
  <c r="C9" i="8" s="1"/>
  <c r="C10" i="8" s="1"/>
  <c r="C11" i="8" s="1"/>
  <c r="C12" i="8" s="1"/>
  <c r="C13" i="8" s="1"/>
  <c r="C14" i="8" s="1"/>
  <c r="C15" i="8" s="1"/>
  <c r="C16" i="8" s="1"/>
  <c r="C17" i="8" s="1"/>
  <c r="C18" i="8" s="1"/>
  <c r="C19" i="8" s="1"/>
  <c r="C20" i="8" s="1"/>
  <c r="C21" i="8" s="1"/>
  <c r="C22" i="8" s="1"/>
  <c r="C23" i="8" s="1"/>
  <c r="C24" i="8" s="1"/>
  <c r="C25" i="8" s="1"/>
  <c r="C26" i="8" s="1"/>
  <c r="C27" i="8" s="1"/>
  <c r="C28" i="8" s="1"/>
  <c r="C29" i="8" s="1"/>
  <c r="C30" i="8" s="1"/>
  <c r="C3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Allan Hansen</author>
  </authors>
  <commentList>
    <comment ref="N5" authorId="0" shapeId="0" xr:uid="{00000000-0006-0000-0600-000001000000}">
      <text>
        <r>
          <rPr>
            <b/>
            <sz val="9"/>
            <color indexed="81"/>
            <rFont val="Tahoma"/>
            <family val="2"/>
          </rPr>
          <t>Allan Hansen:</t>
        </r>
        <r>
          <rPr>
            <sz val="9"/>
            <color indexed="81"/>
            <rFont val="Tahoma"/>
            <family val="2"/>
          </rPr>
          <t xml:space="preserve">
Need plan ID numbers also.
</t>
        </r>
      </text>
    </comment>
  </commentList>
</comments>
</file>

<file path=xl/sharedStrings.xml><?xml version="1.0" encoding="utf-8"?>
<sst xmlns="http://schemas.openxmlformats.org/spreadsheetml/2006/main" count="383" uniqueCount="269">
  <si>
    <t>Brand Drugs</t>
  </si>
  <si>
    <t>Generic Drugs</t>
  </si>
  <si>
    <t>Specialty Drugs</t>
  </si>
  <si>
    <t>Ingredient Cost</t>
  </si>
  <si>
    <t>Dispensing Fees</t>
  </si>
  <si>
    <t>Transaction Fees</t>
  </si>
  <si>
    <t>Other Payments (describe)</t>
  </si>
  <si>
    <t>Administrative Fees</t>
  </si>
  <si>
    <t>PBM Payments to Pharmacies</t>
  </si>
  <si>
    <t>Total PBM Payments to Pharmacies</t>
  </si>
  <si>
    <t>Total PBM Recoveries or other Payments from Pharmacies</t>
  </si>
  <si>
    <t>Total Net Health Plan Payments to PBM</t>
  </si>
  <si>
    <t>Draft</t>
  </si>
  <si>
    <t>n/a (draft version for AHCA review)</t>
  </si>
  <si>
    <t>Document Version</t>
  </si>
  <si>
    <t>Effective Date</t>
  </si>
  <si>
    <t>Document Version Log</t>
  </si>
  <si>
    <t>Version Number</t>
  </si>
  <si>
    <t>Health Plans should complete and submit the Quarterly Reconciliation Report by the 25th of the first month following the last day of the prior quarter in accordance with Attachment II, Exhibit II-A- Update: July 1, 2022; Managed Medical Assistance (MMA) Program Contract.</t>
  </si>
  <si>
    <r>
      <t>3</t>
    </r>
    <r>
      <rPr>
        <sz val="8"/>
        <rFont val="Calibri"/>
        <family val="2"/>
        <scheme val="minor"/>
      </rPr>
      <t xml:space="preserve">  Brief description of the changes to the document made in the revision.</t>
    </r>
  </si>
  <si>
    <t>PBM Payments to Pharmacies Net of Recoveries or Payments from Pharmacies</t>
  </si>
  <si>
    <t>Totals</t>
  </si>
  <si>
    <t>Total Claims Payments</t>
  </si>
  <si>
    <t>Net Health Plan Payments to PBM</t>
  </si>
  <si>
    <t>Total Adjustments</t>
  </si>
  <si>
    <t>Other Adjustments (describe):</t>
  </si>
  <si>
    <t>Other Payments (describe):</t>
  </si>
  <si>
    <t>Adjustments (positive amounts reflect amounts in favor of health plan)</t>
  </si>
  <si>
    <t>Rebates (remitted to health plan)</t>
  </si>
  <si>
    <t>Annual Totals</t>
  </si>
  <si>
    <t>Claim Count ("paid claims")</t>
  </si>
  <si>
    <t>Average Ingredient Cost Paid per Claim</t>
  </si>
  <si>
    <t>Average Dispensing Fee Paid per Claim</t>
  </si>
  <si>
    <t>Average Total Paid per Claim</t>
  </si>
  <si>
    <t>Average Administrative Fees per Paid Claim</t>
  </si>
  <si>
    <t>Recoupments for Claims in Error; Fraud Waste and Abuse Recoveries</t>
  </si>
  <si>
    <t>Status</t>
  </si>
  <si>
    <t>Description</t>
  </si>
  <si>
    <t>PBM Recoveries or Payments from Pharmacies  (positive amounts reflect amounts in favor of PBM)</t>
  </si>
  <si>
    <t>Rebates (not remitted to health plan)</t>
  </si>
  <si>
    <t>Certification</t>
  </si>
  <si>
    <t>Quarterly Reconciliation Report</t>
  </si>
  <si>
    <t>Annual Reconciliation Report</t>
  </si>
  <si>
    <t xml:space="preserve">I hereby certify that I have completed this document </t>
  </si>
  <si>
    <t xml:space="preserve">related to </t>
  </si>
  <si>
    <t>for the Health Plan</t>
  </si>
  <si>
    <t>and for the period(s) shown above and that, to the best of my knowledge and belief, the information contained within this document is accurate, free from misstatement, and in accordance with definitions included within.</t>
  </si>
  <si>
    <t>Name</t>
  </si>
  <si>
    <t>Title</t>
  </si>
  <si>
    <t>Date</t>
  </si>
  <si>
    <t>PBM CERTIFICATION</t>
  </si>
  <si>
    <t xml:space="preserve">I hereby certify that I have answered the questions included in this document </t>
  </si>
  <si>
    <t xml:space="preserve">for the period of </t>
  </si>
  <si>
    <t>,</t>
  </si>
  <si>
    <t>and that, to the best of my knowledge and belief, the answers are true, correct, and complete.</t>
  </si>
  <si>
    <t>HEALTH PLAN CERTIFICATION</t>
  </si>
  <si>
    <t>Each Quarterly and Annual Reconciliation Report submitted to the Agency shall contain a certification/attestation</t>
  </si>
  <si>
    <t>completed by the health plan and the PBM. See the certification tab.</t>
  </si>
  <si>
    <t>Line #</t>
  </si>
  <si>
    <t>Contact Person</t>
  </si>
  <si>
    <t>Telephone</t>
  </si>
  <si>
    <t>E-Mail Address</t>
  </si>
  <si>
    <t>Health Plan CEO/CFO 
E-Signature</t>
  </si>
  <si>
    <t>PBM CEO/CFO 
E-Signature</t>
  </si>
  <si>
    <t>Florida Agency for Health Care Administration</t>
  </si>
  <si>
    <t xml:space="preserve">The Quarterly Reconciliation Reports are due to the Agency on the 25th of the first month following the last day  of the prior quarter, with claims paid through the end of the reporting period based on dates of service within the reporting period. Each subsequent quarter's report shall include restated versions of the previously submitted quarters, paid through the end of the current reporting period. The Quarterly Reconciliation Report shall be submitted with the certification of the health plan and PBM CEO or CFO attesting to its accuracy.  </t>
  </si>
  <si>
    <t>Difference between Total Claim Payments to PBM (Line 26) and Net PBM Payments to Pharmacies (Line 23); attach explanation for difference</t>
  </si>
  <si>
    <t>Quarter Begin Dates</t>
  </si>
  <si>
    <t>Quarter End Dates</t>
  </si>
  <si>
    <t>Annual Begin Dates</t>
  </si>
  <si>
    <t>Annual End Dates</t>
  </si>
  <si>
    <t>Full Quarter Description</t>
  </si>
  <si>
    <t>Full AnnualDescription</t>
  </si>
  <si>
    <t>Full Date List</t>
  </si>
  <si>
    <t>Health Plan List</t>
  </si>
  <si>
    <t>Health Plan (select from list):</t>
  </si>
  <si>
    <t>Pharmacy Benefit Manager (enter):</t>
  </si>
  <si>
    <t>Reporting Period (select from list):</t>
  </si>
  <si>
    <t>For Informational Purposes Only:</t>
  </si>
  <si>
    <r>
      <rPr>
        <u/>
        <sz val="11"/>
        <color theme="1"/>
        <rFont val="Calibri"/>
        <family val="2"/>
        <scheme val="minor"/>
      </rPr>
      <t>Health Plan:</t>
    </r>
    <r>
      <rPr>
        <sz val="11"/>
        <color theme="1"/>
        <rFont val="Calibri"/>
        <family val="2"/>
        <scheme val="minor"/>
      </rPr>
      <t xml:space="preserve"> Select Health Plan name from the list.</t>
    </r>
  </si>
  <si>
    <r>
      <rPr>
        <u/>
        <sz val="11"/>
        <color theme="1"/>
        <rFont val="Calibri"/>
        <family val="2"/>
        <scheme val="minor"/>
      </rPr>
      <t>Pharmacy Benefit Manager</t>
    </r>
    <r>
      <rPr>
        <sz val="11"/>
        <color theme="1"/>
        <rFont val="Calibri"/>
        <family val="2"/>
        <scheme val="minor"/>
      </rPr>
      <t>: Enter the name of the Pharmacy Benefit Manager (PBM)</t>
    </r>
  </si>
  <si>
    <r>
      <rPr>
        <u/>
        <sz val="11"/>
        <color theme="1"/>
        <rFont val="Calibri"/>
        <family val="2"/>
        <scheme val="minor"/>
      </rPr>
      <t>Reporting Period</t>
    </r>
    <r>
      <rPr>
        <sz val="11"/>
        <color theme="1"/>
        <rFont val="Calibri"/>
        <family val="2"/>
        <scheme val="minor"/>
      </rPr>
      <t>: Select the Quarterly or Annual reporting period from the list.</t>
    </r>
  </si>
  <si>
    <r>
      <rPr>
        <u/>
        <sz val="11"/>
        <color theme="1"/>
        <rFont val="Calibri"/>
        <family val="2"/>
        <scheme val="minor"/>
      </rPr>
      <t>Line 1, Ingredient Cost</t>
    </r>
    <r>
      <rPr>
        <sz val="11"/>
        <color theme="1"/>
        <rFont val="Calibri"/>
        <family val="2"/>
        <scheme val="minor"/>
      </rPr>
      <t xml:space="preserve">: Report the total of ingredient cost reimbursement the PBM paid to pharmacies for the reporting period, broken down by brand, generic and specialty drug products. </t>
    </r>
    <r>
      <rPr>
        <sz val="11"/>
        <color rgb="FFFF0000"/>
        <rFont val="Calibri"/>
        <family val="2"/>
        <scheme val="minor"/>
      </rPr>
      <t>Please do not alter the formulas in the totals column.</t>
    </r>
  </si>
  <si>
    <r>
      <rPr>
        <u/>
        <sz val="11"/>
        <color theme="1"/>
        <rFont val="Calibri"/>
        <family val="2"/>
        <scheme val="minor"/>
      </rPr>
      <t>Line 3, Total Claims Payments</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</si>
  <si>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4, Claim Count</t>
    </r>
    <r>
      <rPr>
        <sz val="11"/>
        <color theme="1"/>
        <rFont val="Calibri"/>
        <family val="2"/>
        <scheme val="minor"/>
      </rPr>
      <t xml:space="preserve">: Enter the number of final paid claims, broken down by brand, generic and specialty drug products. Do not include denied claims, void claims, or claims that were subsequently voided. </t>
    </r>
    <r>
      <rPr>
        <sz val="11"/>
        <color rgb="FFFF0000"/>
        <rFont val="Calibri"/>
        <family val="2"/>
        <scheme val="minor"/>
      </rPr>
      <t>Please do not alter the formulas in the totals column.</t>
    </r>
  </si>
  <si>
    <r>
      <rPr>
        <u/>
        <sz val="11"/>
        <color theme="1"/>
        <rFont val="Calibri"/>
        <family val="2"/>
        <scheme val="minor"/>
      </rPr>
      <t>Line 5, Average Ingredient Cost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</si>
  <si>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6, Average Dispensing Fee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</si>
  <si>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7, Average Total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</si>
  <si>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13, Total PBM Payments to Pharmacies</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</si>
  <si>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Lines 1 through 13, PBM Payments to Pharmacies</t>
    </r>
    <r>
      <rPr>
        <sz val="11"/>
        <color theme="1"/>
        <rFont val="Calibri"/>
        <family val="2"/>
        <scheme val="minor"/>
      </rPr>
      <t>: These lines are used to report the actual amounts of payments the PBM made to pharmacies.</t>
    </r>
  </si>
  <si>
    <t>Recoupments for MAC Pricing Adjustments; Brand Effective Rate (BER); Generic Effective Rate (GER); Overall Generic Effective Rate (OGER); Dispensing Fee Effective Rate (DFER); etc.</t>
  </si>
  <si>
    <r>
      <rPr>
        <u/>
        <sz val="11"/>
        <color theme="1"/>
        <rFont val="Calibri"/>
        <family val="2"/>
        <scheme val="minor"/>
      </rPr>
      <t>Line 2, Dispensing Fees</t>
    </r>
    <r>
      <rPr>
        <sz val="11"/>
        <color theme="1"/>
        <rFont val="Calibri"/>
        <family val="2"/>
        <scheme val="minor"/>
      </rPr>
      <t xml:space="preserve">: Report the total of dispensing fee reimbursement the PBM paid to pharmacies for the reporting period, broken down by brand, generic and specialty drug products. Per MMA contract definitions, a dispensing fees is intended to cover reasonable costs associated with providing the drug to a Medicaid beneficiary. This cost includes the pharmacist’s services and the overhead associated with maintaining the facility and equipment necessary to operate the pharmacy. </t>
    </r>
    <r>
      <rPr>
        <sz val="11"/>
        <color rgb="FFFF0000"/>
        <rFont val="Calibri"/>
        <family val="2"/>
        <scheme val="minor"/>
      </rPr>
      <t>Please do not change the formulas in the totals column.</t>
    </r>
  </si>
  <si>
    <r>
      <rPr>
        <u/>
        <sz val="11"/>
        <color theme="1"/>
        <rFont val="Calibri"/>
        <family val="2"/>
        <scheme val="minor"/>
      </rPr>
      <t>Line 14, Transaction Fees</t>
    </r>
    <r>
      <rPr>
        <sz val="11"/>
        <color theme="1"/>
        <rFont val="Calibri"/>
        <family val="2"/>
        <scheme val="minor"/>
      </rPr>
      <t>: Report the total of adjudication transactions charged or recovered by the PBM to the pharmacy. Per MMA contract definitions, adjudication transaction fees are fees charged by the PBM to the pharmacy for electronic claim submissions. Fee may be charged for each claim submission that is accepted by the PBM regardless of transmission status.</t>
    </r>
  </si>
  <si>
    <r>
      <rPr>
        <u/>
        <sz val="11"/>
        <color theme="1"/>
        <rFont val="Calibri"/>
        <family val="2"/>
        <scheme val="minor"/>
      </rPr>
      <t>Lines 14 through 22, PBM Recoveries or Payments from Pharmacies</t>
    </r>
    <r>
      <rPr>
        <sz val="11"/>
        <color theme="1"/>
        <rFont val="Calibri"/>
        <family val="2"/>
        <scheme val="minor"/>
      </rPr>
      <t>: These lines are used to report PBM recoveries or payments from pharmacies. For these lines, positive amounts that are reported imply amounts in favor of the PBM. Per MMA contract definitions, monetary recoupments are rescinded or recuperated payments from a pharmacy or provider by the Managed Care Plan or PBM.</t>
    </r>
  </si>
  <si>
    <r>
      <rPr>
        <u/>
        <sz val="11"/>
        <color theme="1"/>
        <rFont val="Calibri"/>
        <family val="2"/>
        <scheme val="minor"/>
      </rPr>
      <t>Line 15, Recoupments for Claims in Error; Fraud Waste and Abuse Recoverie</t>
    </r>
    <r>
      <rPr>
        <sz val="11"/>
        <color theme="1"/>
        <rFont val="Calibri"/>
        <family val="2"/>
        <scheme val="minor"/>
      </rPr>
      <t>s: Report the total amounts recovered by the PBM or paid by the pharmacies in regards to claims in error or fraud, waste and abuse recoveries. According to MMA contract definitions, erroneous claims are pharmacy claims submitted in error including but not limited to unintended, incorrect, fraudulent or test claims.</t>
    </r>
  </si>
  <si>
    <r>
      <rPr>
        <u/>
        <sz val="11"/>
        <color theme="1"/>
        <rFont val="Calibri"/>
        <family val="2"/>
        <scheme val="minor"/>
      </rPr>
      <t>Lines 17 through 21 Other Adjustments</t>
    </r>
    <r>
      <rPr>
        <sz val="11"/>
        <color theme="1"/>
        <rFont val="Calibri"/>
        <family val="2"/>
        <scheme val="minor"/>
      </rPr>
      <t>: These lines are used to report other PBM recoveries or payments from pharmacies for the reporting period not captured elsewhere. Include a description for each category of adjustment.</t>
    </r>
  </si>
  <si>
    <r>
      <rPr>
        <u/>
        <sz val="11"/>
        <color theme="1"/>
        <rFont val="Calibri"/>
        <family val="2"/>
        <scheme val="minor"/>
      </rPr>
      <t>Line 22, Total PBM Recoveries or other Payments from Pharmacies</t>
    </r>
    <r>
      <rPr>
        <sz val="11"/>
        <color theme="1"/>
        <rFont val="Calibri"/>
        <family val="2"/>
        <scheme val="minor"/>
      </rPr>
      <t xml:space="preserve">: These values are calculated by the spreadsheet. </t>
    </r>
    <r>
      <rPr>
        <sz val="11"/>
        <color rgb="FFFF0000"/>
        <rFont val="Calibri"/>
        <family val="2"/>
        <scheme val="minor"/>
      </rPr>
      <t>Please do not alter the formulas.</t>
    </r>
  </si>
  <si>
    <r>
      <t xml:space="preserve">Line 23, PBM Payments to Pharmacies Net of Recoveries or Payments from Pharmacies: These values are calculated by the spreadsheet. </t>
    </r>
    <r>
      <rPr>
        <sz val="11"/>
        <color rgb="FFFF0000"/>
        <rFont val="Calibri"/>
        <family val="2"/>
        <scheme val="minor"/>
      </rPr>
      <t>Please do not alter the formulas.</t>
    </r>
  </si>
  <si>
    <r>
      <rPr>
        <u/>
        <sz val="11"/>
        <color theme="1"/>
        <rFont val="Calibri"/>
        <family val="2"/>
        <scheme val="minor"/>
      </rPr>
      <t>Lines 24 through 27</t>
    </r>
    <r>
      <rPr>
        <sz val="11"/>
        <color theme="1"/>
        <rFont val="Calibri"/>
        <family val="2"/>
        <scheme val="minor"/>
      </rPr>
      <t xml:space="preserve">: For designations of "brand", "generic" and "specialty" drug products, you should use drug classifications that are defined to be consistent with the contract between the health plan and the PBM. Claims totals and counts should be based on claims paid through the end of the reporting period based on dates of service within the reporting period. </t>
    </r>
  </si>
  <si>
    <r>
      <rPr>
        <u/>
        <sz val="11"/>
        <color theme="1"/>
        <rFont val="Calibri"/>
        <family val="2"/>
        <scheme val="minor"/>
      </rPr>
      <t>Lines 24 through 47, Net Health Plan Payments to PBM</t>
    </r>
    <r>
      <rPr>
        <sz val="11"/>
        <color theme="1"/>
        <rFont val="Calibri"/>
        <family val="2"/>
        <scheme val="minor"/>
      </rPr>
      <t>: These lines are used to report the actual amounts of payments the health plan made to the PBM.</t>
    </r>
  </si>
  <si>
    <r>
      <rPr>
        <u/>
        <sz val="11"/>
        <color theme="1"/>
        <rFont val="Calibri"/>
        <family val="2"/>
        <scheme val="minor"/>
      </rPr>
      <t>Line 27, Claim Count</t>
    </r>
    <r>
      <rPr>
        <sz val="11"/>
        <color theme="1"/>
        <rFont val="Calibri"/>
        <family val="2"/>
        <scheme val="minor"/>
      </rPr>
      <t xml:space="preserve">: Enter the number of final paid claims, broken down by brand, generic and specialty drug products. Do not include denied claims, void claims, or claims that were subsequently voided. </t>
    </r>
    <r>
      <rPr>
        <sz val="11"/>
        <color rgb="FFFF0000"/>
        <rFont val="Calibri"/>
        <family val="2"/>
        <scheme val="minor"/>
      </rPr>
      <t>Please do not alter the formulas in the totals column.</t>
    </r>
  </si>
  <si>
    <r>
      <rPr>
        <u/>
        <sz val="11"/>
        <color theme="1"/>
        <rFont val="Calibri"/>
        <family val="2"/>
        <scheme val="minor"/>
      </rPr>
      <t>Line 28,  Average Ingredient Cost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</si>
  <si>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29,  Average Dispensing Fee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</si>
  <si>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30, Average Total Paid per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</si>
  <si>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32, Average Administrative Fees per Paid Claim</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</si>
  <si>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Lines 38 through 46, Adjustments</t>
    </r>
    <r>
      <rPr>
        <sz val="11"/>
        <color theme="1"/>
        <rFont val="Calibri"/>
        <family val="2"/>
        <scheme val="minor"/>
      </rPr>
      <t xml:space="preserve">. These lines are used to report various adjustments between the health plan and PBM. For these lines, positive amounts that are reported imply amounts in favor of the health plan. </t>
    </r>
  </si>
  <si>
    <r>
      <rPr>
        <u/>
        <sz val="11"/>
        <color theme="1"/>
        <rFont val="Calibri"/>
        <family val="2"/>
        <scheme val="minor"/>
      </rPr>
      <t>Line 38, Rebates</t>
    </r>
    <r>
      <rPr>
        <sz val="11"/>
        <color theme="1"/>
        <rFont val="Calibri"/>
        <family val="2"/>
        <scheme val="minor"/>
      </rPr>
      <t>: Report total rebates remitted by the PBM to the health plan.</t>
    </r>
  </si>
  <si>
    <t>Risk Sharing Arrangements (remitted to health plan)</t>
  </si>
  <si>
    <t>Contract Performance Penalty/Adjustment (remitted to health plan)</t>
  </si>
  <si>
    <r>
      <rPr>
        <u/>
        <sz val="11"/>
        <color theme="1"/>
        <rFont val="Calibri"/>
        <family val="2"/>
        <scheme val="minor"/>
      </rPr>
      <t>Line 39, Risk Sharing Arrangement</t>
    </r>
    <r>
      <rPr>
        <sz val="11"/>
        <color theme="1"/>
        <rFont val="Calibri"/>
        <family val="2"/>
        <scheme val="minor"/>
      </rPr>
      <t>s: Report amounts remitted by the PBM to the health plan associated with risk sharing arrangements.</t>
    </r>
  </si>
  <si>
    <r>
      <rPr>
        <u/>
        <sz val="11"/>
        <color theme="1"/>
        <rFont val="Calibri"/>
        <family val="2"/>
        <scheme val="minor"/>
      </rPr>
      <t>Line 40, Contract Performance Penalty/Adjustment</t>
    </r>
    <r>
      <rPr>
        <sz val="11"/>
        <color theme="1"/>
        <rFont val="Calibri"/>
        <family val="2"/>
        <scheme val="minor"/>
      </rPr>
      <t>: Report amounts remitted by the PBM to the health plan associated with contract performance penalties or adjustments. Per MMA contract definitions, network reconciliation offsets result from a process during annual payment reconciliation between a PBM or a Managed Care Plan and a provider which allows the PBM to offset over- or under-performance of contractual guarantees across guarantee line item, channel, network, and/or payer, as applicable.</t>
    </r>
  </si>
  <si>
    <r>
      <rPr>
        <u/>
        <sz val="11"/>
        <color theme="1"/>
        <rFont val="Calibri"/>
        <family val="2"/>
        <scheme val="minor"/>
      </rPr>
      <t>Lines 33 through 37, Other Payments</t>
    </r>
    <r>
      <rPr>
        <sz val="11"/>
        <color theme="1"/>
        <rFont val="Calibri"/>
        <family val="2"/>
        <scheme val="minor"/>
      </rPr>
      <t>: These lines are used to report other payments from the health plan to the PBM for the reporting period not captured elsewhere. Include a description for each category of payment. According to MMS contract definitions, an incentive payment is a retrospective monetary payment made as a reward or recognition by the Managed Care Plan or PBM to a pharmacy for meeting and/or exceeding predefined pharmacy performance metrics as related to quality measures such as HEDIS.</t>
    </r>
  </si>
  <si>
    <r>
      <rPr>
        <u/>
        <sz val="11"/>
        <color theme="1"/>
        <rFont val="Calibri"/>
        <family val="2"/>
        <scheme val="minor"/>
      </rPr>
      <t>Line 46, Total Adjustments</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</si>
  <si>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47, Total Net Health Plan Payments to PBM</t>
    </r>
    <r>
      <rPr>
        <sz val="11"/>
        <color theme="1"/>
        <rFont val="Calibri"/>
        <family val="2"/>
        <scheme val="minor"/>
      </rPr>
      <t>: These values are calculated by the spreadsheet. Please do not alter the formulas.</t>
    </r>
  </si>
  <si>
    <r>
      <rPr>
        <u/>
        <sz val="11"/>
        <color theme="1"/>
        <rFont val="Calibri"/>
        <family val="2"/>
        <scheme val="minor"/>
      </rPr>
      <t>Line 48, Difference between Total Claim Payments to PBM (Line 26) and Net PBM Payments to Pharmacies (Line 23)</t>
    </r>
    <r>
      <rPr>
        <sz val="11"/>
        <color theme="1"/>
        <rFont val="Calibri"/>
        <family val="2"/>
        <scheme val="minor"/>
      </rPr>
      <t xml:space="preserve">: These values are calculated by the spreadsheet. </t>
    </r>
    <r>
      <rPr>
        <sz val="11"/>
        <color rgb="FFFF0000"/>
        <rFont val="Calibri"/>
        <family val="2"/>
        <scheme val="minor"/>
      </rPr>
      <t>Please do not alter the formulas.</t>
    </r>
    <r>
      <rPr>
        <sz val="11"/>
        <color theme="1"/>
        <rFont val="Calibri"/>
        <family val="2"/>
        <scheme val="minor"/>
      </rPr>
      <t xml:space="preserve"> If any differences are noted, attach an explanation for this amount.</t>
    </r>
  </si>
  <si>
    <r>
      <rPr>
        <u/>
        <sz val="11"/>
        <color theme="1"/>
        <rFont val="Calibri"/>
        <family val="2"/>
        <scheme val="minor"/>
      </rPr>
      <t>Line 49, Rebates (not remitted to health plan)</t>
    </r>
    <r>
      <rPr>
        <sz val="11"/>
        <color theme="1"/>
        <rFont val="Calibri"/>
        <family val="2"/>
        <scheme val="minor"/>
      </rPr>
      <t>: Report any rebate amounts that were collected by the PBM, but not remitted to the health plan.</t>
    </r>
  </si>
  <si>
    <r>
      <rPr>
        <u/>
        <sz val="11"/>
        <color theme="1"/>
        <rFont val="Calibri"/>
        <family val="2"/>
        <scheme val="minor"/>
      </rPr>
      <t>Line 16, Recoupments for MAC Pricing Adjustments; Brand Effective Rate (BER); Generic Effective Rate (GER); Overall Generic Effective Rate (OGER); Dispensing Fee Effective Rate (DFER); etc.</t>
    </r>
    <r>
      <rPr>
        <sz val="11"/>
        <color theme="1"/>
        <rFont val="Calibri"/>
        <family val="2"/>
        <scheme val="minor"/>
      </rPr>
      <t>: Report the total amounts recovered (or paid) by the PBM due to MAC adjustments, BER adjustments, GER adjustments, OGER adjustments, etc. Per MMA contract definitions, Contractual rate set forth by a PBM for the reimbursement of covered brand or generic drugs calculated using the total payments in the aggregate, by drug type, during the performance period. The effective rates are typically calculated as a discount off of industry benchmarks such as average wholesale price (AWP) or wholesale acquisition cost (WAC). Per MMA contract definitions, a maximum allowable cost (MAC) appeal pricing adjustment is a retrospective positive payment adjustment made to a pharmacy by the Managed Care Plan or PBM pursuant to an approved MAC appeal request submitted by the same pharmacy to dispute the amount reimbursed for a drug based on the PBM’s listed MAC price. A brand or generic effective rate is a contractual rate set forth by a PBM for the reimbursement of covered brand or generic drugs calculated using the total payments in the aggregate, by drug type, during the performance period. The effective rates are typically calculated as a discount off of industry benchmarks such as average wholesale price (AWP) or wholesale acquisition cost (WAC). Direct and indirect remuneration fees (DIR) are price concessions that are paid to the Managed Care Plan or PBM by the pharmacy retrospectively, which cannot be calculated at the point of sale. DIR can include discounts, chargebacks or rebates, cash discounts, free goods contingent on a purchase agreement, upfront payments, coupons, goods in kind, free or reduced-price services, grants, or other price concessions or similar benefits from manufacturers,  pharmacies, or similar entities.</t>
    </r>
  </si>
  <si>
    <r>
      <rPr>
        <u/>
        <sz val="11"/>
        <color theme="1"/>
        <rFont val="Calibri"/>
        <family val="2"/>
        <scheme val="minor"/>
      </rPr>
      <t>Lines 41 through 46, Other Adjustments</t>
    </r>
    <r>
      <rPr>
        <sz val="11"/>
        <color theme="1"/>
        <rFont val="Calibri"/>
        <family val="2"/>
        <scheme val="minor"/>
      </rPr>
      <t>:  These lines are used to report other adjustments between the health plan and the PBM that are not reported elsewhere. Include a description for each category of adjustment.</t>
    </r>
  </si>
  <si>
    <t>Dates of Service</t>
  </si>
  <si>
    <t>Dates of Payment</t>
  </si>
  <si>
    <t>Begin Date</t>
  </si>
  <si>
    <t>End Date</t>
  </si>
  <si>
    <t>Children's Medical Services</t>
  </si>
  <si>
    <t>Florida Community Care</t>
  </si>
  <si>
    <t>Humana</t>
  </si>
  <si>
    <t>Molina</t>
  </si>
  <si>
    <t>Simply</t>
  </si>
  <si>
    <t>United</t>
  </si>
  <si>
    <t>Health Plan ID</t>
  </si>
  <si>
    <t>1009927</t>
  </si>
  <si>
    <t>1001203</t>
  </si>
  <si>
    <t>1000530</t>
  </si>
  <si>
    <t>1000499</t>
  </si>
  <si>
    <t>1001402</t>
  </si>
  <si>
    <t>1001421</t>
  </si>
  <si>
    <t>1001406</t>
  </si>
  <si>
    <t>1001210</t>
  </si>
  <si>
    <t>1000493</t>
  </si>
  <si>
    <t>1001214</t>
  </si>
  <si>
    <t>1095646</t>
  </si>
  <si>
    <t>Molina (SPEC/SMI)</t>
  </si>
  <si>
    <t>Sunshine (SPEC/SMI)</t>
  </si>
  <si>
    <t>Sunshine (SPEC/CW)</t>
  </si>
  <si>
    <t>1087735</t>
  </si>
  <si>
    <t>1000486</t>
  </si>
  <si>
    <r>
      <rPr>
        <u/>
        <sz val="11"/>
        <color theme="1"/>
        <rFont val="Calibri"/>
        <family val="2"/>
        <scheme val="minor"/>
      </rPr>
      <t>Managed Care Plan 7-Digit Medicaid ID</t>
    </r>
    <r>
      <rPr>
        <sz val="11"/>
        <color theme="1"/>
        <rFont val="Calibri"/>
        <family val="2"/>
        <scheme val="minor"/>
      </rPr>
      <t>: This field is populated automatically based upon the Health Plan name selected.</t>
    </r>
  </si>
  <si>
    <t>Sunshine (MMA)</t>
  </si>
  <si>
    <r>
      <rPr>
        <u/>
        <sz val="11"/>
        <color theme="1"/>
        <rFont val="Calibri"/>
        <family val="2"/>
        <scheme val="minor"/>
      </rPr>
      <t>Lines 8 through 12, Other Payments</t>
    </r>
    <r>
      <rPr>
        <sz val="11"/>
        <color theme="1"/>
        <rFont val="Calibri"/>
        <family val="2"/>
        <scheme val="minor"/>
      </rPr>
      <t xml:space="preserve">: Enter and additional amounts paid the PBM paid to pharmacies for the reporting period not captured elsewhere. Include a description for each category of payment. </t>
    </r>
  </si>
  <si>
    <t>Managed Care Plan 7-Digit Medicaid ID (automatically added):</t>
  </si>
  <si>
    <r>
      <rPr>
        <u/>
        <sz val="11"/>
        <color theme="1"/>
        <rFont val="Calibri"/>
        <family val="2"/>
        <scheme val="minor"/>
      </rPr>
      <t>Line 25, Dispensing Fees:</t>
    </r>
    <r>
      <rPr>
        <sz val="11"/>
        <color theme="1"/>
        <rFont val="Calibri"/>
        <family val="2"/>
        <scheme val="minor"/>
      </rPr>
      <t xml:space="preserve"> Report the total of dispensing fee reimbursement the health plan paid to the PBM for the reporting period, broken down by brand, generic and specialty drug products. Per MMA contract definitions, a dispensing fees is intended to cover reasonable costs associated with providing the drug to a Medicaid beneficiary. This cost includes the pharmacist’s services and the overhead associated with maintaining the facility and equipment necessary to operate the pharmacy. </t>
    </r>
    <r>
      <rPr>
        <sz val="11"/>
        <color rgb="FFFF0000"/>
        <rFont val="Calibri"/>
        <family val="2"/>
        <scheme val="minor"/>
      </rPr>
      <t>Please do not change the formulas in the totals column.</t>
    </r>
  </si>
  <si>
    <r>
      <rPr>
        <u/>
        <sz val="11"/>
        <color theme="1"/>
        <rFont val="Calibri"/>
        <family val="2"/>
        <scheme val="minor"/>
      </rPr>
      <t>Line 24, Ingredient Cost:</t>
    </r>
    <r>
      <rPr>
        <sz val="11"/>
        <color theme="1"/>
        <rFont val="Calibri"/>
        <family val="2"/>
        <scheme val="minor"/>
      </rPr>
      <t xml:space="preserve"> Report the total of ingredient cost reimbursement the health plan paid to the PBM for the reporting period, broken down by brand, generic and specialty drug products. </t>
    </r>
    <r>
      <rPr>
        <sz val="11"/>
        <color rgb="FFFF0000"/>
        <rFont val="Calibri"/>
        <family val="2"/>
        <scheme val="minor"/>
      </rPr>
      <t>Please do not alter the formulas in the totals column.</t>
    </r>
  </si>
  <si>
    <r>
      <rPr>
        <u/>
        <sz val="11"/>
        <color theme="1"/>
        <rFont val="Calibri"/>
        <family val="2"/>
        <scheme val="minor"/>
      </rPr>
      <t>Line 26, Total Claims Payments:</t>
    </r>
    <r>
      <rPr>
        <sz val="11"/>
        <color theme="1"/>
        <rFont val="Calibri"/>
        <family val="2"/>
        <scheme val="minor"/>
      </rPr>
      <t xml:space="preserve"> These values are calculated by the spreadsheet. </t>
    </r>
    <r>
      <rPr>
        <sz val="11"/>
        <color rgb="FFFF0000"/>
        <rFont val="Calibri"/>
        <family val="2"/>
        <scheme val="minor"/>
      </rPr>
      <t>Please do not alter the formulas.</t>
    </r>
  </si>
  <si>
    <r>
      <rPr>
        <u/>
        <sz val="11"/>
        <color theme="1"/>
        <rFont val="Calibri"/>
        <family val="2"/>
        <scheme val="minor"/>
      </rPr>
      <t>Line 31, Administrative Fees</t>
    </r>
    <r>
      <rPr>
        <u/>
        <sz val="11"/>
        <color rgb="FF0000FF"/>
        <rFont val="Calibri"/>
        <family val="2"/>
        <scheme val="minor"/>
      </rPr>
      <t>:</t>
    </r>
    <r>
      <rPr>
        <sz val="11"/>
        <color rgb="FF0000FF"/>
        <rFont val="Calibri"/>
        <family val="2"/>
        <scheme val="minor"/>
      </rPr>
      <t xml:space="preserve"> </t>
    </r>
    <r>
      <rPr>
        <sz val="11"/>
        <color theme="1"/>
        <rFont val="Calibri"/>
        <family val="2"/>
        <scheme val="minor"/>
      </rPr>
      <t>Report the total of administrative fees paid by the health plan to the PBM.</t>
    </r>
  </si>
  <si>
    <r>
      <rPr>
        <u/>
        <sz val="11"/>
        <color theme="1"/>
        <rFont val="Calibri"/>
        <family val="2"/>
        <scheme val="minor"/>
      </rPr>
      <t>Lines 1 through 4</t>
    </r>
    <r>
      <rPr>
        <sz val="11"/>
        <color theme="1"/>
        <rFont val="Calibri"/>
        <family val="2"/>
        <scheme val="minor"/>
      </rPr>
      <t xml:space="preserve">: For designations of "brand", "generic" and "specialty" drug products, </t>
    </r>
    <r>
      <rPr>
        <sz val="11"/>
        <rFont val="Calibri"/>
        <family val="2"/>
        <scheme val="minor"/>
      </rPr>
      <t xml:space="preserve">utilize </t>
    </r>
    <r>
      <rPr>
        <sz val="11"/>
        <color theme="1"/>
        <rFont val="Calibri"/>
        <family val="2"/>
        <scheme val="minor"/>
      </rPr>
      <t xml:space="preserve">drug classifications that are defined to be consistent with the contract between the health plan and the PBM. Claims totals and counts should be based on claims paid through the end of the reporting period based on dates of service within the reporting period. </t>
    </r>
  </si>
  <si>
    <t>Annual and Quarterly Pharmacy Claims Reconciliation Report Template</t>
  </si>
  <si>
    <t>Instructions for Completing the Annual and Quarterly Pharmacy Claims Reconciliation Report</t>
  </si>
  <si>
    <t>Annual and Quarterly Pharmacy Claims Reconciliation Report</t>
  </si>
  <si>
    <t>Annual Reconciliation - Pharmacy Claims Lag Report</t>
  </si>
  <si>
    <r>
      <t xml:space="preserve">Annual Reconciliation Reports are due to the Agency by May 1 following the end of the reporting calendar year, allowing for ninety (90) calendar days of claims runout.  The Annual Reconciliation Report should agree with pharmacy information contained within the Achieved Savings Rebate Report (ASR) for the same period (i.e., Line 26 of the Annual Reconcilation report should equal the sum of Lines 8.1 and 8.2 of the pharmacy Benefit Expenses reported on the ASR). The Annual Reconciliation Report includes restated quarters 1 through 4, based on claims paid through March of the following year. </t>
    </r>
    <r>
      <rPr>
        <b/>
        <sz val="11"/>
        <rFont val="Calibri"/>
        <family val="2"/>
        <scheme val="minor"/>
      </rPr>
      <t>A pharmacy claim lag report should accompany the Annual Reconciliation to support the Total Claim Payments.</t>
    </r>
    <r>
      <rPr>
        <sz val="11"/>
        <rFont val="Calibri"/>
        <family val="2"/>
        <scheme val="minor"/>
      </rPr>
      <t xml:space="preserve">
</t>
    </r>
  </si>
  <si>
    <t>Documentation Request</t>
  </si>
  <si>
    <t>Provide an unredacted copy of contract(s) and any amendments with the Pharmacy Benefit Manager applicable to the time period</t>
  </si>
  <si>
    <t>under review.</t>
  </si>
  <si>
    <t>Pharmacy Claims Data Request</t>
  </si>
  <si>
    <t>Each Quarterly and Annual Reconciliation Report submitted to the Agency shall include a Pharmacy Claims Data File.</t>
  </si>
  <si>
    <t>See the Pharmacy Claims Data File tab for reporting instructions. Data should be uploaded according to Instructions</t>
  </si>
  <si>
    <t>provided by the Agency.</t>
  </si>
  <si>
    <t>Required</t>
  </si>
  <si>
    <t>varchar</t>
  </si>
  <si>
    <t>Identification of the check number or remittance advice associated with payment to the pharmacy (via check or electronic).</t>
  </si>
  <si>
    <t>Check_Number or Electronic_Payment_Identifier</t>
  </si>
  <si>
    <t>varchar(2)</t>
  </si>
  <si>
    <t>Use NCPDP post-adjudication standards for reporting (522-FM)</t>
  </si>
  <si>
    <t>Basis_of Cost_Determination</t>
  </si>
  <si>
    <t>Numeric</t>
  </si>
  <si>
    <t>Total amount paid for the claim to the pharmacy provider by the PBM or amount received from the pharmacy provider for overpayment if refund or other negative adjustment activity.
The sum of all records in this field should yield the total amount paid to the pharmacy provider(s) by the PBM.</t>
  </si>
  <si>
    <t>Total_Amount_Paid_by_PBM</t>
  </si>
  <si>
    <t>Additional payment amounts, adjustments or fees associated with the claim by the PBM at any time (either with the original transaction or in a subsequent transaction) or recalled from the pharmacy provider for any reason such as overpayment, refund, performance penalty, brand equivalent rate (BER) adjustment, generic equivalent rate (GER) adjustment, dispensing fee effective rate (DFER) or any other retrospective adjustment activity.</t>
  </si>
  <si>
    <t>PBM_Other_Payment_Adjustments</t>
  </si>
  <si>
    <r>
      <t xml:space="preserve">Dispensing fee paid for the claim to the pharmacy provider by the PBM or received from the pharmacy provider for overpayment if refund or other negative adjustment activity.
</t>
    </r>
    <r>
      <rPr>
        <b/>
        <u/>
        <sz val="10"/>
        <rFont val="Arial"/>
        <family val="2"/>
      </rPr>
      <t/>
    </r>
  </si>
  <si>
    <t>PBM_Dispense_Fee_Amount</t>
  </si>
  <si>
    <r>
      <t>Amount paid for the drug/product to the pharmacy provider by the PBM or amount received from the pharmacy provider for overpayment if refund or other negative adjustment activity.</t>
    </r>
    <r>
      <rPr>
        <b/>
        <u/>
        <sz val="10"/>
        <rFont val="Arial"/>
        <family val="2"/>
      </rPr>
      <t/>
    </r>
  </si>
  <si>
    <t>PBM_Ingredient_Amount</t>
  </si>
  <si>
    <t>Indicate the health plan name associated with the referenced transactions.</t>
  </si>
  <si>
    <t>Plan_Name</t>
  </si>
  <si>
    <r>
      <t>Total amount paid on the claim to the PBM by the plan.</t>
    </r>
    <r>
      <rPr>
        <b/>
        <u/>
        <sz val="10"/>
        <rFont val="Arial"/>
        <family val="2"/>
      </rPr>
      <t/>
    </r>
  </si>
  <si>
    <t>Total_Amount_Paid_by_Plan</t>
  </si>
  <si>
    <t>Any additional fees/adjustments paid on the claim by the plan to the PBM not captured in the above amount fields.</t>
  </si>
  <si>
    <t>Plan_Other_Payment_Adjustments</t>
  </si>
  <si>
    <t>Administrative fees paid on the claim to the PBM by the plan.</t>
  </si>
  <si>
    <t>Plan_Administrative_Fees</t>
  </si>
  <si>
    <t>Amount paid on the claim attributed to the dispensing fee portion paid by the plan to the PBM.</t>
  </si>
  <si>
    <t>Plan_Dispense_Fee_Amount</t>
  </si>
  <si>
    <t>Amount paid on the claim for the drug ingredient cost from the plan to the PBM.</t>
  </si>
  <si>
    <t>Plan_Ingredient_Amount</t>
  </si>
  <si>
    <t>Amount paid for the claim to the pharmacy provider by a third party (e.g., Medicare).</t>
  </si>
  <si>
    <t>TPL_Amount</t>
  </si>
  <si>
    <t>Amount paid for the claim to the pharmacy provider by the patient.</t>
  </si>
  <si>
    <t>Copayment_Amount</t>
  </si>
  <si>
    <t>Amount charged/billed by pharmacy</t>
  </si>
  <si>
    <t>Billed_Amount</t>
  </si>
  <si>
    <r>
      <t xml:space="preserve">Field value options: 
</t>
    </r>
    <r>
      <rPr>
        <sz val="10"/>
        <rFont val="Arial"/>
        <family val="2"/>
      </rPr>
      <t>P = Paid
V = Void</t>
    </r>
  </si>
  <si>
    <t>Defines the claim as a paid, void, etc.</t>
  </si>
  <si>
    <t>Transaction_Type</t>
  </si>
  <si>
    <t>Billing quantity dispensed by pharmacy on the claim.</t>
  </si>
  <si>
    <t>Quantity_Dispensed</t>
  </si>
  <si>
    <t>Date format: yyyymmdd</t>
  </si>
  <si>
    <t>The date the pharmacy filled the prescription.</t>
  </si>
  <si>
    <t>Date_of_Service</t>
  </si>
  <si>
    <t xml:space="preserve">Date that the claim was paid to the pharmacy provider by the PBM.
</t>
  </si>
  <si>
    <t>Paid_Date</t>
  </si>
  <si>
    <t xml:space="preserve">Date that the claim was processed by the PBM.
</t>
  </si>
  <si>
    <t>Adjudicated_Date</t>
  </si>
  <si>
    <t>varchar(11)</t>
  </si>
  <si>
    <t>11 digit drug code identifying the drug dispensed by the pharmacy.</t>
  </si>
  <si>
    <t>NDC</t>
  </si>
  <si>
    <t>varchar(10)</t>
  </si>
  <si>
    <t>The unique number assigned to the Medicaid member.</t>
  </si>
  <si>
    <t>Medicaid ID Number</t>
  </si>
  <si>
    <t>The number of days the prescription should last.</t>
  </si>
  <si>
    <t>Days Supply</t>
  </si>
  <si>
    <t>integer</t>
  </si>
  <si>
    <t>Number indicating if the prescription is an original (i.e., "0") or if the prescription is a refill (i.e., "2").</t>
  </si>
  <si>
    <t>Fill_Number</t>
  </si>
  <si>
    <t>The prescription number assigned to the claim by the dispensing pharmacy's POS system.</t>
  </si>
  <si>
    <t>Prescription_Number</t>
  </si>
  <si>
    <t>The prescriber NPI.</t>
  </si>
  <si>
    <t>Prescriber_Number</t>
  </si>
  <si>
    <t>The pharmacy NPI.</t>
  </si>
  <si>
    <t>Provider_Number</t>
  </si>
  <si>
    <t>Internal claim number assigned by the Plan for a previous claim subsequently voided.</t>
  </si>
  <si>
    <t>Previous_Plan_Claim_Number</t>
  </si>
  <si>
    <t>Internal claim number assigned by the Plan to which the amount paid to the PBM by the Plan (Field 19) is applied.</t>
  </si>
  <si>
    <t>Plan_Claim_Number</t>
  </si>
  <si>
    <t>Required if PBM_Claim_Number (Field 2) is not filled.</t>
  </si>
  <si>
    <r>
      <t xml:space="preserve">Field value options: 
</t>
    </r>
    <r>
      <rPr>
        <sz val="10"/>
        <rFont val="Arial"/>
        <family val="2"/>
      </rPr>
      <t>1. Document Number,
2. Pharmacy Claim/Sequence Number.</t>
    </r>
  </si>
  <si>
    <t>Unique transaction identification number assigned by the PBM associated with the claim amount paid to the pharmacy provider (Field 12).</t>
  </si>
  <si>
    <t>PBM_Transaction_ID</t>
  </si>
  <si>
    <t>Internal claim number assigned by the PBM for a previous claim subsequently voided.</t>
  </si>
  <si>
    <t>Previous_PBM_Claim_Number</t>
  </si>
  <si>
    <t>Required if PBM_Transaction_ID (Field 3) is not filled.</t>
  </si>
  <si>
    <t>Internal claim number assigned by the PBM to which the amount paid to the pharmacy provider (Field 24) is applied.</t>
  </si>
  <si>
    <t>PBM_Claim_Number</t>
  </si>
  <si>
    <t>varchar(13)</t>
  </si>
  <si>
    <t>Control number used to transmit the pharmacy claim to AHCA as an encounter</t>
  </si>
  <si>
    <t>Encounter ICN</t>
  </si>
  <si>
    <t>Name of pharmacy benefit manager entity through which the plan has contracted with.</t>
  </si>
  <si>
    <t>PBM_Name</t>
  </si>
  <si>
    <t>Field Requirement</t>
  </si>
  <si>
    <t>Field Values</t>
  </si>
  <si>
    <t>Field Description</t>
  </si>
  <si>
    <t>Field Name</t>
  </si>
  <si>
    <t>Field Order</t>
  </si>
  <si>
    <r>
      <rPr>
        <b/>
        <sz val="10"/>
        <rFont val="Arial"/>
        <family val="2"/>
      </rPr>
      <t>[Plan Name]_[PBM Name]_Rx_[Date file submitted: yyyymmdd]_[Number Order of File(s) Submitted]</t>
    </r>
    <r>
      <rPr>
        <i/>
        <sz val="10"/>
        <rFont val="Arial"/>
        <family val="2"/>
      </rPr>
      <t xml:space="preserve">
</t>
    </r>
    <r>
      <rPr>
        <sz val="10"/>
        <rFont val="Arial"/>
        <family val="2"/>
      </rPr>
      <t xml:space="preserve">
For example: </t>
    </r>
    <r>
      <rPr>
        <b/>
        <sz val="10"/>
        <rFont val="Arial"/>
        <family val="2"/>
      </rPr>
      <t>Humana_CVS_Rx_20181113_1</t>
    </r>
  </si>
  <si>
    <t>File Naming Convention</t>
  </si>
  <si>
    <r>
      <t xml:space="preserve">Submit the health plan's pharmacy claims according to the following specifications:  
</t>
    </r>
    <r>
      <rPr>
        <b/>
        <sz val="10"/>
        <rFont val="Arial"/>
        <family val="2"/>
      </rPr>
      <t>• For quarterly submissions, the pharmacy claims data file is due on the 25th of the first month following the last day of the prior quarter. Claims should be included based on dates of service for claims paid through the end of the reporting period.
• For annual submissions, the pharmacy claims data file is due by May 1 following the end of the reporting calendar year, allowing for three months of runout.
on dates of service within the reporting period. The file should be submitted : 
• Submit the file(s) using the file naming convention detailed below.
• File format for the pharmacy data extract should be a tab-delimited or pipe-delimited (|) text file with carriage return/line feed characters at the end of each line. Additionally, the file should not be in a Unicode format.
• Submitted file should include all the fields listed below (including the field names) and in the same order.
• Data should be uploaded according to instructions provided by the Agency.</t>
    </r>
  </si>
  <si>
    <t>File Submission Format</t>
  </si>
  <si>
    <t>Florida Agency for Health Care Administration
Health Plan Encounter Pharmacy Claims Data Request</t>
  </si>
  <si>
    <t>Aetna</t>
  </si>
  <si>
    <t>Community Care Plan</t>
  </si>
  <si>
    <t>AmeriHealth</t>
  </si>
  <si>
    <t>Simply - Clear Health Alliance (SPEC/HIV/AIDS)</t>
  </si>
  <si>
    <t>1001196</t>
  </si>
  <si>
    <t>Revision</t>
  </si>
  <si>
    <t>CY Quarter 1</t>
  </si>
  <si>
    <t>CY Quarter 2</t>
  </si>
  <si>
    <t>CY Quarter 3</t>
  </si>
  <si>
    <t>CY Quarter 4</t>
  </si>
  <si>
    <t>Reconciliation Report tab updated to reflect calendar year (CY) quarters to correspond with reporting period (based on calendar year).</t>
  </si>
  <si>
    <t>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</si>
</sst>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164" formatCode="[$-409]mmmm\ d\,\ yyyy;@"/>
    <numFmt numFmtId="165" formatCode="mmmm\ d\,\ yyyy"/>
    <numFmt numFmtId="166" formatCode="0.0"/>
    <numFmt numFmtId="167" formatCode="&quot;$&quot;#,##0.00"/>
    <numFmt numFmtId="168" formatCode="mm/yyyy"/>
    <numFmt numFmtId="169" formatCode="m/yyyy"/>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2"/>
      <color theme="1"/>
      <name val="Verdana"/>
      <family val="2"/>
    </font>
    <font>
      <sz val="12"/>
      <color theme="1"/>
      <name val="Calibri"/>
      <family val="2"/>
      <scheme val="minor"/>
    </font>
    <font>
      <b/>
      <sz val="14"/>
      <name val="Calibri"/>
      <family val="2"/>
      <scheme val="minor"/>
    </font>
    <font>
      <sz val="12"/>
      <name val="Calibri"/>
      <family val="2"/>
      <scheme val="minor"/>
    </font>
    <font>
      <b/>
      <sz val="12"/>
      <name val="Calibri"/>
      <family val="2"/>
      <scheme val="minor"/>
    </font>
    <font>
      <b/>
      <sz val="10"/>
      <color indexed="8"/>
      <name val="Calibri"/>
      <family val="2"/>
      <scheme val="minor"/>
    </font>
    <font>
      <b/>
      <sz val="10"/>
      <name val="Calibri"/>
      <family val="2"/>
      <scheme val="minor"/>
    </font>
    <font>
      <sz val="10"/>
      <color indexed="8"/>
      <name val="Calibri"/>
      <family val="2"/>
      <scheme val="minor"/>
    </font>
    <font>
      <vertAlign val="superscript"/>
      <sz val="8"/>
      <name val="Calibri"/>
      <family val="2"/>
      <scheme val="minor"/>
    </font>
    <font>
      <sz val="8"/>
      <name val="Calibri"/>
      <family val="2"/>
      <scheme val="minor"/>
    </font>
    <font>
      <b/>
      <sz val="14"/>
      <color theme="1"/>
      <name val="Calibri"/>
      <family val="2"/>
      <scheme val="minor"/>
    </font>
    <font>
      <b/>
      <u/>
      <sz val="11"/>
      <color theme="1"/>
      <name val="Calibri"/>
      <family val="2"/>
      <scheme val="minor"/>
    </font>
    <font>
      <sz val="11"/>
      <color rgb="FFFF0000"/>
      <name val="Calibri"/>
      <family val="2"/>
      <scheme val="minor"/>
    </font>
    <font>
      <b/>
      <sz val="14"/>
      <color theme="0"/>
      <name val="Calibri"/>
      <family val="2"/>
      <scheme val="minor"/>
    </font>
    <font>
      <u/>
      <sz val="11"/>
      <color theme="1"/>
      <name val="Calibri"/>
      <family val="2"/>
      <scheme val="minor"/>
    </font>
    <font>
      <sz val="9"/>
      <color indexed="81"/>
      <name val="Tahoma"/>
      <family val="2"/>
    </font>
    <font>
      <b/>
      <sz val="9"/>
      <color indexed="81"/>
      <name val="Tahoma"/>
      <family val="2"/>
    </font>
    <font>
      <sz val="10"/>
      <color theme="1"/>
      <name val="Calibri"/>
      <family val="2"/>
      <scheme val="minor"/>
    </font>
    <font>
      <sz val="10"/>
      <color theme="0"/>
      <name val="Calibri"/>
      <family val="2"/>
      <scheme val="minor"/>
    </font>
    <font>
      <sz val="11"/>
      <name val="Calibri"/>
      <family val="2"/>
      <scheme val="minor"/>
    </font>
    <font>
      <b/>
      <sz val="11"/>
      <name val="Calibri"/>
      <family val="2"/>
      <scheme val="minor"/>
    </font>
    <font>
      <sz val="11"/>
      <color rgb="FF0000FF"/>
      <name val="Calibri"/>
      <family val="2"/>
      <scheme val="minor"/>
    </font>
    <font>
      <u/>
      <sz val="11"/>
      <color rgb="FF0000FF"/>
      <name val="Calibri"/>
      <family val="2"/>
      <scheme val="minor"/>
    </font>
    <font>
      <b/>
      <u/>
      <sz val="11"/>
      <color rgb="FF0000FF"/>
      <name val="Calibri"/>
      <family val="2"/>
      <scheme val="minor"/>
    </font>
    <font>
      <sz val="10"/>
      <color theme="1"/>
      <name val="Arial"/>
      <family val="2"/>
    </font>
    <font>
      <sz val="10"/>
      <name val="Arial"/>
      <family val="2"/>
    </font>
    <font>
      <b/>
      <sz val="10"/>
      <name val="Arial"/>
      <family val="2"/>
    </font>
    <font>
      <b/>
      <u/>
      <sz val="10"/>
      <name val="Arial"/>
      <family val="2"/>
    </font>
    <font>
      <i/>
      <sz val="10"/>
      <name val="Arial"/>
      <family val="2"/>
    </font>
    <font>
      <b/>
      <i/>
      <sz val="10"/>
      <color theme="0"/>
      <name val="Arial"/>
      <family val="2"/>
    </font>
    <font>
      <b/>
      <i/>
      <sz val="14"/>
      <name val="Arial"/>
      <family val="2"/>
    </font>
  </fonts>
  <fills count="9">
    <fill>
      <patternFill patternType="none"/>
    </fill>
    <fill>
      <patternFill patternType="gray125"/>
    </fill>
    <fill>
      <patternFill patternType="solid">
        <fgColor rgb="FF38939B"/>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999999"/>
        <bgColor indexed="64"/>
      </patternFill>
    </fill>
  </fills>
  <borders count="4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diagonal/>
    </border>
    <border>
      <left/>
      <right/>
      <top/>
      <bottom style="thin">
        <color theme="0" tint="-0.24994659260841701"/>
      </bottom>
      <diagonal/>
    </border>
  </borders>
  <cellStyleXfs count="5">
    <xf numFmtId="0" fontId="0" fillId="0" borderId="0"/>
    <xf numFmtId="44" fontId="1" fillId="0" borderId="0" applyFont="0" applyFill="0" applyBorder="0" applyAlignment="0" applyProtection="0"/>
    <xf numFmtId="0" fontId="4" fillId="0" borderId="0"/>
    <xf numFmtId="0" fontId="5" fillId="0" borderId="0"/>
    <xf numFmtId="0" fontId="28" fillId="0" borderId="0"/>
  </cellStyleXfs>
  <cellXfs count="197">
    <xf numFmtId="0" fontId="0" fillId="0" borderId="0" xfId="0"/>
    <xf numFmtId="0" fontId="0" fillId="0" borderId="0" xfId="0" applyAlignment="1">
      <alignment wrapText="1"/>
    </xf>
    <xf numFmtId="0" fontId="5" fillId="0" borderId="0" xfId="2" applyFont="1"/>
    <xf numFmtId="0" fontId="7" fillId="0" borderId="7" xfId="2" applyFont="1" applyBorder="1" applyAlignment="1">
      <alignment horizontal="left" vertical="center" wrapText="1"/>
    </xf>
    <xf numFmtId="0" fontId="7" fillId="0" borderId="7" xfId="2" applyFont="1" applyBorder="1" applyAlignment="1">
      <alignment horizontal="center" vertical="center" wrapText="1"/>
    </xf>
    <xf numFmtId="165" fontId="7" fillId="0" borderId="7" xfId="2" applyNumberFormat="1" applyFont="1" applyBorder="1" applyAlignment="1">
      <alignment horizontal="center" vertical="top" wrapText="1"/>
    </xf>
    <xf numFmtId="0" fontId="3" fillId="0" borderId="22" xfId="2" applyFont="1" applyBorder="1" applyAlignment="1">
      <alignment vertical="center" wrapText="1"/>
    </xf>
    <xf numFmtId="166" fontId="11" fillId="0" borderId="21" xfId="2" applyNumberFormat="1" applyFont="1" applyBorder="1" applyAlignment="1">
      <alignment horizontal="center" vertical="center" wrapText="1"/>
    </xf>
    <xf numFmtId="165" fontId="11" fillId="0" borderId="21" xfId="2" applyNumberFormat="1" applyFont="1" applyBorder="1" applyAlignment="1">
      <alignment horizontal="center" vertical="center" wrapText="1"/>
    </xf>
    <xf numFmtId="0" fontId="5" fillId="0" borderId="0" xfId="2" applyFont="1" applyAlignment="1">
      <alignment wrapText="1"/>
    </xf>
    <xf numFmtId="0" fontId="3" fillId="0" borderId="8" xfId="2" applyFont="1" applyBorder="1" applyAlignment="1">
      <alignment vertical="center"/>
    </xf>
    <xf numFmtId="0" fontId="3" fillId="0" borderId="7" xfId="2" applyFont="1" applyBorder="1" applyAlignment="1">
      <alignment horizontal="center" vertical="center"/>
    </xf>
    <xf numFmtId="164" fontId="3" fillId="0" borderId="7" xfId="2" applyNumberFormat="1" applyFont="1" applyBorder="1" applyAlignment="1">
      <alignment horizontal="center" vertical="center"/>
    </xf>
    <xf numFmtId="0" fontId="3" fillId="0" borderId="24" xfId="2" applyFont="1" applyBorder="1" applyAlignment="1">
      <alignment vertical="center"/>
    </xf>
    <xf numFmtId="0" fontId="3" fillId="0" borderId="15" xfId="2" applyFont="1" applyBorder="1" applyAlignment="1">
      <alignment horizontal="center" vertical="center"/>
    </xf>
    <xf numFmtId="164" fontId="3" fillId="0" borderId="15" xfId="2" applyNumberFormat="1" applyFont="1" applyBorder="1" applyAlignment="1">
      <alignment horizontal="center" vertical="center"/>
    </xf>
    <xf numFmtId="0" fontId="0" fillId="0" borderId="21" xfId="0" applyBorder="1"/>
    <xf numFmtId="0" fontId="14" fillId="0" borderId="0" xfId="0" applyFont="1"/>
    <xf numFmtId="0" fontId="0" fillId="0" borderId="17" xfId="0" applyBorder="1" applyAlignment="1">
      <alignment wrapText="1"/>
    </xf>
    <xf numFmtId="0" fontId="0" fillId="0" borderId="22" xfId="0" applyBorder="1"/>
    <xf numFmtId="0" fontId="0" fillId="0" borderId="23" xfId="0" applyBorder="1"/>
    <xf numFmtId="0" fontId="0" fillId="0" borderId="5" xfId="0" applyBorder="1"/>
    <xf numFmtId="0" fontId="0" fillId="0" borderId="4" xfId="0" applyBorder="1"/>
    <xf numFmtId="0" fontId="2" fillId="0" borderId="0" xfId="0" applyFont="1"/>
    <xf numFmtId="0" fontId="0" fillId="0" borderId="0" xfId="0" applyAlignment="1">
      <alignment horizontal="left" indent="1"/>
    </xf>
    <xf numFmtId="0" fontId="0" fillId="0" borderId="0" xfId="0" applyAlignment="1">
      <alignment vertical="center"/>
    </xf>
    <xf numFmtId="0" fontId="1" fillId="0" borderId="0" xfId="0" applyFont="1"/>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wrapText="1"/>
    </xf>
    <xf numFmtId="0" fontId="16" fillId="0" borderId="0" xfId="0" applyFont="1"/>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left" wrapText="1" indent="1"/>
    </xf>
    <xf numFmtId="0" fontId="0" fillId="0" borderId="0" xfId="0" applyAlignment="1">
      <alignment horizontal="left" vertical="top" wrapText="1" indent="1"/>
    </xf>
    <xf numFmtId="14" fontId="0" fillId="0" borderId="7" xfId="0" applyNumberFormat="1" applyBorder="1"/>
    <xf numFmtId="0" fontId="0" fillId="0" borderId="7" xfId="0" applyBorder="1"/>
    <xf numFmtId="0" fontId="0" fillId="4" borderId="29" xfId="0" applyFill="1" applyBorder="1" applyAlignment="1">
      <alignment wrapText="1"/>
    </xf>
    <xf numFmtId="0" fontId="0" fillId="4" borderId="30" xfId="0" applyFill="1" applyBorder="1" applyAlignment="1">
      <alignment wrapText="1"/>
    </xf>
    <xf numFmtId="0" fontId="2" fillId="4" borderId="30" xfId="0" applyFont="1" applyFill="1" applyBorder="1" applyAlignment="1">
      <alignment wrapText="1"/>
    </xf>
    <xf numFmtId="0" fontId="15" fillId="4" borderId="30" xfId="0" applyFont="1" applyFill="1" applyBorder="1" applyAlignment="1">
      <alignment wrapText="1"/>
    </xf>
    <xf numFmtId="167" fontId="2" fillId="4" borderId="8" xfId="0" applyNumberFormat="1" applyFont="1" applyFill="1" applyBorder="1"/>
    <xf numFmtId="167" fontId="2" fillId="4" borderId="7" xfId="0" applyNumberFormat="1" applyFont="1" applyFill="1" applyBorder="1"/>
    <xf numFmtId="167" fontId="2" fillId="4" borderId="6" xfId="0" applyNumberFormat="1" applyFont="1" applyFill="1" applyBorder="1"/>
    <xf numFmtId="167" fontId="0" fillId="4" borderId="23" xfId="0" applyNumberFormat="1" applyFill="1" applyBorder="1"/>
    <xf numFmtId="167" fontId="0" fillId="4" borderId="6" xfId="0" applyNumberFormat="1" applyFill="1" applyBorder="1"/>
    <xf numFmtId="3" fontId="2" fillId="4" borderId="6" xfId="0" applyNumberFormat="1" applyFont="1" applyFill="1" applyBorder="1"/>
    <xf numFmtId="0" fontId="0" fillId="4" borderId="6" xfId="0" applyFill="1" applyBorder="1"/>
    <xf numFmtId="167" fontId="0" fillId="4" borderId="8" xfId="0" applyNumberFormat="1" applyFill="1" applyBorder="1"/>
    <xf numFmtId="167" fontId="0" fillId="4" borderId="7" xfId="0" applyNumberFormat="1" applyFill="1" applyBorder="1"/>
    <xf numFmtId="0" fontId="0" fillId="4" borderId="8" xfId="0" applyFill="1" applyBorder="1"/>
    <xf numFmtId="0" fontId="0" fillId="4" borderId="7" xfId="0" applyFill="1" applyBorder="1"/>
    <xf numFmtId="0" fontId="0" fillId="4" borderId="11" xfId="0" applyFill="1" applyBorder="1"/>
    <xf numFmtId="0" fontId="0" fillId="4" borderId="10" xfId="0" applyFill="1" applyBorder="1"/>
    <xf numFmtId="7" fontId="2" fillId="4" borderId="14" xfId="1" applyNumberFormat="1" applyFont="1" applyFill="1" applyBorder="1"/>
    <xf numFmtId="7" fontId="2" fillId="4" borderId="13" xfId="1" applyNumberFormat="1" applyFont="1" applyFill="1" applyBorder="1"/>
    <xf numFmtId="0" fontId="2" fillId="4" borderId="20" xfId="0" applyFont="1" applyFill="1" applyBorder="1" applyAlignment="1">
      <alignment wrapText="1"/>
    </xf>
    <xf numFmtId="7" fontId="2" fillId="4" borderId="12" xfId="1" applyNumberFormat="1" applyFont="1" applyFill="1" applyBorder="1"/>
    <xf numFmtId="7" fontId="2" fillId="4" borderId="14" xfId="0" applyNumberFormat="1" applyFont="1" applyFill="1" applyBorder="1"/>
    <xf numFmtId="7" fontId="2" fillId="4" borderId="13" xfId="0" applyNumberFormat="1" applyFont="1" applyFill="1" applyBorder="1"/>
    <xf numFmtId="7" fontId="2" fillId="4" borderId="12" xfId="0" applyNumberFormat="1" applyFont="1" applyFill="1" applyBorder="1"/>
    <xf numFmtId="0" fontId="2" fillId="4" borderId="27" xfId="0" applyFont="1" applyFill="1" applyBorder="1" applyAlignment="1">
      <alignment wrapText="1"/>
    </xf>
    <xf numFmtId="0" fontId="2" fillId="4" borderId="20" xfId="0" applyFont="1" applyFill="1" applyBorder="1" applyAlignment="1">
      <alignment horizontal="left" wrapText="1"/>
    </xf>
    <xf numFmtId="0" fontId="2" fillId="4" borderId="8" xfId="0" applyFont="1" applyFill="1" applyBorder="1"/>
    <xf numFmtId="0" fontId="2" fillId="4" borderId="7" xfId="0" applyFont="1" applyFill="1" applyBorder="1"/>
    <xf numFmtId="0" fontId="15" fillId="4" borderId="30" xfId="0" applyFont="1" applyFill="1" applyBorder="1" applyAlignment="1">
      <alignment horizontal="left" wrapText="1"/>
    </xf>
    <xf numFmtId="0" fontId="0" fillId="4" borderId="30" xfId="0" applyFill="1" applyBorder="1" applyAlignment="1">
      <alignment horizontal="left" wrapText="1" indent="2"/>
    </xf>
    <xf numFmtId="0" fontId="15" fillId="4" borderId="30" xfId="0" applyFont="1" applyFill="1" applyBorder="1" applyAlignment="1">
      <alignment horizontal="left" wrapText="1" indent="2"/>
    </xf>
    <xf numFmtId="0" fontId="2" fillId="4" borderId="14" xfId="0" applyFont="1" applyFill="1" applyBorder="1"/>
    <xf numFmtId="0" fontId="0" fillId="4" borderId="13" xfId="0" applyFill="1" applyBorder="1"/>
    <xf numFmtId="0" fontId="0" fillId="0" borderId="30" xfId="0" applyBorder="1" applyAlignment="1">
      <alignment horizontal="left" wrapText="1"/>
    </xf>
    <xf numFmtId="0" fontId="0" fillId="0" borderId="31" xfId="0" applyBorder="1" applyAlignment="1">
      <alignment horizontal="left" wrapText="1"/>
    </xf>
    <xf numFmtId="167" fontId="0" fillId="0" borderId="22" xfId="0" applyNumberFormat="1" applyBorder="1"/>
    <xf numFmtId="167" fontId="0" fillId="0" borderId="21" xfId="0" applyNumberFormat="1" applyBorder="1"/>
    <xf numFmtId="167" fontId="0" fillId="0" borderId="8" xfId="0" applyNumberFormat="1" applyBorder="1"/>
    <xf numFmtId="167" fontId="0" fillId="0" borderId="7" xfId="0" applyNumberFormat="1" applyBorder="1"/>
    <xf numFmtId="3" fontId="0" fillId="0" borderId="8" xfId="0" applyNumberFormat="1" applyBorder="1"/>
    <xf numFmtId="3" fontId="0" fillId="0" borderId="7" xfId="0" applyNumberFormat="1" applyBorder="1"/>
    <xf numFmtId="167" fontId="0" fillId="0" borderId="6" xfId="0" applyNumberFormat="1" applyBorder="1"/>
    <xf numFmtId="167" fontId="0" fillId="0" borderId="9" xfId="0" applyNumberFormat="1" applyBorder="1"/>
    <xf numFmtId="0" fontId="0" fillId="0" borderId="30" xfId="0" applyBorder="1" applyAlignment="1">
      <alignment horizontal="left" wrapText="1" indent="2"/>
    </xf>
    <xf numFmtId="0" fontId="0" fillId="0" borderId="31" xfId="0" applyBorder="1" applyAlignment="1">
      <alignment horizontal="left" wrapText="1" indent="2"/>
    </xf>
    <xf numFmtId="0" fontId="0" fillId="0" borderId="30" xfId="0" applyBorder="1" applyAlignment="1">
      <alignment horizontal="left" wrapText="1" indent="4"/>
    </xf>
    <xf numFmtId="0" fontId="2" fillId="0" borderId="30" xfId="0" applyFont="1" applyBorder="1" applyAlignment="1">
      <alignment horizontal="left" wrapText="1"/>
    </xf>
    <xf numFmtId="167" fontId="0" fillId="0" borderId="12" xfId="0" applyNumberFormat="1" applyBorder="1"/>
    <xf numFmtId="0" fontId="2" fillId="2" borderId="27" xfId="0" applyFont="1" applyFill="1" applyBorder="1" applyAlignment="1">
      <alignment horizontal="centerContinuous"/>
    </xf>
    <xf numFmtId="0" fontId="2" fillId="2" borderId="28" xfId="0" applyFont="1" applyFill="1" applyBorder="1" applyAlignment="1">
      <alignment horizontal="centerContinuous"/>
    </xf>
    <xf numFmtId="0" fontId="2" fillId="2" borderId="19" xfId="0" applyFont="1" applyFill="1" applyBorder="1" applyAlignment="1">
      <alignment horizontal="centerContinuous"/>
    </xf>
    <xf numFmtId="0" fontId="2" fillId="2" borderId="20" xfId="0" applyFont="1" applyFill="1" applyBorder="1"/>
    <xf numFmtId="0" fontId="2" fillId="2" borderId="14" xfId="0" applyFont="1" applyFill="1" applyBorder="1" applyAlignment="1">
      <alignment horizontal="center" wrapText="1"/>
    </xf>
    <xf numFmtId="0" fontId="2" fillId="2" borderId="13" xfId="0" applyFont="1" applyFill="1" applyBorder="1" applyAlignment="1">
      <alignment horizontal="center" wrapText="1"/>
    </xf>
    <xf numFmtId="0" fontId="2" fillId="2" borderId="12" xfId="0" applyFont="1" applyFill="1" applyBorder="1" applyAlignment="1">
      <alignment horizontal="center" wrapText="1"/>
    </xf>
    <xf numFmtId="0" fontId="2" fillId="2" borderId="20" xfId="0" applyFont="1" applyFill="1" applyBorder="1" applyAlignment="1">
      <alignment wrapText="1"/>
    </xf>
    <xf numFmtId="0" fontId="9" fillId="2" borderId="14" xfId="2" applyFont="1" applyFill="1" applyBorder="1" applyAlignment="1">
      <alignment horizontal="center" vertical="center" wrapText="1"/>
    </xf>
    <xf numFmtId="0" fontId="10" fillId="2" borderId="13"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15" fillId="0" borderId="0" xfId="0" applyFont="1" applyAlignment="1">
      <alignment horizontal="left" vertical="top" wrapText="1" indent="1"/>
    </xf>
    <xf numFmtId="0" fontId="15" fillId="0" borderId="0" xfId="0" applyFont="1" applyAlignment="1">
      <alignment horizontal="left" indent="1"/>
    </xf>
    <xf numFmtId="0" fontId="2" fillId="2" borderId="20" xfId="0" applyFont="1" applyFill="1" applyBorder="1" applyAlignment="1">
      <alignment horizontal="center"/>
    </xf>
    <xf numFmtId="0" fontId="0" fillId="4" borderId="29" xfId="0" applyFill="1" applyBorder="1" applyAlignment="1">
      <alignment horizontal="center" wrapText="1"/>
    </xf>
    <xf numFmtId="0" fontId="0" fillId="4" borderId="30" xfId="0" applyFill="1" applyBorder="1" applyAlignment="1">
      <alignment horizontal="center" wrapText="1"/>
    </xf>
    <xf numFmtId="0" fontId="2" fillId="4" borderId="30" xfId="0" applyFont="1" applyFill="1" applyBorder="1" applyAlignment="1">
      <alignment horizontal="center" wrapText="1"/>
    </xf>
    <xf numFmtId="0" fontId="15" fillId="4" borderId="30" xfId="0" applyFont="1" applyFill="1"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wrapText="1"/>
    </xf>
    <xf numFmtId="0" fontId="2" fillId="4" borderId="20" xfId="0" applyFont="1" applyFill="1" applyBorder="1" applyAlignment="1">
      <alignment horizontal="center" wrapText="1"/>
    </xf>
    <xf numFmtId="0" fontId="0" fillId="0" borderId="17" xfId="0" applyBorder="1" applyAlignment="1">
      <alignment horizontal="center" wrapText="1"/>
    </xf>
    <xf numFmtId="0" fontId="0" fillId="0" borderId="0" xfId="0" applyAlignment="1">
      <alignment horizontal="center" wrapText="1"/>
    </xf>
    <xf numFmtId="0" fontId="2" fillId="4" borderId="27" xfId="0" applyFont="1" applyFill="1" applyBorder="1" applyAlignment="1">
      <alignment horizontal="center" wrapText="1"/>
    </xf>
    <xf numFmtId="0" fontId="0" fillId="0" borderId="0" xfId="0" applyAlignment="1">
      <alignment horizontal="center"/>
    </xf>
    <xf numFmtId="0" fontId="2" fillId="0" borderId="30" xfId="0" applyFont="1" applyBorder="1" applyAlignment="1">
      <alignment horizontal="center" wrapText="1"/>
    </xf>
    <xf numFmtId="0" fontId="2" fillId="0" borderId="0" xfId="0" applyFont="1" applyAlignment="1">
      <alignment horizontal="center"/>
    </xf>
    <xf numFmtId="0" fontId="2" fillId="4" borderId="14" xfId="0" applyFont="1" applyFill="1" applyBorder="1" applyAlignment="1">
      <alignment horizontal="center"/>
    </xf>
    <xf numFmtId="0" fontId="2" fillId="2" borderId="7" xfId="0" applyFont="1" applyFill="1" applyBorder="1" applyAlignment="1">
      <alignment horizontal="center" wrapText="1"/>
    </xf>
    <xf numFmtId="0" fontId="2" fillId="0" borderId="0" xfId="0" applyFont="1" applyAlignment="1">
      <alignment horizontal="center" wrapText="1"/>
    </xf>
    <xf numFmtId="0" fontId="0" fillId="3" borderId="0" xfId="0" applyFill="1" applyAlignment="1">
      <alignment horizontal="center" vertical="center"/>
    </xf>
    <xf numFmtId="0" fontId="0" fillId="3" borderId="0" xfId="0" applyFill="1" applyAlignment="1">
      <alignment vertical="center"/>
    </xf>
    <xf numFmtId="0" fontId="0" fillId="5" borderId="32" xfId="0" applyFill="1" applyBorder="1" applyAlignment="1">
      <alignment horizontal="center" vertical="center"/>
    </xf>
    <xf numFmtId="0" fontId="14" fillId="5" borderId="33" xfId="0" applyFont="1" applyFill="1" applyBorder="1" applyAlignment="1">
      <alignment vertical="center" wrapText="1"/>
    </xf>
    <xf numFmtId="0" fontId="14" fillId="5" borderId="34" xfId="0" applyFont="1" applyFill="1" applyBorder="1" applyAlignment="1">
      <alignment vertical="center" wrapText="1"/>
    </xf>
    <xf numFmtId="0" fontId="0" fillId="5" borderId="5" xfId="0" applyFill="1" applyBorder="1" applyAlignment="1">
      <alignment horizontal="center" vertical="center"/>
    </xf>
    <xf numFmtId="0" fontId="0" fillId="5" borderId="0" xfId="0" applyFill="1" applyAlignment="1">
      <alignment vertical="center"/>
    </xf>
    <xf numFmtId="14" fontId="0" fillId="3" borderId="0" xfId="0" applyNumberFormat="1" applyFill="1" applyAlignment="1">
      <alignment vertical="center"/>
    </xf>
    <xf numFmtId="168" fontId="0" fillId="5" borderId="35" xfId="0" applyNumberFormat="1" applyFill="1" applyBorder="1" applyAlignment="1">
      <alignment horizontal="right" vertical="center"/>
    </xf>
    <xf numFmtId="167" fontId="21" fillId="0" borderId="7" xfId="0" applyNumberFormat="1" applyFont="1" applyBorder="1" applyAlignment="1">
      <alignment vertical="center"/>
    </xf>
    <xf numFmtId="167" fontId="21" fillId="5" borderId="7" xfId="0" applyNumberFormat="1" applyFont="1" applyFill="1" applyBorder="1" applyAlignment="1">
      <alignment vertical="center"/>
    </xf>
    <xf numFmtId="167" fontId="21" fillId="5" borderId="6" xfId="0" applyNumberFormat="1" applyFont="1" applyFill="1" applyBorder="1" applyAlignment="1">
      <alignment vertical="center"/>
    </xf>
    <xf numFmtId="167" fontId="22" fillId="0" borderId="7" xfId="0" applyNumberFormat="1" applyFont="1" applyBorder="1" applyAlignment="1">
      <alignment vertical="center"/>
    </xf>
    <xf numFmtId="167" fontId="21" fillId="0" borderId="36" xfId="0" applyNumberFormat="1" applyFont="1" applyBorder="1" applyAlignment="1">
      <alignment vertical="center"/>
    </xf>
    <xf numFmtId="167" fontId="22" fillId="0" borderId="36" xfId="0" applyNumberFormat="1" applyFont="1" applyBorder="1" applyAlignment="1">
      <alignment vertical="center"/>
    </xf>
    <xf numFmtId="168" fontId="0" fillId="5" borderId="37" xfId="0" applyNumberFormat="1" applyFill="1" applyBorder="1" applyAlignment="1">
      <alignment horizontal="right" vertical="center"/>
    </xf>
    <xf numFmtId="167" fontId="21" fillId="5" borderId="15" xfId="0" applyNumberFormat="1" applyFont="1" applyFill="1" applyBorder="1" applyAlignment="1">
      <alignment vertical="center"/>
    </xf>
    <xf numFmtId="167" fontId="21" fillId="5" borderId="25" xfId="0" applyNumberFormat="1" applyFont="1" applyFill="1" applyBorder="1" applyAlignment="1">
      <alignment vertical="center"/>
    </xf>
    <xf numFmtId="0" fontId="0" fillId="6" borderId="7" xfId="0" applyFill="1" applyBorder="1"/>
    <xf numFmtId="14" fontId="0" fillId="6" borderId="7" xfId="0" applyNumberFormat="1" applyFill="1" applyBorder="1"/>
    <xf numFmtId="169" fontId="0" fillId="5" borderId="0" xfId="0" applyNumberFormat="1" applyFill="1" applyAlignment="1">
      <alignment horizontal="center" vertical="center"/>
    </xf>
    <xf numFmtId="0" fontId="2" fillId="2" borderId="0" xfId="0" applyFont="1" applyFill="1" applyAlignment="1">
      <alignment horizontal="center" wrapText="1"/>
    </xf>
    <xf numFmtId="169" fontId="0" fillId="5" borderId="4" xfId="0" applyNumberFormat="1" applyFill="1" applyBorder="1" applyAlignment="1">
      <alignment horizontal="center" vertical="center"/>
    </xf>
    <xf numFmtId="0" fontId="8" fillId="3" borderId="38" xfId="0" applyFont="1" applyFill="1" applyBorder="1"/>
    <xf numFmtId="0" fontId="8" fillId="3" borderId="8" xfId="0" applyFont="1" applyFill="1" applyBorder="1"/>
    <xf numFmtId="0" fontId="8" fillId="3" borderId="24" xfId="0" applyFont="1" applyFill="1" applyBorder="1"/>
    <xf numFmtId="49" fontId="0" fillId="0" borderId="7" xfId="0" applyNumberFormat="1" applyBorder="1"/>
    <xf numFmtId="0" fontId="0" fillId="7" borderId="0" xfId="0" applyFill="1"/>
    <xf numFmtId="0" fontId="27" fillId="0" borderId="0" xfId="0" applyFont="1" applyAlignment="1">
      <alignment horizontal="left" indent="1"/>
    </xf>
    <xf numFmtId="0" fontId="25" fillId="0" borderId="0" xfId="0" applyFont="1" applyAlignment="1">
      <alignment horizontal="left" indent="1"/>
    </xf>
    <xf numFmtId="0" fontId="28" fillId="5" borderId="0" xfId="4" applyFill="1"/>
    <xf numFmtId="0" fontId="29" fillId="0" borderId="7" xfId="4" applyFont="1" applyBorder="1" applyAlignment="1">
      <alignment horizontal="left" vertical="center"/>
    </xf>
    <xf numFmtId="0" fontId="30" fillId="0" borderId="7" xfId="4" applyFont="1" applyBorder="1" applyAlignment="1">
      <alignment horizontal="left" vertical="center" wrapText="1"/>
    </xf>
    <xf numFmtId="0" fontId="29" fillId="0" borderId="7" xfId="4" applyFont="1" applyBorder="1" applyAlignment="1">
      <alignment vertical="center" wrapText="1"/>
    </xf>
    <xf numFmtId="0" fontId="30" fillId="0" borderId="7" xfId="4" applyFont="1" applyBorder="1" applyAlignment="1">
      <alignment vertical="center" wrapText="1"/>
    </xf>
    <xf numFmtId="0" fontId="30" fillId="0" borderId="7" xfId="4" applyFont="1" applyBorder="1" applyAlignment="1">
      <alignment horizontal="center" vertical="center"/>
    </xf>
    <xf numFmtId="0" fontId="28" fillId="0" borderId="0" xfId="4"/>
    <xf numFmtId="0" fontId="30" fillId="0" borderId="7" xfId="4" applyFont="1" applyBorder="1" applyAlignment="1">
      <alignment vertical="center"/>
    </xf>
    <xf numFmtId="0" fontId="29" fillId="0" borderId="0" xfId="4" applyFont="1" applyAlignment="1">
      <alignment vertical="top" wrapText="1"/>
    </xf>
    <xf numFmtId="0" fontId="28" fillId="0" borderId="0" xfId="4" applyAlignment="1">
      <alignment vertical="center"/>
    </xf>
    <xf numFmtId="0" fontId="29" fillId="0" borderId="7" xfId="4" applyFont="1" applyBorder="1" applyAlignment="1">
      <alignment horizontal="left" vertical="center" wrapText="1"/>
    </xf>
    <xf numFmtId="0" fontId="33" fillId="8" borderId="44" xfId="4" applyFont="1" applyFill="1" applyBorder="1" applyAlignment="1">
      <alignment horizontal="left" vertical="top"/>
    </xf>
    <xf numFmtId="0" fontId="28" fillId="0" borderId="45" xfId="4" applyBorder="1"/>
    <xf numFmtId="166" fontId="3" fillId="0" borderId="7" xfId="2" applyNumberFormat="1" applyFont="1" applyBorder="1" applyAlignment="1">
      <alignment horizontal="center" vertical="center"/>
    </xf>
    <xf numFmtId="0" fontId="5" fillId="0" borderId="26" xfId="2" applyFont="1" applyBorder="1" applyAlignment="1">
      <alignment horizontal="center"/>
    </xf>
    <xf numFmtId="0" fontId="5" fillId="0" borderId="16" xfId="2" applyFont="1" applyBorder="1" applyAlignment="1">
      <alignment horizontal="center"/>
    </xf>
    <xf numFmtId="0" fontId="11" fillId="0" borderId="7" xfId="2" applyFont="1" applyBorder="1" applyAlignment="1">
      <alignment vertical="center" wrapText="1"/>
    </xf>
    <xf numFmtId="0" fontId="11" fillId="0" borderId="6" xfId="2" applyFont="1" applyBorder="1" applyAlignment="1">
      <alignment vertical="center" wrapText="1"/>
    </xf>
    <xf numFmtId="0" fontId="12" fillId="0" borderId="3" xfId="2" applyFont="1" applyBorder="1" applyAlignment="1">
      <alignment horizontal="left" vertical="top" wrapText="1" indent="1"/>
    </xf>
    <xf numFmtId="0" fontId="12" fillId="0" borderId="2" xfId="2" applyFont="1" applyBorder="1" applyAlignment="1">
      <alignment horizontal="left" vertical="top" wrapText="1" indent="1"/>
    </xf>
    <xf numFmtId="0" fontId="12" fillId="0" borderId="1" xfId="2" applyFont="1" applyBorder="1" applyAlignment="1">
      <alignment horizontal="left" vertical="top" wrapText="1" indent="1"/>
    </xf>
    <xf numFmtId="0" fontId="8" fillId="0" borderId="0" xfId="2" applyFont="1" applyAlignment="1">
      <alignment horizontal="left" wrapText="1"/>
    </xf>
    <xf numFmtId="0" fontId="6" fillId="0" borderId="7" xfId="2" applyFont="1" applyBorder="1" applyAlignment="1">
      <alignment horizontal="center" vertical="center" wrapText="1"/>
    </xf>
    <xf numFmtId="0" fontId="9" fillId="2" borderId="18"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11" fillId="0" borderId="21" xfId="2" applyFont="1" applyBorder="1" applyAlignment="1">
      <alignment vertical="center" wrapText="1"/>
    </xf>
    <xf numFmtId="0" fontId="11" fillId="0" borderId="23" xfId="2" applyFont="1" applyBorder="1" applyAlignment="1">
      <alignment vertical="center" wrapText="1"/>
    </xf>
    <xf numFmtId="0" fontId="11" fillId="0" borderId="15" xfId="2" applyFont="1" applyBorder="1" applyAlignment="1">
      <alignment vertical="center" wrapText="1"/>
    </xf>
    <xf numFmtId="0" fontId="11" fillId="0" borderId="25" xfId="2" applyFont="1" applyBorder="1" applyAlignment="1">
      <alignment vertical="center" wrapText="1"/>
    </xf>
    <xf numFmtId="0" fontId="0" fillId="0" borderId="0" xfId="0" applyAlignment="1">
      <alignment horizontal="left" vertical="top" wrapText="1" indent="1"/>
    </xf>
    <xf numFmtId="0" fontId="23" fillId="0" borderId="0" xfId="0" applyFont="1" applyAlignment="1">
      <alignment horizontal="left" vertical="top" wrapText="1" indent="1"/>
    </xf>
    <xf numFmtId="0" fontId="0" fillId="0" borderId="7" xfId="0" applyBorder="1"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17" fillId="2" borderId="0" xfId="0" applyFont="1" applyFill="1" applyAlignment="1">
      <alignment horizontal="center" vertical="center"/>
    </xf>
    <xf numFmtId="0" fontId="0" fillId="0" borderId="0" xfId="0" applyAlignment="1">
      <alignment horizontal="left" vertical="top" wrapText="1"/>
    </xf>
    <xf numFmtId="0" fontId="16" fillId="0" borderId="0" xfId="0" applyFont="1" applyAlignment="1">
      <alignment horizontal="left" vertical="center" wrapText="1"/>
    </xf>
    <xf numFmtId="0" fontId="0" fillId="0" borderId="26" xfId="0" applyBorder="1" applyAlignment="1">
      <alignment horizontal="left" vertical="center" wrapText="1"/>
    </xf>
    <xf numFmtId="14" fontId="0" fillId="0" borderId="26" xfId="0" applyNumberFormat="1" applyBorder="1" applyAlignment="1">
      <alignment horizontal="left" vertical="center" wrapText="1"/>
    </xf>
    <xf numFmtId="0" fontId="8" fillId="0" borderId="39" xfId="0" applyFont="1" applyBorder="1"/>
    <xf numFmtId="0" fontId="8" fillId="0" borderId="40" xfId="0" applyFont="1" applyBorder="1"/>
    <xf numFmtId="0" fontId="8" fillId="0" borderId="15" xfId="0" applyFont="1" applyBorder="1"/>
    <xf numFmtId="0" fontId="8" fillId="0" borderId="25" xfId="0" applyFont="1" applyBorder="1"/>
    <xf numFmtId="0" fontId="8" fillId="0" borderId="7" xfId="0" applyFont="1" applyBorder="1"/>
    <xf numFmtId="0" fontId="8" fillId="0" borderId="6" xfId="0" applyFont="1" applyBorder="1"/>
    <xf numFmtId="0" fontId="14" fillId="5" borderId="33" xfId="0" applyFont="1" applyFill="1" applyBorder="1" applyAlignment="1">
      <alignment horizontal="left" vertical="center"/>
    </xf>
    <xf numFmtId="0" fontId="14" fillId="5" borderId="5" xfId="0" applyFont="1" applyFill="1" applyBorder="1" applyAlignment="1">
      <alignment horizontal="center" vertical="center" textRotation="255" wrapText="1"/>
    </xf>
    <xf numFmtId="0" fontId="14" fillId="5" borderId="3" xfId="0" applyFont="1" applyFill="1" applyBorder="1" applyAlignment="1">
      <alignment horizontal="center" vertical="center" textRotation="255" wrapText="1"/>
    </xf>
    <xf numFmtId="0" fontId="34" fillId="0" borderId="46" xfId="4" applyFont="1" applyBorder="1" applyAlignment="1">
      <alignment horizontal="left" wrapText="1"/>
    </xf>
    <xf numFmtId="0" fontId="29" fillId="0" borderId="43" xfId="4" applyFont="1" applyBorder="1" applyAlignment="1">
      <alignment horizontal="left" vertical="top" wrapText="1"/>
    </xf>
    <xf numFmtId="0" fontId="29" fillId="0" borderId="42" xfId="4" applyFont="1" applyBorder="1" applyAlignment="1">
      <alignment horizontal="left" vertical="top" wrapText="1"/>
    </xf>
    <xf numFmtId="0" fontId="29" fillId="0" borderId="41" xfId="4" applyFont="1" applyBorder="1" applyAlignment="1">
      <alignment horizontal="left" vertical="top" wrapText="1"/>
    </xf>
  </cellXfs>
  <cellStyles count="5">
    <cellStyle name="Currency" xfId="1" builtinId="4"/>
    <cellStyle name="Normal" xfId="0" builtinId="0"/>
    <cellStyle name="Normal 2" xfId="2" xr:uid="{00000000-0005-0000-0000-000002000000}"/>
    <cellStyle name="Normal 2 2" xfId="3" xr:uid="{00000000-0005-0000-0000-000003000000}"/>
    <cellStyle name="Normal 2 5" xfId="4"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857251</xdr:colOff>
      <xdr:row>0</xdr:row>
      <xdr:rowOff>967447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4457700" cy="9674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CCM\06%20-%20Pharmacy\Pharmacy%20Benefit%20Managers\2%20-%20Reconcilation%20Reporting%20Planning\MS%20Final%20Draft%20Template\Annual%20and%20Quarterly%20Pharmacy%20Claims%20Reconciliation%20Template_2023-05-15-%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WI%20HMO\Correspondence%20Y2\HMO%20Notification%20Letter\Attachment%20F%20-%20FAQ.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ortal.ahca.myflorida.com/MOWINSER/Vol1/Data/State%20Data/Florida/PBM%20Oversight/Project%20Working%20Files/Health%20Plan%20Notification%20Files/Attachment%20D%20-%20PBM%20Questionnaire%20&amp;%20Data%20Request%20DRAFT%20202209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 Version Log"/>
      <sheetName val="Instructions and Definitions"/>
      <sheetName val="Reconcilation Report"/>
      <sheetName val="Pharmacy Claims Lag Report"/>
      <sheetName val="Certification"/>
      <sheetName val="Lists (HIDE)"/>
    </sheetNames>
    <sheetDataSet>
      <sheetData sheetId="0" refreshError="1"/>
      <sheetData sheetId="1" refreshError="1"/>
      <sheetData sheetId="2"/>
      <sheetData sheetId="3" refreshError="1"/>
      <sheetData sheetId="4" refreshError="1"/>
      <sheetData sheetId="5">
        <row r="3">
          <cell r="N3" t="str">
            <v/>
          </cell>
        </row>
        <row r="6">
          <cell r="J6" t="str">
            <v>Quarterly: 01/01/2023 to 03/31/2023</v>
          </cell>
          <cell r="N6" t="str">
            <v>Children's Medical Services</v>
          </cell>
        </row>
        <row r="7">
          <cell r="J7" t="str">
            <v>Quarterly: 04/01/2023 to 06/30/2023</v>
          </cell>
          <cell r="N7" t="str">
            <v>Coventry (Aetna)</v>
          </cell>
        </row>
        <row r="8">
          <cell r="J8" t="str">
            <v>Quarterly: 07/01/2023 to 09/30/2023</v>
          </cell>
          <cell r="N8" t="str">
            <v>Florida Community Care</v>
          </cell>
        </row>
        <row r="9">
          <cell r="J9" t="str">
            <v>Quarterly: 10/01/2023 to 12/31/2023</v>
          </cell>
          <cell r="N9" t="str">
            <v>Humana</v>
          </cell>
        </row>
        <row r="10">
          <cell r="J10" t="str">
            <v>Annual: 01/01/2023 to 12/31/2023</v>
          </cell>
          <cell r="N10" t="str">
            <v>Molina</v>
          </cell>
        </row>
        <row r="11">
          <cell r="J11" t="str">
            <v>Quarterly: 01/01/2024 to 03/31/2024</v>
          </cell>
          <cell r="N11" t="str">
            <v>Molina (SPEC/SMI)</v>
          </cell>
        </row>
        <row r="12">
          <cell r="J12" t="str">
            <v>Quarterly: 04/01/2024 to 06/30/2024</v>
          </cell>
          <cell r="N12" t="str">
            <v>South Florida Community Care Plan</v>
          </cell>
        </row>
        <row r="13">
          <cell r="J13" t="str">
            <v>Quarterly: 07/01/2024 to 09/30/2024</v>
          </cell>
          <cell r="N13" t="str">
            <v>Prestige</v>
          </cell>
        </row>
        <row r="14">
          <cell r="J14" t="str">
            <v>Quarterly: 10/01/2024 to 12/31/2024</v>
          </cell>
          <cell r="N14" t="str">
            <v>Simply</v>
          </cell>
        </row>
        <row r="15">
          <cell r="J15" t="str">
            <v>Annual: 01/01/2024 to 12/31/2024</v>
          </cell>
          <cell r="N15" t="str">
            <v>Sunshine (MMA)</v>
          </cell>
        </row>
        <row r="16">
          <cell r="J16" t="str">
            <v>Quarterly: 01/01/2025 to 03/31/2025</v>
          </cell>
          <cell r="N16" t="str">
            <v>Sunshine (SPEC/SMI)</v>
          </cell>
        </row>
        <row r="17">
          <cell r="J17" t="str">
            <v>Quarterly: 04/01/2025 to 06/30/2025</v>
          </cell>
          <cell r="N17" t="str">
            <v>Sunshine (SPEC/CW)</v>
          </cell>
        </row>
        <row r="18">
          <cell r="J18" t="str">
            <v>Quarterly: 07/01/2025 to 09/30/2025</v>
          </cell>
          <cell r="N18" t="str">
            <v>United</v>
          </cell>
        </row>
        <row r="19">
          <cell r="J19" t="str">
            <v>Quarterly: 10/01/2025 to 12/31/2025</v>
          </cell>
        </row>
        <row r="20">
          <cell r="J20" t="str">
            <v>Annual: 01/01/2025 to 12/31/2025</v>
          </cell>
        </row>
        <row r="21">
          <cell r="J21" t="str">
            <v>Quarterly: 01/01/2026 to 03/31/2026</v>
          </cell>
        </row>
        <row r="22">
          <cell r="J22" t="str">
            <v>Quarterly: 04/01/2026 to 06/30/2026</v>
          </cell>
        </row>
        <row r="23">
          <cell r="J23" t="str">
            <v>Quarterly: 07/01/2026 to 09/30/2026</v>
          </cell>
        </row>
        <row r="24">
          <cell r="J24" t="str">
            <v>Quarterly: 10/01/2026 to 12/31/2026</v>
          </cell>
        </row>
        <row r="25">
          <cell r="J25" t="str">
            <v>Annual: 01/01/2026 to 12/31/2026</v>
          </cell>
        </row>
        <row r="26">
          <cell r="J26" t="str">
            <v>Quarterly: 01/01/2027 to 03/31/2027</v>
          </cell>
        </row>
        <row r="27">
          <cell r="J27" t="str">
            <v>Quarterly: 04/01/2027 to 06/30/2027</v>
          </cell>
        </row>
        <row r="28">
          <cell r="J28" t="str">
            <v>Quarterly: 07/01/2027 to 09/30/2027</v>
          </cell>
        </row>
        <row r="29">
          <cell r="J29" t="str">
            <v>Quarterly: 10/01/2027 to 12/31/2027</v>
          </cell>
        </row>
        <row r="30">
          <cell r="J30" t="str">
            <v>Annual: 01/01/2027 to 12/31/2027</v>
          </cell>
        </row>
        <row r="31">
          <cell r="J31" t="str">
            <v>Quarterly: 01/01/2028 to 03/31/2028</v>
          </cell>
        </row>
        <row r="32">
          <cell r="J32" t="str">
            <v>Quarterly: 04/01/2028 to 06/30/2028</v>
          </cell>
        </row>
        <row r="33">
          <cell r="J33" t="str">
            <v>Quarterly: 07/01/2028 to 09/30/2028</v>
          </cell>
        </row>
        <row r="34">
          <cell r="J34" t="str">
            <v>Quarterly: 10/01/2028 to 12/31/2028</v>
          </cell>
        </row>
        <row r="35">
          <cell r="J35" t="str">
            <v>Annual: 01/01/2028 to 12/31/2028</v>
          </cell>
        </row>
        <row r="36">
          <cell r="J36" t="str">
            <v>Quarterly: 01/01/2029 to 03/31/2029</v>
          </cell>
        </row>
        <row r="37">
          <cell r="J37" t="str">
            <v>Quarterly: 04/01/2029 to 06/30/2029</v>
          </cell>
        </row>
        <row r="38">
          <cell r="J38" t="str">
            <v>Quarterly: 07/01/2029 to 09/30/2029</v>
          </cell>
        </row>
        <row r="39">
          <cell r="J39" t="str">
            <v>Quarterly: 10/01/2029 to 12/31/2029</v>
          </cell>
        </row>
        <row r="40">
          <cell r="J40" t="str">
            <v>Annual: 01/01/2029 to 12/31/2029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achment A - Checklist &amp; FAQ"/>
      <sheetName val="Attachment B - Checklist &amp; FAQ"/>
      <sheetName val="Sheet1"/>
    </sheetNames>
    <sheetDataSet>
      <sheetData sheetId="0"/>
      <sheetData sheetId="1"/>
      <sheetData sheetId="2">
        <row r="2">
          <cell r="B2">
            <v>1</v>
          </cell>
        </row>
        <row r="3">
          <cell r="B3">
            <v>2</v>
          </cell>
        </row>
        <row r="4">
          <cell r="B4">
            <v>3</v>
          </cell>
        </row>
        <row r="5">
          <cell r="B5">
            <v>4</v>
          </cell>
        </row>
        <row r="6">
          <cell r="B6">
            <v>5</v>
          </cell>
        </row>
        <row r="7">
          <cell r="B7">
            <v>6</v>
          </cell>
        </row>
        <row r="8">
          <cell r="B8">
            <v>7</v>
          </cell>
        </row>
        <row r="9">
          <cell r="B9">
            <v>8</v>
          </cell>
        </row>
        <row r="10">
          <cell r="B10">
            <v>9</v>
          </cell>
        </row>
        <row r="11">
          <cell r="B11">
            <v>10</v>
          </cell>
        </row>
        <row r="12">
          <cell r="B12">
            <v>11</v>
          </cell>
        </row>
        <row r="13">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Questionnaire"/>
      <sheetName val="Claims Request Instructions"/>
      <sheetName val="Pharmacy Data File"/>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O31"/>
  <sheetViews>
    <sheetView zoomScaleNormal="100" workbookViewId="0">
      <selection activeCell="E2" sqref="E2"/>
    </sheetView>
  </sheetViews>
  <sheetFormatPr defaultColWidth="0" defaultRowHeight="15.75" zeroHeight="1" x14ac:dyDescent="0.25"/>
  <cols>
    <col min="1" max="1" width="17.42578125" style="2" customWidth="1"/>
    <col min="2" max="2" width="13.28515625" style="2" customWidth="1"/>
    <col min="3" max="3" width="23.28515625" style="2" customWidth="1"/>
    <col min="4" max="4" width="24.140625" style="2" customWidth="1"/>
    <col min="5" max="5" width="49.7109375" style="2" customWidth="1"/>
    <col min="6" max="257" width="12.5703125" style="2" hidden="1"/>
    <col min="258" max="258" width="13.28515625" style="2" hidden="1"/>
    <col min="259" max="259" width="17.140625" style="2" hidden="1"/>
    <col min="260" max="260" width="46.28515625" style="2" hidden="1"/>
    <col min="261" max="261" width="23" style="2" hidden="1"/>
    <col min="262" max="513" width="12.5703125" style="2" hidden="1"/>
    <col min="514" max="514" width="13.28515625" style="2" hidden="1"/>
    <col min="515" max="515" width="17.140625" style="2" hidden="1"/>
    <col min="516" max="516" width="46.28515625" style="2" hidden="1"/>
    <col min="517" max="517" width="23" style="2" hidden="1"/>
    <col min="518" max="769" width="12.5703125" style="2" hidden="1"/>
    <col min="770" max="770" width="13.28515625" style="2" hidden="1"/>
    <col min="771" max="771" width="17.140625" style="2" hidden="1"/>
    <col min="772" max="772" width="46.28515625" style="2" hidden="1"/>
    <col min="773" max="773" width="23" style="2" hidden="1"/>
    <col min="774" max="1025" width="12.5703125" style="2" hidden="1"/>
    <col min="1026" max="1026" width="13.28515625" style="2" hidden="1"/>
    <col min="1027" max="1027" width="17.140625" style="2" hidden="1"/>
    <col min="1028" max="1028" width="46.28515625" style="2" hidden="1"/>
    <col min="1029" max="1029" width="23" style="2" hidden="1"/>
    <col min="1030" max="1281" width="12.5703125" style="2" hidden="1"/>
    <col min="1282" max="1282" width="13.28515625" style="2" hidden="1"/>
    <col min="1283" max="1283" width="17.140625" style="2" hidden="1"/>
    <col min="1284" max="1284" width="46.28515625" style="2" hidden="1"/>
    <col min="1285" max="1285" width="23" style="2" hidden="1"/>
    <col min="1286" max="1537" width="12.5703125" style="2" hidden="1"/>
    <col min="1538" max="1538" width="13.28515625" style="2" hidden="1"/>
    <col min="1539" max="1539" width="17.140625" style="2" hidden="1"/>
    <col min="1540" max="1540" width="46.28515625" style="2" hidden="1"/>
    <col min="1541" max="1541" width="23" style="2" hidden="1"/>
    <col min="1542" max="1793" width="12.5703125" style="2" hidden="1"/>
    <col min="1794" max="1794" width="13.28515625" style="2" hidden="1"/>
    <col min="1795" max="1795" width="17.140625" style="2" hidden="1"/>
    <col min="1796" max="1796" width="46.28515625" style="2" hidden="1"/>
    <col min="1797" max="1797" width="23" style="2" hidden="1"/>
    <col min="1798" max="2049" width="12.5703125" style="2" hidden="1"/>
    <col min="2050" max="2050" width="13.28515625" style="2" hidden="1"/>
    <col min="2051" max="2051" width="17.140625" style="2" hidden="1"/>
    <col min="2052" max="2052" width="46.28515625" style="2" hidden="1"/>
    <col min="2053" max="2053" width="23" style="2" hidden="1"/>
    <col min="2054" max="2305" width="12.5703125" style="2" hidden="1"/>
    <col min="2306" max="2306" width="13.28515625" style="2" hidden="1"/>
    <col min="2307" max="2307" width="17.140625" style="2" hidden="1"/>
    <col min="2308" max="2308" width="46.28515625" style="2" hidden="1"/>
    <col min="2309" max="2309" width="23" style="2" hidden="1"/>
    <col min="2310" max="2561" width="12.5703125" style="2" hidden="1"/>
    <col min="2562" max="2562" width="13.28515625" style="2" hidden="1"/>
    <col min="2563" max="2563" width="17.140625" style="2" hidden="1"/>
    <col min="2564" max="2564" width="46.28515625" style="2" hidden="1"/>
    <col min="2565" max="2565" width="23" style="2" hidden="1"/>
    <col min="2566" max="2817" width="12.5703125" style="2" hidden="1"/>
    <col min="2818" max="2818" width="13.28515625" style="2" hidden="1"/>
    <col min="2819" max="2819" width="17.140625" style="2" hidden="1"/>
    <col min="2820" max="2820" width="46.28515625" style="2" hidden="1"/>
    <col min="2821" max="2821" width="23" style="2" hidden="1"/>
    <col min="2822" max="3073" width="12.5703125" style="2" hidden="1"/>
    <col min="3074" max="3074" width="13.28515625" style="2" hidden="1"/>
    <col min="3075" max="3075" width="17.140625" style="2" hidden="1"/>
    <col min="3076" max="3076" width="46.28515625" style="2" hidden="1"/>
    <col min="3077" max="3077" width="23" style="2" hidden="1"/>
    <col min="3078" max="3329" width="12.5703125" style="2" hidden="1"/>
    <col min="3330" max="3330" width="13.28515625" style="2" hidden="1"/>
    <col min="3331" max="3331" width="17.140625" style="2" hidden="1"/>
    <col min="3332" max="3332" width="46.28515625" style="2" hidden="1"/>
    <col min="3333" max="3333" width="23" style="2" hidden="1"/>
    <col min="3334" max="3585" width="12.5703125" style="2" hidden="1"/>
    <col min="3586" max="3586" width="13.28515625" style="2" hidden="1"/>
    <col min="3587" max="3587" width="17.140625" style="2" hidden="1"/>
    <col min="3588" max="3588" width="46.28515625" style="2" hidden="1"/>
    <col min="3589" max="3589" width="23" style="2" hidden="1"/>
    <col min="3590" max="3841" width="12.5703125" style="2" hidden="1"/>
    <col min="3842" max="3842" width="13.28515625" style="2" hidden="1"/>
    <col min="3843" max="3843" width="17.140625" style="2" hidden="1"/>
    <col min="3844" max="3844" width="46.28515625" style="2" hidden="1"/>
    <col min="3845" max="3845" width="23" style="2" hidden="1"/>
    <col min="3846" max="4097" width="12.5703125" style="2" hidden="1"/>
    <col min="4098" max="4098" width="13.28515625" style="2" hidden="1"/>
    <col min="4099" max="4099" width="17.140625" style="2" hidden="1"/>
    <col min="4100" max="4100" width="46.28515625" style="2" hidden="1"/>
    <col min="4101" max="4101" width="23" style="2" hidden="1"/>
    <col min="4102" max="4353" width="12.5703125" style="2" hidden="1"/>
    <col min="4354" max="4354" width="13.28515625" style="2" hidden="1"/>
    <col min="4355" max="4355" width="17.140625" style="2" hidden="1"/>
    <col min="4356" max="4356" width="46.28515625" style="2" hidden="1"/>
    <col min="4357" max="4357" width="23" style="2" hidden="1"/>
    <col min="4358" max="4609" width="12.5703125" style="2" hidden="1"/>
    <col min="4610" max="4610" width="13.28515625" style="2" hidden="1"/>
    <col min="4611" max="4611" width="17.140625" style="2" hidden="1"/>
    <col min="4612" max="4612" width="46.28515625" style="2" hidden="1"/>
    <col min="4613" max="4613" width="23" style="2" hidden="1"/>
    <col min="4614" max="4865" width="12.5703125" style="2" hidden="1"/>
    <col min="4866" max="4866" width="13.28515625" style="2" hidden="1"/>
    <col min="4867" max="4867" width="17.140625" style="2" hidden="1"/>
    <col min="4868" max="4868" width="46.28515625" style="2" hidden="1"/>
    <col min="4869" max="4869" width="23" style="2" hidden="1"/>
    <col min="4870" max="5121" width="12.5703125" style="2" hidden="1"/>
    <col min="5122" max="5122" width="13.28515625" style="2" hidden="1"/>
    <col min="5123" max="5123" width="17.140625" style="2" hidden="1"/>
    <col min="5124" max="5124" width="46.28515625" style="2" hidden="1"/>
    <col min="5125" max="5125" width="23" style="2" hidden="1"/>
    <col min="5126" max="5377" width="12.5703125" style="2" hidden="1"/>
    <col min="5378" max="5378" width="13.28515625" style="2" hidden="1"/>
    <col min="5379" max="5379" width="17.140625" style="2" hidden="1"/>
    <col min="5380" max="5380" width="46.28515625" style="2" hidden="1"/>
    <col min="5381" max="5381" width="23" style="2" hidden="1"/>
    <col min="5382" max="5633" width="12.5703125" style="2" hidden="1"/>
    <col min="5634" max="5634" width="13.28515625" style="2" hidden="1"/>
    <col min="5635" max="5635" width="17.140625" style="2" hidden="1"/>
    <col min="5636" max="5636" width="46.28515625" style="2" hidden="1"/>
    <col min="5637" max="5637" width="23" style="2" hidden="1"/>
    <col min="5638" max="5889" width="12.5703125" style="2" hidden="1"/>
    <col min="5890" max="5890" width="13.28515625" style="2" hidden="1"/>
    <col min="5891" max="5891" width="17.140625" style="2" hidden="1"/>
    <col min="5892" max="5892" width="46.28515625" style="2" hidden="1"/>
    <col min="5893" max="5893" width="23" style="2" hidden="1"/>
    <col min="5894" max="6145" width="12.5703125" style="2" hidden="1"/>
    <col min="6146" max="6146" width="13.28515625" style="2" hidden="1"/>
    <col min="6147" max="6147" width="17.140625" style="2" hidden="1"/>
    <col min="6148" max="6148" width="46.28515625" style="2" hidden="1"/>
    <col min="6149" max="6149" width="23" style="2" hidden="1"/>
    <col min="6150" max="6401" width="12.5703125" style="2" hidden="1"/>
    <col min="6402" max="6402" width="13.28515625" style="2" hidden="1"/>
    <col min="6403" max="6403" width="17.140625" style="2" hidden="1"/>
    <col min="6404" max="6404" width="46.28515625" style="2" hidden="1"/>
    <col min="6405" max="6405" width="23" style="2" hidden="1"/>
    <col min="6406" max="6657" width="12.5703125" style="2" hidden="1"/>
    <col min="6658" max="6658" width="13.28515625" style="2" hidden="1"/>
    <col min="6659" max="6659" width="17.140625" style="2" hidden="1"/>
    <col min="6660" max="6660" width="46.28515625" style="2" hidden="1"/>
    <col min="6661" max="6661" width="23" style="2" hidden="1"/>
    <col min="6662" max="6913" width="12.5703125" style="2" hidden="1"/>
    <col min="6914" max="6914" width="13.28515625" style="2" hidden="1"/>
    <col min="6915" max="6915" width="17.140625" style="2" hidden="1"/>
    <col min="6916" max="6916" width="46.28515625" style="2" hidden="1"/>
    <col min="6917" max="6917" width="23" style="2" hidden="1"/>
    <col min="6918" max="7169" width="12.5703125" style="2" hidden="1"/>
    <col min="7170" max="7170" width="13.28515625" style="2" hidden="1"/>
    <col min="7171" max="7171" width="17.140625" style="2" hidden="1"/>
    <col min="7172" max="7172" width="46.28515625" style="2" hidden="1"/>
    <col min="7173" max="7173" width="23" style="2" hidden="1"/>
    <col min="7174" max="7425" width="12.5703125" style="2" hidden="1"/>
    <col min="7426" max="7426" width="13.28515625" style="2" hidden="1"/>
    <col min="7427" max="7427" width="17.140625" style="2" hidden="1"/>
    <col min="7428" max="7428" width="46.28515625" style="2" hidden="1"/>
    <col min="7429" max="7429" width="23" style="2" hidden="1"/>
    <col min="7430" max="7681" width="12.5703125" style="2" hidden="1"/>
    <col min="7682" max="7682" width="13.28515625" style="2" hidden="1"/>
    <col min="7683" max="7683" width="17.140625" style="2" hidden="1"/>
    <col min="7684" max="7684" width="46.28515625" style="2" hidden="1"/>
    <col min="7685" max="7685" width="23" style="2" hidden="1"/>
    <col min="7686" max="7937" width="12.5703125" style="2" hidden="1"/>
    <col min="7938" max="7938" width="13.28515625" style="2" hidden="1"/>
    <col min="7939" max="7939" width="17.140625" style="2" hidden="1"/>
    <col min="7940" max="7940" width="46.28515625" style="2" hidden="1"/>
    <col min="7941" max="7941" width="23" style="2" hidden="1"/>
    <col min="7942" max="8193" width="12.5703125" style="2" hidden="1"/>
    <col min="8194" max="8194" width="13.28515625" style="2" hidden="1"/>
    <col min="8195" max="8195" width="17.140625" style="2" hidden="1"/>
    <col min="8196" max="8196" width="46.28515625" style="2" hidden="1"/>
    <col min="8197" max="8197" width="23" style="2" hidden="1"/>
    <col min="8198" max="8449" width="12.5703125" style="2" hidden="1"/>
    <col min="8450" max="8450" width="13.28515625" style="2" hidden="1"/>
    <col min="8451" max="8451" width="17.140625" style="2" hidden="1"/>
    <col min="8452" max="8452" width="46.28515625" style="2" hidden="1"/>
    <col min="8453" max="8453" width="23" style="2" hidden="1"/>
    <col min="8454" max="8705" width="12.5703125" style="2" hidden="1"/>
    <col min="8706" max="8706" width="13.28515625" style="2" hidden="1"/>
    <col min="8707" max="8707" width="17.140625" style="2" hidden="1"/>
    <col min="8708" max="8708" width="46.28515625" style="2" hidden="1"/>
    <col min="8709" max="8709" width="23" style="2" hidden="1"/>
    <col min="8710" max="8961" width="12.5703125" style="2" hidden="1"/>
    <col min="8962" max="8962" width="13.28515625" style="2" hidden="1"/>
    <col min="8963" max="8963" width="17.140625" style="2" hidden="1"/>
    <col min="8964" max="8964" width="46.28515625" style="2" hidden="1"/>
    <col min="8965" max="8965" width="23" style="2" hidden="1"/>
    <col min="8966" max="9217" width="12.5703125" style="2" hidden="1"/>
    <col min="9218" max="9218" width="13.28515625" style="2" hidden="1"/>
    <col min="9219" max="9219" width="17.140625" style="2" hidden="1"/>
    <col min="9220" max="9220" width="46.28515625" style="2" hidden="1"/>
    <col min="9221" max="9221" width="23" style="2" hidden="1"/>
    <col min="9222" max="9473" width="12.5703125" style="2" hidden="1"/>
    <col min="9474" max="9474" width="13.28515625" style="2" hidden="1"/>
    <col min="9475" max="9475" width="17.140625" style="2" hidden="1"/>
    <col min="9476" max="9476" width="46.28515625" style="2" hidden="1"/>
    <col min="9477" max="9477" width="23" style="2" hidden="1"/>
    <col min="9478" max="9729" width="12.5703125" style="2" hidden="1"/>
    <col min="9730" max="9730" width="13.28515625" style="2" hidden="1"/>
    <col min="9731" max="9731" width="17.140625" style="2" hidden="1"/>
    <col min="9732" max="9732" width="46.28515625" style="2" hidden="1"/>
    <col min="9733" max="9733" width="23" style="2" hidden="1"/>
    <col min="9734" max="9985" width="12.5703125" style="2" hidden="1"/>
    <col min="9986" max="9986" width="13.28515625" style="2" hidden="1"/>
    <col min="9987" max="9987" width="17.140625" style="2" hidden="1"/>
    <col min="9988" max="9988" width="46.28515625" style="2" hidden="1"/>
    <col min="9989" max="9989" width="23" style="2" hidden="1"/>
    <col min="9990" max="10241" width="12.5703125" style="2" hidden="1"/>
    <col min="10242" max="10242" width="13.28515625" style="2" hidden="1"/>
    <col min="10243" max="10243" width="17.140625" style="2" hidden="1"/>
    <col min="10244" max="10244" width="46.28515625" style="2" hidden="1"/>
    <col min="10245" max="10245" width="23" style="2" hidden="1"/>
    <col min="10246" max="10497" width="12.5703125" style="2" hidden="1"/>
    <col min="10498" max="10498" width="13.28515625" style="2" hidden="1"/>
    <col min="10499" max="10499" width="17.140625" style="2" hidden="1"/>
    <col min="10500" max="10500" width="46.28515625" style="2" hidden="1"/>
    <col min="10501" max="10501" width="23" style="2" hidden="1"/>
    <col min="10502" max="10753" width="12.5703125" style="2" hidden="1"/>
    <col min="10754" max="10754" width="13.28515625" style="2" hidden="1"/>
    <col min="10755" max="10755" width="17.140625" style="2" hidden="1"/>
    <col min="10756" max="10756" width="46.28515625" style="2" hidden="1"/>
    <col min="10757" max="10757" width="23" style="2" hidden="1"/>
    <col min="10758" max="11009" width="12.5703125" style="2" hidden="1"/>
    <col min="11010" max="11010" width="13.28515625" style="2" hidden="1"/>
    <col min="11011" max="11011" width="17.140625" style="2" hidden="1"/>
    <col min="11012" max="11012" width="46.28515625" style="2" hidden="1"/>
    <col min="11013" max="11013" width="23" style="2" hidden="1"/>
    <col min="11014" max="11265" width="12.5703125" style="2" hidden="1"/>
    <col min="11266" max="11266" width="13.28515625" style="2" hidden="1"/>
    <col min="11267" max="11267" width="17.140625" style="2" hidden="1"/>
    <col min="11268" max="11268" width="46.28515625" style="2" hidden="1"/>
    <col min="11269" max="11269" width="23" style="2" hidden="1"/>
    <col min="11270" max="11521" width="12.5703125" style="2" hidden="1"/>
    <col min="11522" max="11522" width="13.28515625" style="2" hidden="1"/>
    <col min="11523" max="11523" width="17.140625" style="2" hidden="1"/>
    <col min="11524" max="11524" width="46.28515625" style="2" hidden="1"/>
    <col min="11525" max="11525" width="23" style="2" hidden="1"/>
    <col min="11526" max="11777" width="12.5703125" style="2" hidden="1"/>
    <col min="11778" max="11778" width="13.28515625" style="2" hidden="1"/>
    <col min="11779" max="11779" width="17.140625" style="2" hidden="1"/>
    <col min="11780" max="11780" width="46.28515625" style="2" hidden="1"/>
    <col min="11781" max="11781" width="23" style="2" hidden="1"/>
    <col min="11782" max="12033" width="12.5703125" style="2" hidden="1"/>
    <col min="12034" max="12034" width="13.28515625" style="2" hidden="1"/>
    <col min="12035" max="12035" width="17.140625" style="2" hidden="1"/>
    <col min="12036" max="12036" width="46.28515625" style="2" hidden="1"/>
    <col min="12037" max="12037" width="23" style="2" hidden="1"/>
    <col min="12038" max="12289" width="12.5703125" style="2" hidden="1"/>
    <col min="12290" max="12290" width="13.28515625" style="2" hidden="1"/>
    <col min="12291" max="12291" width="17.140625" style="2" hidden="1"/>
    <col min="12292" max="12292" width="46.28515625" style="2" hidden="1"/>
    <col min="12293" max="12293" width="23" style="2" hidden="1"/>
    <col min="12294" max="12545" width="12.5703125" style="2" hidden="1"/>
    <col min="12546" max="12546" width="13.28515625" style="2" hidden="1"/>
    <col min="12547" max="12547" width="17.140625" style="2" hidden="1"/>
    <col min="12548" max="12548" width="46.28515625" style="2" hidden="1"/>
    <col min="12549" max="12549" width="23" style="2" hidden="1"/>
    <col min="12550" max="12801" width="12.5703125" style="2" hidden="1"/>
    <col min="12802" max="12802" width="13.28515625" style="2" hidden="1"/>
    <col min="12803" max="12803" width="17.140625" style="2" hidden="1"/>
    <col min="12804" max="12804" width="46.28515625" style="2" hidden="1"/>
    <col min="12805" max="12805" width="23" style="2" hidden="1"/>
    <col min="12806" max="13057" width="12.5703125" style="2" hidden="1"/>
    <col min="13058" max="13058" width="13.28515625" style="2" hidden="1"/>
    <col min="13059" max="13059" width="17.140625" style="2" hidden="1"/>
    <col min="13060" max="13060" width="46.28515625" style="2" hidden="1"/>
    <col min="13061" max="13061" width="23" style="2" hidden="1"/>
    <col min="13062" max="13313" width="12.5703125" style="2" hidden="1"/>
    <col min="13314" max="13314" width="13.28515625" style="2" hidden="1"/>
    <col min="13315" max="13315" width="17.140625" style="2" hidden="1"/>
    <col min="13316" max="13316" width="46.28515625" style="2" hidden="1"/>
    <col min="13317" max="13317" width="23" style="2" hidden="1"/>
    <col min="13318" max="13569" width="12.5703125" style="2" hidden="1"/>
    <col min="13570" max="13570" width="13.28515625" style="2" hidden="1"/>
    <col min="13571" max="13571" width="17.140625" style="2" hidden="1"/>
    <col min="13572" max="13572" width="46.28515625" style="2" hidden="1"/>
    <col min="13573" max="13573" width="23" style="2" hidden="1"/>
    <col min="13574" max="13825" width="12.5703125" style="2" hidden="1"/>
    <col min="13826" max="13826" width="13.28515625" style="2" hidden="1"/>
    <col min="13827" max="13827" width="17.140625" style="2" hidden="1"/>
    <col min="13828" max="13828" width="46.28515625" style="2" hidden="1"/>
    <col min="13829" max="13829" width="23" style="2" hidden="1"/>
    <col min="13830" max="14081" width="12.5703125" style="2" hidden="1"/>
    <col min="14082" max="14082" width="13.28515625" style="2" hidden="1"/>
    <col min="14083" max="14083" width="17.140625" style="2" hidden="1"/>
    <col min="14084" max="14084" width="46.28515625" style="2" hidden="1"/>
    <col min="14085" max="14085" width="23" style="2" hidden="1"/>
    <col min="14086" max="14337" width="12.5703125" style="2" hidden="1"/>
    <col min="14338" max="14338" width="13.28515625" style="2" hidden="1"/>
    <col min="14339" max="14339" width="17.140625" style="2" hidden="1"/>
    <col min="14340" max="14340" width="46.28515625" style="2" hidden="1"/>
    <col min="14341" max="14341" width="23" style="2" hidden="1"/>
    <col min="14342" max="14593" width="12.5703125" style="2" hidden="1"/>
    <col min="14594" max="14594" width="13.28515625" style="2" hidden="1"/>
    <col min="14595" max="14595" width="17.140625" style="2" hidden="1"/>
    <col min="14596" max="14596" width="46.28515625" style="2" hidden="1"/>
    <col min="14597" max="14597" width="23" style="2" hidden="1"/>
    <col min="14598" max="14849" width="12.5703125" style="2" hidden="1"/>
    <col min="14850" max="14850" width="13.28515625" style="2" hidden="1"/>
    <col min="14851" max="14851" width="17.140625" style="2" hidden="1"/>
    <col min="14852" max="14852" width="46.28515625" style="2" hidden="1"/>
    <col min="14853" max="14853" width="23" style="2" hidden="1"/>
    <col min="14854" max="15105" width="12.5703125" style="2" hidden="1"/>
    <col min="15106" max="15106" width="13.28515625" style="2" hidden="1"/>
    <col min="15107" max="15107" width="17.140625" style="2" hidden="1"/>
    <col min="15108" max="15108" width="46.28515625" style="2" hidden="1"/>
    <col min="15109" max="15109" width="23" style="2" hidden="1"/>
    <col min="15110" max="15361" width="12.5703125" style="2" hidden="1"/>
    <col min="15362" max="15362" width="13.28515625" style="2" hidden="1"/>
    <col min="15363" max="15363" width="17.140625" style="2" hidden="1"/>
    <col min="15364" max="15364" width="46.28515625" style="2" hidden="1"/>
    <col min="15365" max="15365" width="23" style="2" hidden="1"/>
    <col min="15366" max="15617" width="12.5703125" style="2" hidden="1"/>
    <col min="15618" max="15618" width="13.28515625" style="2" hidden="1"/>
    <col min="15619" max="15619" width="17.140625" style="2" hidden="1"/>
    <col min="15620" max="15620" width="46.28515625" style="2" hidden="1"/>
    <col min="15621" max="15621" width="23" style="2" hidden="1"/>
    <col min="15622" max="15873" width="12.5703125" style="2" hidden="1"/>
    <col min="15874" max="15874" width="13.28515625" style="2" hidden="1"/>
    <col min="15875" max="15875" width="17.140625" style="2" hidden="1"/>
    <col min="15876" max="15876" width="46.28515625" style="2" hidden="1"/>
    <col min="15877" max="15877" width="23" style="2" hidden="1"/>
    <col min="15878" max="16129" width="12.5703125" style="2" hidden="1"/>
    <col min="16130" max="16130" width="13.28515625" style="2" hidden="1"/>
    <col min="16131" max="16131" width="17.140625" style="2" hidden="1"/>
    <col min="16132" max="16132" width="46.28515625" style="2" hidden="1"/>
    <col min="16133" max="16135" width="23" style="2" hidden="1"/>
    <col min="16136" max="16384" width="12.5703125" style="2" hidden="1"/>
  </cols>
  <sheetData>
    <row r="1" spans="1:5" ht="82.5" customHeight="1" x14ac:dyDescent="0.25">
      <c r="A1" s="159"/>
      <c r="B1" s="159"/>
      <c r="C1" s="159"/>
      <c r="D1" s="159"/>
      <c r="E1" s="160"/>
    </row>
    <row r="2" spans="1:5" ht="15.75" customHeight="1" x14ac:dyDescent="0.25">
      <c r="A2" s="167" t="s">
        <v>154</v>
      </c>
      <c r="B2" s="167"/>
      <c r="C2" s="167"/>
      <c r="D2" s="3" t="s">
        <v>17</v>
      </c>
      <c r="E2" s="4" t="s">
        <v>268</v>
      </c>
    </row>
    <row r="3" spans="1:5" ht="15.75" customHeight="1" x14ac:dyDescent="0.25">
      <c r="A3" s="167"/>
      <c r="B3" s="167"/>
      <c r="C3" s="167"/>
      <c r="D3" s="3" t="s">
        <v>15</v>
      </c>
      <c r="E3" s="5">
        <v>45169</v>
      </c>
    </row>
    <row r="4" spans="1:5" ht="16.5" customHeight="1" x14ac:dyDescent="0.25">
      <c r="A4" s="167"/>
      <c r="B4" s="167"/>
      <c r="C4" s="167"/>
      <c r="D4" s="4"/>
      <c r="E4" s="4"/>
    </row>
    <row r="5" spans="1:5" ht="30.75" customHeight="1" thickBot="1" x14ac:dyDescent="0.3">
      <c r="A5" s="166" t="s">
        <v>16</v>
      </c>
      <c r="B5" s="166"/>
      <c r="C5" s="166"/>
      <c r="D5" s="166"/>
      <c r="E5" s="166"/>
    </row>
    <row r="6" spans="1:5" ht="26.25" thickBot="1" x14ac:dyDescent="0.3">
      <c r="A6" s="93" t="s">
        <v>36</v>
      </c>
      <c r="B6" s="94" t="s">
        <v>14</v>
      </c>
      <c r="C6" s="95" t="s">
        <v>15</v>
      </c>
      <c r="D6" s="168" t="s">
        <v>37</v>
      </c>
      <c r="E6" s="169"/>
    </row>
    <row r="7" spans="1:5" s="9" customFormat="1" ht="62.25" customHeight="1" x14ac:dyDescent="0.25">
      <c r="A7" s="6" t="s">
        <v>12</v>
      </c>
      <c r="B7" s="7">
        <v>0.1</v>
      </c>
      <c r="C7" s="8" t="s">
        <v>13</v>
      </c>
      <c r="D7" s="170" t="s">
        <v>18</v>
      </c>
      <c r="E7" s="171"/>
    </row>
    <row r="8" spans="1:5" ht="34.5" customHeight="1" x14ac:dyDescent="0.25">
      <c r="A8" s="10" t="s">
        <v>262</v>
      </c>
      <c r="B8" s="158">
        <v>2</v>
      </c>
      <c r="C8" s="12">
        <v>45169</v>
      </c>
      <c r="D8" s="161" t="s">
        <v>267</v>
      </c>
      <c r="E8" s="162"/>
    </row>
    <row r="9" spans="1:5" x14ac:dyDescent="0.25">
      <c r="A9" s="10"/>
      <c r="B9" s="11"/>
      <c r="C9" s="12"/>
      <c r="D9" s="161"/>
      <c r="E9" s="162"/>
    </row>
    <row r="10" spans="1:5" x14ac:dyDescent="0.25">
      <c r="A10" s="10"/>
      <c r="B10" s="11"/>
      <c r="C10" s="12"/>
      <c r="D10" s="161"/>
      <c r="E10" s="162"/>
    </row>
    <row r="11" spans="1:5" x14ac:dyDescent="0.25">
      <c r="A11" s="10"/>
      <c r="B11" s="11"/>
      <c r="C11" s="12"/>
      <c r="D11" s="161"/>
      <c r="E11" s="162"/>
    </row>
    <row r="12" spans="1:5" x14ac:dyDescent="0.25">
      <c r="A12" s="10"/>
      <c r="B12" s="11"/>
      <c r="C12" s="12"/>
      <c r="D12" s="161"/>
      <c r="E12" s="162"/>
    </row>
    <row r="13" spans="1:5" x14ac:dyDescent="0.25">
      <c r="A13" s="10"/>
      <c r="B13" s="11"/>
      <c r="C13" s="12"/>
      <c r="D13" s="161"/>
      <c r="E13" s="162"/>
    </row>
    <row r="14" spans="1:5" x14ac:dyDescent="0.25">
      <c r="A14" s="10"/>
      <c r="B14" s="11"/>
      <c r="C14" s="12"/>
      <c r="D14" s="161"/>
      <c r="E14" s="162"/>
    </row>
    <row r="15" spans="1:5" x14ac:dyDescent="0.25">
      <c r="A15" s="10"/>
      <c r="B15" s="11"/>
      <c r="C15" s="12"/>
      <c r="D15" s="161"/>
      <c r="E15" s="162"/>
    </row>
    <row r="16" spans="1:5" x14ac:dyDescent="0.25">
      <c r="A16" s="10"/>
      <c r="B16" s="11"/>
      <c r="C16" s="12"/>
      <c r="D16" s="161"/>
      <c r="E16" s="162"/>
    </row>
    <row r="17" spans="1:5" x14ac:dyDescent="0.25">
      <c r="A17" s="10"/>
      <c r="B17" s="11"/>
      <c r="C17" s="12"/>
      <c r="D17" s="161"/>
      <c r="E17" s="162"/>
    </row>
    <row r="18" spans="1:5" x14ac:dyDescent="0.25">
      <c r="A18" s="10"/>
      <c r="B18" s="11"/>
      <c r="C18" s="12"/>
      <c r="D18" s="161"/>
      <c r="E18" s="162"/>
    </row>
    <row r="19" spans="1:5" x14ac:dyDescent="0.25">
      <c r="A19" s="10"/>
      <c r="B19" s="11"/>
      <c r="C19" s="12"/>
      <c r="D19" s="161"/>
      <c r="E19" s="162"/>
    </row>
    <row r="20" spans="1:5" x14ac:dyDescent="0.25">
      <c r="A20" s="10"/>
      <c r="B20" s="11"/>
      <c r="C20" s="12"/>
      <c r="D20" s="161"/>
      <c r="E20" s="162"/>
    </row>
    <row r="21" spans="1:5" x14ac:dyDescent="0.25">
      <c r="A21" s="10"/>
      <c r="B21" s="11"/>
      <c r="C21" s="12"/>
      <c r="D21" s="161"/>
      <c r="E21" s="162"/>
    </row>
    <row r="22" spans="1:5" x14ac:dyDescent="0.25">
      <c r="A22" s="10"/>
      <c r="B22" s="11"/>
      <c r="C22" s="12"/>
      <c r="D22" s="161"/>
      <c r="E22" s="162"/>
    </row>
    <row r="23" spans="1:5" x14ac:dyDescent="0.25">
      <c r="A23" s="10"/>
      <c r="B23" s="11"/>
      <c r="C23" s="12"/>
      <c r="D23" s="161"/>
      <c r="E23" s="162"/>
    </row>
    <row r="24" spans="1:5" x14ac:dyDescent="0.25">
      <c r="A24" s="10"/>
      <c r="B24" s="11"/>
      <c r="C24" s="12"/>
      <c r="D24" s="161"/>
      <c r="E24" s="162"/>
    </row>
    <row r="25" spans="1:5" x14ac:dyDescent="0.25">
      <c r="A25" s="10"/>
      <c r="B25" s="11"/>
      <c r="C25" s="12"/>
      <c r="D25" s="161"/>
      <c r="E25" s="162"/>
    </row>
    <row r="26" spans="1:5" x14ac:dyDescent="0.25">
      <c r="A26" s="10"/>
      <c r="B26" s="11"/>
      <c r="C26" s="12"/>
      <c r="D26" s="161"/>
      <c r="E26" s="162"/>
    </row>
    <row r="27" spans="1:5" ht="16.5" thickBot="1" x14ac:dyDescent="0.3">
      <c r="A27" s="13"/>
      <c r="B27" s="14"/>
      <c r="C27" s="15"/>
      <c r="D27" s="172"/>
      <c r="E27" s="173"/>
    </row>
    <row r="28" spans="1:5" ht="16.5" hidden="1" thickBot="1" x14ac:dyDescent="0.3">
      <c r="A28" s="163" t="s">
        <v>19</v>
      </c>
      <c r="B28" s="164"/>
      <c r="C28" s="164"/>
      <c r="D28" s="164"/>
      <c r="E28" s="165"/>
    </row>
    <row r="29" spans="1:5" x14ac:dyDescent="0.25"/>
    <row r="30" spans="1:5" x14ac:dyDescent="0.25"/>
    <row r="31" spans="1:5" x14ac:dyDescent="0.25"/>
  </sheetData>
  <sheetProtection algorithmName="SHA-512" hashValue="5/RO9Eqh4bpfQqgzqXxiUfs+39il2RPe0rQSV6Fspp75eJ4AHCVuTexPyJjfuhNMMwl/DXxZzTFkL3hS3u0BIA==" saltValue="xjv4MSH+Tg0o2VkkfflAIQ==" spinCount="100000" sheet="1" objects="1" scenarios="1"/>
  <mergeCells count="26">
    <mergeCell ref="A28:E28"/>
    <mergeCell ref="A5:E5"/>
    <mergeCell ref="A2:C4"/>
    <mergeCell ref="D6:E6"/>
    <mergeCell ref="D7:E7"/>
    <mergeCell ref="D8:E8"/>
    <mergeCell ref="D9:E9"/>
    <mergeCell ref="D10:E10"/>
    <mergeCell ref="D11:E11"/>
    <mergeCell ref="D25:E25"/>
    <mergeCell ref="D26:E26"/>
    <mergeCell ref="D27:E27"/>
    <mergeCell ref="D23:E23"/>
    <mergeCell ref="D24:E24"/>
    <mergeCell ref="A1:E1"/>
    <mergeCell ref="D19:E19"/>
    <mergeCell ref="D20:E20"/>
    <mergeCell ref="D21:E21"/>
    <mergeCell ref="D22:E22"/>
    <mergeCell ref="D13:E13"/>
    <mergeCell ref="D14:E14"/>
    <mergeCell ref="D15:E15"/>
    <mergeCell ref="D16:E16"/>
    <mergeCell ref="D17:E17"/>
    <mergeCell ref="D18:E18"/>
    <mergeCell ref="D12:E12"/>
  </mergeCells>
  <pageMargins left="0.7" right="0.7" top="0.75" bottom="0.75" header="0.3" footer="0.3"/>
  <pageSetup scale="56"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13"/>
  <sheetViews>
    <sheetView zoomScale="120" zoomScaleNormal="120" workbookViewId="0">
      <selection activeCell="A26" sqref="A26:G26"/>
    </sheetView>
  </sheetViews>
  <sheetFormatPr defaultRowHeight="15" x14ac:dyDescent="0.25"/>
  <cols>
    <col min="1" max="7" width="17" customWidth="1"/>
  </cols>
  <sheetData>
    <row r="1" spans="1:7" ht="18.75" x14ac:dyDescent="0.3">
      <c r="A1" s="17" t="s">
        <v>155</v>
      </c>
    </row>
    <row r="2" spans="1:7" ht="15" customHeight="1" x14ac:dyDescent="0.3">
      <c r="A2" s="17"/>
    </row>
    <row r="3" spans="1:7" ht="15" customHeight="1" x14ac:dyDescent="0.25">
      <c r="A3" s="97" t="s">
        <v>41</v>
      </c>
    </row>
    <row r="4" spans="1:7" ht="16.5" customHeight="1" x14ac:dyDescent="0.25">
      <c r="A4" s="174" t="s">
        <v>65</v>
      </c>
      <c r="B4" s="174"/>
      <c r="C4" s="174"/>
      <c r="D4" s="174"/>
      <c r="E4" s="174"/>
      <c r="F4" s="174"/>
      <c r="G4" s="174"/>
    </row>
    <row r="5" spans="1:7" ht="16.5" customHeight="1" x14ac:dyDescent="0.25">
      <c r="A5" s="174"/>
      <c r="B5" s="174"/>
      <c r="C5" s="174"/>
      <c r="D5" s="174"/>
      <c r="E5" s="174"/>
      <c r="F5" s="174"/>
      <c r="G5" s="174"/>
    </row>
    <row r="6" spans="1:7" ht="16.5" customHeight="1" x14ac:dyDescent="0.25">
      <c r="A6" s="174"/>
      <c r="B6" s="174"/>
      <c r="C6" s="174"/>
      <c r="D6" s="174"/>
      <c r="E6" s="174"/>
      <c r="F6" s="174"/>
      <c r="G6" s="174"/>
    </row>
    <row r="7" spans="1:7" ht="16.5" customHeight="1" x14ac:dyDescent="0.25">
      <c r="A7" s="174"/>
      <c r="B7" s="174"/>
      <c r="C7" s="174"/>
      <c r="D7" s="174"/>
      <c r="E7" s="174"/>
      <c r="F7" s="174"/>
      <c r="G7" s="174"/>
    </row>
    <row r="8" spans="1:7" ht="16.5" customHeight="1" x14ac:dyDescent="0.25">
      <c r="A8" s="174"/>
      <c r="B8" s="174"/>
      <c r="C8" s="174"/>
      <c r="D8" s="174"/>
      <c r="E8" s="174"/>
      <c r="F8" s="174"/>
      <c r="G8" s="174"/>
    </row>
    <row r="9" spans="1:7" x14ac:dyDescent="0.25">
      <c r="A9" s="33"/>
      <c r="B9" s="33"/>
      <c r="C9" s="33"/>
      <c r="D9" s="33"/>
      <c r="E9" s="33"/>
      <c r="F9" s="33"/>
      <c r="G9" s="33"/>
    </row>
    <row r="10" spans="1:7" x14ac:dyDescent="0.25">
      <c r="A10" s="97" t="s">
        <v>42</v>
      </c>
    </row>
    <row r="11" spans="1:7" ht="17.25" customHeight="1" x14ac:dyDescent="0.25">
      <c r="A11" s="175" t="s">
        <v>158</v>
      </c>
      <c r="B11" s="175"/>
      <c r="C11" s="175"/>
      <c r="D11" s="175"/>
      <c r="E11" s="175"/>
      <c r="F11" s="175"/>
      <c r="G11" s="175"/>
    </row>
    <row r="12" spans="1:7" ht="17.25" customHeight="1" x14ac:dyDescent="0.25">
      <c r="A12" s="175"/>
      <c r="B12" s="175"/>
      <c r="C12" s="175"/>
      <c r="D12" s="175"/>
      <c r="E12" s="175"/>
      <c r="F12" s="175"/>
      <c r="G12" s="175"/>
    </row>
    <row r="13" spans="1:7" ht="17.25" customHeight="1" x14ac:dyDescent="0.25">
      <c r="A13" s="175"/>
      <c r="B13" s="175"/>
      <c r="C13" s="175"/>
      <c r="D13" s="175"/>
      <c r="E13" s="175"/>
      <c r="F13" s="175"/>
      <c r="G13" s="175"/>
    </row>
    <row r="14" spans="1:7" ht="47.25" customHeight="1" x14ac:dyDescent="0.25">
      <c r="A14" s="175"/>
      <c r="B14" s="175"/>
      <c r="C14" s="175"/>
      <c r="D14" s="175"/>
      <c r="E14" s="175"/>
      <c r="F14" s="175"/>
      <c r="G14" s="175"/>
    </row>
    <row r="15" spans="1:7" x14ac:dyDescent="0.25">
      <c r="A15" s="96"/>
      <c r="B15" s="34"/>
      <c r="C15" s="34"/>
      <c r="D15" s="34"/>
      <c r="E15" s="34"/>
      <c r="F15" s="34"/>
      <c r="G15" s="34"/>
    </row>
    <row r="16" spans="1:7" x14ac:dyDescent="0.25">
      <c r="A16" s="174" t="s">
        <v>79</v>
      </c>
      <c r="B16" s="174"/>
      <c r="C16" s="174"/>
      <c r="D16" s="174"/>
      <c r="E16" s="174"/>
      <c r="F16" s="174"/>
      <c r="G16" s="174"/>
    </row>
    <row r="17" spans="1:7" ht="5.0999999999999996" customHeight="1" x14ac:dyDescent="0.25">
      <c r="A17" s="34"/>
      <c r="B17" s="34"/>
      <c r="C17" s="34"/>
      <c r="D17" s="34"/>
      <c r="E17" s="34"/>
      <c r="F17" s="34"/>
      <c r="G17" s="34"/>
    </row>
    <row r="18" spans="1:7" x14ac:dyDescent="0.25">
      <c r="A18" s="174" t="s">
        <v>145</v>
      </c>
      <c r="B18" s="174"/>
      <c r="C18" s="174"/>
      <c r="D18" s="174"/>
      <c r="E18" s="174"/>
      <c r="F18" s="174"/>
      <c r="G18" s="174"/>
    </row>
    <row r="19" spans="1:7" ht="5.0999999999999996" customHeight="1" x14ac:dyDescent="0.25">
      <c r="A19" s="34"/>
      <c r="B19" s="34"/>
      <c r="C19" s="34"/>
      <c r="D19" s="34"/>
      <c r="E19" s="34"/>
      <c r="F19" s="34"/>
      <c r="G19" s="34"/>
    </row>
    <row r="20" spans="1:7" x14ac:dyDescent="0.25">
      <c r="A20" s="174" t="s">
        <v>80</v>
      </c>
      <c r="B20" s="174"/>
      <c r="C20" s="174"/>
      <c r="D20" s="174"/>
      <c r="E20" s="174"/>
      <c r="F20" s="174"/>
      <c r="G20" s="34"/>
    </row>
    <row r="21" spans="1:7" ht="5.0999999999999996" customHeight="1" x14ac:dyDescent="0.25">
      <c r="A21" s="34"/>
      <c r="B21" s="34"/>
      <c r="C21" s="34"/>
      <c r="D21" s="34"/>
      <c r="E21" s="34"/>
      <c r="F21" s="34"/>
      <c r="G21" s="34"/>
    </row>
    <row r="22" spans="1:7" x14ac:dyDescent="0.25">
      <c r="A22" s="174" t="s">
        <v>81</v>
      </c>
      <c r="B22" s="174"/>
      <c r="C22" s="174"/>
      <c r="D22" s="174"/>
      <c r="E22" s="174"/>
      <c r="F22" s="174"/>
      <c r="G22" s="174"/>
    </row>
    <row r="23" spans="1:7" ht="5.0999999999999996" customHeight="1" x14ac:dyDescent="0.25">
      <c r="A23" s="34"/>
      <c r="B23" s="34"/>
      <c r="C23" s="34"/>
      <c r="D23" s="34"/>
      <c r="E23" s="34"/>
      <c r="F23" s="34"/>
      <c r="G23" s="34"/>
    </row>
    <row r="24" spans="1:7" ht="34.5" customHeight="1" x14ac:dyDescent="0.25">
      <c r="A24" s="174" t="s">
        <v>89</v>
      </c>
      <c r="B24" s="174"/>
      <c r="C24" s="174"/>
      <c r="D24" s="174"/>
      <c r="E24" s="174"/>
      <c r="F24" s="174"/>
      <c r="G24" s="174"/>
    </row>
    <row r="25" spans="1:7" ht="5.0999999999999996" customHeight="1" x14ac:dyDescent="0.25">
      <c r="A25" s="34"/>
      <c r="B25" s="34"/>
      <c r="C25" s="34"/>
      <c r="D25" s="34"/>
      <c r="E25" s="34"/>
      <c r="F25" s="34"/>
      <c r="G25" s="34"/>
    </row>
    <row r="26" spans="1:7" ht="48" customHeight="1" x14ac:dyDescent="0.25">
      <c r="A26" s="174" t="s">
        <v>153</v>
      </c>
      <c r="B26" s="174"/>
      <c r="C26" s="174"/>
      <c r="D26" s="174"/>
      <c r="E26" s="174"/>
      <c r="F26" s="174"/>
      <c r="G26" s="174"/>
    </row>
    <row r="27" spans="1:7" ht="5.0999999999999996" customHeight="1" x14ac:dyDescent="0.25">
      <c r="A27" s="34"/>
      <c r="B27" s="34"/>
      <c r="C27" s="34"/>
      <c r="D27" s="34"/>
      <c r="E27" s="34"/>
      <c r="F27" s="34"/>
      <c r="G27" s="34"/>
    </row>
    <row r="28" spans="1:7" ht="33.75" customHeight="1" x14ac:dyDescent="0.25">
      <c r="A28" s="174" t="s">
        <v>82</v>
      </c>
      <c r="B28" s="174"/>
      <c r="C28" s="174"/>
      <c r="D28" s="174"/>
      <c r="E28" s="174"/>
      <c r="F28" s="174"/>
      <c r="G28" s="174"/>
    </row>
    <row r="29" spans="1:7" ht="5.0999999999999996" customHeight="1" x14ac:dyDescent="0.25">
      <c r="A29" s="34"/>
      <c r="B29" s="34"/>
      <c r="C29" s="34"/>
      <c r="D29" s="34"/>
      <c r="E29" s="34"/>
      <c r="F29" s="34"/>
      <c r="G29" s="34"/>
    </row>
    <row r="30" spans="1:7" ht="81" customHeight="1" x14ac:dyDescent="0.25">
      <c r="A30" s="174" t="s">
        <v>91</v>
      </c>
      <c r="B30" s="174"/>
      <c r="C30" s="174"/>
      <c r="D30" s="174"/>
      <c r="E30" s="174"/>
      <c r="F30" s="174"/>
      <c r="G30" s="174"/>
    </row>
    <row r="31" spans="1:7" ht="5.0999999999999996" customHeight="1" x14ac:dyDescent="0.25">
      <c r="A31" s="34"/>
      <c r="B31" s="34"/>
      <c r="C31" s="34"/>
      <c r="D31" s="34"/>
      <c r="E31" s="34"/>
      <c r="F31" s="34"/>
      <c r="G31" s="34"/>
    </row>
    <row r="32" spans="1:7" ht="24" customHeight="1" x14ac:dyDescent="0.25">
      <c r="A32" s="174" t="s">
        <v>83</v>
      </c>
      <c r="B32" s="174"/>
      <c r="C32" s="174"/>
      <c r="D32" s="174"/>
      <c r="E32" s="174"/>
      <c r="F32" s="174"/>
      <c r="G32" s="174"/>
    </row>
    <row r="33" spans="1:7" ht="5.0999999999999996" customHeight="1" x14ac:dyDescent="0.25">
      <c r="A33" s="34"/>
      <c r="B33" s="34"/>
      <c r="C33" s="34"/>
      <c r="D33" s="34"/>
      <c r="E33" s="34"/>
      <c r="F33" s="34"/>
      <c r="G33" s="34"/>
    </row>
    <row r="34" spans="1:7" ht="35.25" customHeight="1" x14ac:dyDescent="0.25">
      <c r="A34" s="174" t="s">
        <v>84</v>
      </c>
      <c r="B34" s="174"/>
      <c r="C34" s="174"/>
      <c r="D34" s="174"/>
      <c r="E34" s="174"/>
      <c r="F34" s="174"/>
      <c r="G34" s="174"/>
    </row>
    <row r="35" spans="1:7" ht="5.0999999999999996" customHeight="1" x14ac:dyDescent="0.25">
      <c r="A35" s="34"/>
      <c r="B35" s="34"/>
      <c r="C35" s="34"/>
      <c r="D35" s="34"/>
      <c r="E35" s="34"/>
      <c r="F35" s="34"/>
      <c r="G35" s="34"/>
    </row>
    <row r="36" spans="1:7" ht="24" customHeight="1" x14ac:dyDescent="0.25">
      <c r="A36" s="174" t="s">
        <v>85</v>
      </c>
      <c r="B36" s="174"/>
      <c r="C36" s="174"/>
      <c r="D36" s="174"/>
      <c r="E36" s="174"/>
      <c r="F36" s="174"/>
      <c r="G36" s="174"/>
    </row>
    <row r="37" spans="1:7" ht="5.0999999999999996" customHeight="1" x14ac:dyDescent="0.25">
      <c r="A37" s="34"/>
      <c r="B37" s="34"/>
      <c r="C37" s="34"/>
      <c r="D37" s="34"/>
      <c r="E37" s="34"/>
      <c r="F37" s="34"/>
      <c r="G37" s="34"/>
    </row>
    <row r="38" spans="1:7" ht="21" customHeight="1" x14ac:dyDescent="0.25">
      <c r="A38" s="174" t="s">
        <v>86</v>
      </c>
      <c r="B38" s="174"/>
      <c r="C38" s="174"/>
      <c r="D38" s="174"/>
      <c r="E38" s="174"/>
      <c r="F38" s="174"/>
      <c r="G38" s="174"/>
    </row>
    <row r="39" spans="1:7" ht="5.0999999999999996" customHeight="1" x14ac:dyDescent="0.25">
      <c r="A39" s="34"/>
      <c r="B39" s="34"/>
      <c r="C39" s="34"/>
      <c r="D39" s="34"/>
      <c r="E39" s="34"/>
      <c r="F39" s="34"/>
      <c r="G39" s="34"/>
    </row>
    <row r="40" spans="1:7" ht="18.75" customHeight="1" x14ac:dyDescent="0.25">
      <c r="A40" s="174" t="s">
        <v>87</v>
      </c>
      <c r="B40" s="174"/>
      <c r="C40" s="174"/>
      <c r="D40" s="174"/>
      <c r="E40" s="174"/>
      <c r="F40" s="174"/>
      <c r="G40" s="174"/>
    </row>
    <row r="41" spans="1:7" ht="5.0999999999999996" customHeight="1" x14ac:dyDescent="0.25">
      <c r="A41" s="34"/>
      <c r="B41" s="34"/>
      <c r="C41" s="34"/>
      <c r="D41" s="34"/>
      <c r="E41" s="34"/>
      <c r="F41" s="34"/>
      <c r="G41" s="34"/>
    </row>
    <row r="42" spans="1:7" ht="32.450000000000003" customHeight="1" x14ac:dyDescent="0.25">
      <c r="A42" s="174" t="s">
        <v>147</v>
      </c>
      <c r="B42" s="174"/>
      <c r="C42" s="174"/>
      <c r="D42" s="174"/>
      <c r="E42" s="174"/>
      <c r="F42" s="174"/>
      <c r="G42" s="174"/>
    </row>
    <row r="43" spans="1:7" ht="5.0999999999999996" customHeight="1" x14ac:dyDescent="0.25">
      <c r="A43" s="34"/>
      <c r="B43" s="34"/>
      <c r="C43" s="34"/>
      <c r="D43" s="34"/>
      <c r="E43" s="34"/>
      <c r="F43" s="34"/>
      <c r="G43" s="34"/>
    </row>
    <row r="44" spans="1:7" ht="18.75" customHeight="1" x14ac:dyDescent="0.25">
      <c r="A44" s="174" t="s">
        <v>88</v>
      </c>
      <c r="B44" s="174"/>
      <c r="C44" s="174"/>
      <c r="D44" s="174"/>
      <c r="E44" s="174"/>
      <c r="F44" s="174"/>
      <c r="G44" s="174"/>
    </row>
    <row r="45" spans="1:7" ht="5.0999999999999996" customHeight="1" x14ac:dyDescent="0.25">
      <c r="A45" s="34"/>
      <c r="B45" s="34"/>
      <c r="C45" s="34"/>
      <c r="D45" s="34"/>
      <c r="E45" s="34"/>
      <c r="F45" s="34"/>
      <c r="G45" s="34"/>
    </row>
    <row r="46" spans="1:7" ht="50.25" customHeight="1" x14ac:dyDescent="0.25">
      <c r="A46" s="174" t="s">
        <v>93</v>
      </c>
      <c r="B46" s="174"/>
      <c r="C46" s="174"/>
      <c r="D46" s="174"/>
      <c r="E46" s="174"/>
      <c r="F46" s="174"/>
      <c r="G46" s="174"/>
    </row>
    <row r="47" spans="1:7" ht="5.0999999999999996" customHeight="1" x14ac:dyDescent="0.25">
      <c r="A47" s="34"/>
      <c r="B47" s="34"/>
      <c r="C47" s="34"/>
      <c r="D47" s="34"/>
      <c r="E47" s="34"/>
      <c r="F47" s="34"/>
      <c r="G47" s="34"/>
    </row>
    <row r="48" spans="1:7" ht="49.5" customHeight="1" x14ac:dyDescent="0.25">
      <c r="A48" s="174" t="s">
        <v>92</v>
      </c>
      <c r="B48" s="174"/>
      <c r="C48" s="174"/>
      <c r="D48" s="174"/>
      <c r="E48" s="174"/>
      <c r="F48" s="174"/>
      <c r="G48" s="174"/>
    </row>
    <row r="49" spans="1:7" ht="5.0999999999999996" customHeight="1" x14ac:dyDescent="0.25">
      <c r="A49" s="34"/>
      <c r="B49" s="34"/>
      <c r="C49" s="34"/>
      <c r="D49" s="34"/>
      <c r="E49" s="34"/>
      <c r="F49" s="34"/>
      <c r="G49" s="34"/>
    </row>
    <row r="50" spans="1:7" ht="48.95" customHeight="1" x14ac:dyDescent="0.25">
      <c r="A50" s="174" t="s">
        <v>94</v>
      </c>
      <c r="B50" s="174"/>
      <c r="C50" s="174"/>
      <c r="D50" s="174"/>
      <c r="E50" s="174"/>
      <c r="F50" s="174"/>
      <c r="G50" s="174"/>
    </row>
    <row r="51" spans="1:7" ht="5.0999999999999996" customHeight="1" x14ac:dyDescent="0.25">
      <c r="A51" s="34"/>
      <c r="B51" s="34"/>
      <c r="C51" s="34"/>
      <c r="D51" s="34"/>
      <c r="E51" s="34"/>
      <c r="F51" s="34"/>
      <c r="G51" s="34"/>
    </row>
    <row r="52" spans="1:7" ht="222" customHeight="1" x14ac:dyDescent="0.25">
      <c r="A52" s="174" t="s">
        <v>116</v>
      </c>
      <c r="B52" s="174"/>
      <c r="C52" s="174"/>
      <c r="D52" s="174"/>
      <c r="E52" s="174"/>
      <c r="F52" s="174"/>
      <c r="G52" s="174"/>
    </row>
    <row r="53" spans="1:7" ht="5.0999999999999996" customHeight="1" x14ac:dyDescent="0.25">
      <c r="A53" s="34"/>
      <c r="B53" s="34"/>
      <c r="C53" s="34"/>
      <c r="D53" s="34"/>
      <c r="E53" s="34"/>
      <c r="F53" s="34"/>
      <c r="G53" s="34"/>
    </row>
    <row r="54" spans="1:7" ht="36" customHeight="1" x14ac:dyDescent="0.25">
      <c r="A54" s="174" t="s">
        <v>95</v>
      </c>
      <c r="B54" s="174"/>
      <c r="C54" s="174"/>
      <c r="D54" s="174"/>
      <c r="E54" s="174"/>
      <c r="F54" s="174"/>
      <c r="G54" s="174"/>
    </row>
    <row r="55" spans="1:7" ht="5.0999999999999996" customHeight="1" x14ac:dyDescent="0.25">
      <c r="A55" s="34"/>
      <c r="B55" s="34"/>
      <c r="C55" s="34"/>
      <c r="D55" s="34"/>
      <c r="E55" s="34"/>
      <c r="F55" s="34"/>
      <c r="G55" s="34"/>
    </row>
    <row r="56" spans="1:7" ht="33.75" customHeight="1" x14ac:dyDescent="0.25">
      <c r="A56" s="174" t="s">
        <v>96</v>
      </c>
      <c r="B56" s="174"/>
      <c r="C56" s="174"/>
      <c r="D56" s="174"/>
      <c r="E56" s="174"/>
      <c r="F56" s="174"/>
      <c r="G56" s="174"/>
    </row>
    <row r="57" spans="1:7" ht="5.0999999999999996" customHeight="1" x14ac:dyDescent="0.25">
      <c r="A57" s="34"/>
      <c r="B57" s="34"/>
      <c r="C57" s="34"/>
      <c r="D57" s="34"/>
      <c r="E57" s="34"/>
      <c r="F57" s="34"/>
      <c r="G57" s="34"/>
    </row>
    <row r="58" spans="1:7" ht="34.5" customHeight="1" x14ac:dyDescent="0.25">
      <c r="A58" s="174" t="s">
        <v>97</v>
      </c>
      <c r="B58" s="174"/>
      <c r="C58" s="174"/>
      <c r="D58" s="174"/>
      <c r="E58" s="174"/>
      <c r="F58" s="174"/>
      <c r="G58" s="174"/>
    </row>
    <row r="59" spans="1:7" ht="5.0999999999999996" customHeight="1" x14ac:dyDescent="0.25">
      <c r="A59" s="34"/>
      <c r="B59" s="34"/>
      <c r="C59" s="34"/>
      <c r="D59" s="34"/>
      <c r="E59" s="34"/>
      <c r="F59" s="34"/>
      <c r="G59" s="34"/>
    </row>
    <row r="60" spans="1:7" ht="34.5" customHeight="1" x14ac:dyDescent="0.25">
      <c r="A60" s="174" t="s">
        <v>99</v>
      </c>
      <c r="B60" s="174"/>
      <c r="C60" s="174"/>
      <c r="D60" s="174"/>
      <c r="E60" s="174"/>
      <c r="F60" s="174"/>
      <c r="G60" s="174"/>
    </row>
    <row r="61" spans="1:7" ht="5.0999999999999996" customHeight="1" x14ac:dyDescent="0.25">
      <c r="A61" s="34"/>
      <c r="B61" s="34"/>
      <c r="C61" s="34"/>
      <c r="D61" s="34"/>
      <c r="E61" s="34"/>
      <c r="F61" s="34"/>
      <c r="G61" s="34"/>
    </row>
    <row r="62" spans="1:7" ht="47.45" customHeight="1" x14ac:dyDescent="0.25">
      <c r="A62" s="174" t="s">
        <v>98</v>
      </c>
      <c r="B62" s="174"/>
      <c r="C62" s="174"/>
      <c r="D62" s="174"/>
      <c r="E62" s="174"/>
      <c r="F62" s="174"/>
      <c r="G62" s="174"/>
    </row>
    <row r="63" spans="1:7" ht="5.0999999999999996" customHeight="1" x14ac:dyDescent="0.25">
      <c r="A63" s="34"/>
      <c r="B63" s="34"/>
      <c r="C63" s="34"/>
      <c r="D63" s="34"/>
      <c r="E63" s="34"/>
      <c r="F63" s="34"/>
      <c r="G63" s="34"/>
    </row>
    <row r="64" spans="1:7" ht="33" customHeight="1" x14ac:dyDescent="0.25">
      <c r="A64" s="174" t="s">
        <v>150</v>
      </c>
      <c r="B64" s="174"/>
      <c r="C64" s="174"/>
      <c r="D64" s="174"/>
      <c r="E64" s="174"/>
      <c r="F64" s="174"/>
      <c r="G64" s="174"/>
    </row>
    <row r="65" spans="1:7" ht="5.0999999999999996" customHeight="1" x14ac:dyDescent="0.25">
      <c r="A65" s="34"/>
      <c r="B65" s="34"/>
      <c r="C65" s="34"/>
      <c r="D65" s="34"/>
      <c r="E65" s="34"/>
      <c r="F65" s="34"/>
      <c r="G65" s="34"/>
    </row>
    <row r="66" spans="1:7" ht="64.5" customHeight="1" x14ac:dyDescent="0.25">
      <c r="A66" s="174" t="s">
        <v>149</v>
      </c>
      <c r="B66" s="174"/>
      <c r="C66" s="174"/>
      <c r="D66" s="174"/>
      <c r="E66" s="174"/>
      <c r="F66" s="174"/>
      <c r="G66" s="174"/>
    </row>
    <row r="67" spans="1:7" ht="5.0999999999999996" customHeight="1" x14ac:dyDescent="0.25">
      <c r="A67" s="34"/>
      <c r="B67" s="34"/>
      <c r="C67" s="34"/>
      <c r="D67" s="34"/>
      <c r="E67" s="34"/>
      <c r="F67" s="34"/>
      <c r="G67" s="34"/>
    </row>
    <row r="68" spans="1:7" x14ac:dyDescent="0.25">
      <c r="A68" s="174" t="s">
        <v>151</v>
      </c>
      <c r="B68" s="174"/>
      <c r="C68" s="174"/>
      <c r="D68" s="174"/>
      <c r="E68" s="174"/>
      <c r="F68" s="174"/>
      <c r="G68" s="174"/>
    </row>
    <row r="69" spans="1:7" ht="5.0999999999999996" customHeight="1" x14ac:dyDescent="0.25">
      <c r="A69" s="34"/>
      <c r="B69" s="34"/>
      <c r="C69" s="34"/>
      <c r="D69" s="34"/>
      <c r="E69" s="34"/>
      <c r="F69" s="34"/>
      <c r="G69" s="34"/>
    </row>
    <row r="70" spans="1:7" ht="34.5" customHeight="1" x14ac:dyDescent="0.25">
      <c r="A70" s="174" t="s">
        <v>100</v>
      </c>
      <c r="B70" s="174"/>
      <c r="C70" s="174"/>
      <c r="D70" s="174"/>
      <c r="E70" s="174"/>
      <c r="F70" s="174"/>
      <c r="G70" s="174"/>
    </row>
    <row r="71" spans="1:7" ht="5.0999999999999996" customHeight="1" x14ac:dyDescent="0.25">
      <c r="A71" s="34"/>
      <c r="B71" s="34"/>
      <c r="C71" s="34"/>
      <c r="D71" s="34"/>
      <c r="E71" s="34"/>
      <c r="F71" s="34"/>
      <c r="G71" s="34"/>
    </row>
    <row r="72" spans="1:7" x14ac:dyDescent="0.25">
      <c r="A72" s="174" t="s">
        <v>101</v>
      </c>
      <c r="B72" s="174"/>
      <c r="C72" s="174"/>
      <c r="D72" s="174"/>
      <c r="E72" s="174"/>
      <c r="F72" s="174"/>
      <c r="G72" s="174"/>
    </row>
    <row r="73" spans="1:7" ht="5.0999999999999996" customHeight="1" x14ac:dyDescent="0.25">
      <c r="A73" s="34"/>
      <c r="B73" s="34"/>
      <c r="C73" s="34"/>
      <c r="D73" s="34"/>
      <c r="E73" s="34"/>
      <c r="F73" s="34"/>
      <c r="G73" s="34"/>
    </row>
    <row r="74" spans="1:7" x14ac:dyDescent="0.25">
      <c r="A74" s="174" t="s">
        <v>102</v>
      </c>
      <c r="B74" s="174"/>
      <c r="C74" s="174"/>
      <c r="D74" s="174"/>
      <c r="E74" s="174"/>
      <c r="F74" s="174"/>
      <c r="G74" s="174"/>
    </row>
    <row r="75" spans="1:7" ht="5.0999999999999996" customHeight="1" x14ac:dyDescent="0.25">
      <c r="A75" s="34"/>
      <c r="B75" s="34"/>
      <c r="C75" s="34"/>
      <c r="D75" s="34"/>
      <c r="E75" s="34"/>
      <c r="F75" s="34"/>
      <c r="G75" s="34"/>
    </row>
    <row r="76" spans="1:7" x14ac:dyDescent="0.25">
      <c r="A76" s="174" t="s">
        <v>103</v>
      </c>
      <c r="B76" s="174"/>
      <c r="C76" s="174"/>
      <c r="D76" s="174"/>
      <c r="E76" s="174"/>
      <c r="F76" s="174"/>
      <c r="G76" s="174"/>
    </row>
    <row r="77" spans="1:7" ht="5.0999999999999996" customHeight="1" x14ac:dyDescent="0.25">
      <c r="A77" s="34"/>
      <c r="B77" s="34"/>
      <c r="C77" s="34"/>
      <c r="D77" s="34"/>
      <c r="E77" s="34"/>
      <c r="F77" s="34"/>
      <c r="G77" s="34"/>
    </row>
    <row r="78" spans="1:7" x14ac:dyDescent="0.25">
      <c r="A78" s="174" t="s">
        <v>152</v>
      </c>
      <c r="B78" s="174"/>
      <c r="C78" s="174"/>
      <c r="D78" s="174"/>
      <c r="E78" s="174"/>
      <c r="F78" s="174"/>
      <c r="G78" s="174"/>
    </row>
    <row r="79" spans="1:7" ht="5.0999999999999996" customHeight="1" x14ac:dyDescent="0.25">
      <c r="A79" s="34"/>
      <c r="B79" s="34"/>
      <c r="C79" s="34"/>
      <c r="D79" s="34"/>
      <c r="E79" s="34"/>
      <c r="F79" s="34"/>
      <c r="G79" s="34"/>
    </row>
    <row r="80" spans="1:7" ht="21.6" customHeight="1" x14ac:dyDescent="0.25">
      <c r="A80" s="174" t="s">
        <v>104</v>
      </c>
      <c r="B80" s="174"/>
      <c r="C80" s="174"/>
      <c r="D80" s="174"/>
      <c r="E80" s="174"/>
      <c r="F80" s="174"/>
      <c r="G80" s="174"/>
    </row>
    <row r="81" spans="1:7" ht="5.0999999999999996" customHeight="1" x14ac:dyDescent="0.25">
      <c r="A81" s="34"/>
      <c r="B81" s="34"/>
      <c r="C81" s="34"/>
      <c r="D81" s="34"/>
      <c r="E81" s="34"/>
      <c r="F81" s="34"/>
      <c r="G81" s="34"/>
    </row>
    <row r="82" spans="1:7" ht="70.5" customHeight="1" x14ac:dyDescent="0.25">
      <c r="A82" s="174" t="s">
        <v>111</v>
      </c>
      <c r="B82" s="174"/>
      <c r="C82" s="174"/>
      <c r="D82" s="174"/>
      <c r="E82" s="174"/>
      <c r="F82" s="174"/>
      <c r="G82" s="174"/>
    </row>
    <row r="83" spans="1:7" ht="5.0999999999999996" customHeight="1" x14ac:dyDescent="0.25">
      <c r="A83" s="34"/>
      <c r="B83" s="34"/>
      <c r="C83" s="34"/>
      <c r="D83" s="34"/>
      <c r="E83" s="34"/>
      <c r="F83" s="34"/>
      <c r="G83" s="34"/>
    </row>
    <row r="84" spans="1:7" ht="30.75" customHeight="1" x14ac:dyDescent="0.25">
      <c r="A84" s="174" t="s">
        <v>105</v>
      </c>
      <c r="B84" s="174"/>
      <c r="C84" s="174"/>
      <c r="D84" s="174"/>
      <c r="E84" s="174"/>
      <c r="F84" s="174"/>
      <c r="G84" s="174"/>
    </row>
    <row r="85" spans="1:7" ht="5.0999999999999996" customHeight="1" x14ac:dyDescent="0.25">
      <c r="A85" s="34"/>
      <c r="B85" s="34"/>
      <c r="C85" s="34"/>
      <c r="D85" s="34"/>
      <c r="E85" s="34"/>
      <c r="F85" s="34"/>
      <c r="G85" s="34"/>
    </row>
    <row r="86" spans="1:7" x14ac:dyDescent="0.25">
      <c r="A86" s="174" t="s">
        <v>106</v>
      </c>
      <c r="B86" s="174"/>
      <c r="C86" s="174"/>
      <c r="D86" s="174"/>
      <c r="E86" s="174"/>
      <c r="F86" s="174"/>
      <c r="G86" s="174"/>
    </row>
    <row r="87" spans="1:7" ht="5.0999999999999996" customHeight="1" x14ac:dyDescent="0.25">
      <c r="A87" s="34"/>
      <c r="B87" s="34"/>
      <c r="C87" s="34"/>
      <c r="D87" s="34"/>
      <c r="E87" s="34"/>
      <c r="F87" s="34"/>
      <c r="G87" s="34"/>
    </row>
    <row r="88" spans="1:7" ht="18.95" customHeight="1" x14ac:dyDescent="0.25">
      <c r="A88" s="174" t="s">
        <v>109</v>
      </c>
      <c r="B88" s="174"/>
      <c r="C88" s="174"/>
      <c r="D88" s="174"/>
      <c r="E88" s="174"/>
      <c r="F88" s="174"/>
      <c r="G88" s="174"/>
    </row>
    <row r="89" spans="1:7" ht="5.0999999999999996" customHeight="1" x14ac:dyDescent="0.25">
      <c r="A89" s="34"/>
      <c r="B89" s="34"/>
      <c r="C89" s="34"/>
      <c r="D89" s="34"/>
      <c r="E89" s="34"/>
      <c r="F89" s="34"/>
      <c r="G89" s="34"/>
    </row>
    <row r="90" spans="1:7" ht="62.25" customHeight="1" x14ac:dyDescent="0.25">
      <c r="A90" s="174" t="s">
        <v>110</v>
      </c>
      <c r="B90" s="174"/>
      <c r="C90" s="174"/>
      <c r="D90" s="174"/>
      <c r="E90" s="174"/>
      <c r="F90" s="174"/>
      <c r="G90" s="174"/>
    </row>
    <row r="91" spans="1:7" ht="5.0999999999999996" customHeight="1" x14ac:dyDescent="0.25">
      <c r="A91" s="34"/>
      <c r="B91" s="34"/>
      <c r="C91" s="34"/>
      <c r="D91" s="34"/>
      <c r="E91" s="34"/>
      <c r="F91" s="34"/>
      <c r="G91" s="34"/>
    </row>
    <row r="92" spans="1:7" ht="30.75" customHeight="1" x14ac:dyDescent="0.25">
      <c r="A92" s="174" t="s">
        <v>117</v>
      </c>
      <c r="B92" s="174"/>
      <c r="C92" s="174"/>
      <c r="D92" s="174"/>
      <c r="E92" s="174"/>
      <c r="F92" s="174"/>
      <c r="G92" s="174"/>
    </row>
    <row r="93" spans="1:7" ht="5.0999999999999996" customHeight="1" x14ac:dyDescent="0.25">
      <c r="A93" s="34"/>
      <c r="B93" s="34"/>
      <c r="C93" s="34"/>
      <c r="D93" s="34"/>
      <c r="E93" s="34"/>
      <c r="F93" s="34"/>
      <c r="G93" s="34"/>
    </row>
    <row r="94" spans="1:7" x14ac:dyDescent="0.25">
      <c r="A94" s="174" t="s">
        <v>112</v>
      </c>
      <c r="B94" s="174"/>
      <c r="C94" s="174"/>
      <c r="D94" s="174"/>
      <c r="E94" s="174"/>
      <c r="F94" s="174"/>
      <c r="G94" s="174"/>
    </row>
    <row r="95" spans="1:7" ht="5.0999999999999996" customHeight="1" x14ac:dyDescent="0.25">
      <c r="A95" s="34"/>
      <c r="B95" s="34"/>
      <c r="C95" s="34"/>
      <c r="D95" s="34"/>
      <c r="E95" s="34"/>
      <c r="F95" s="34"/>
      <c r="G95" s="34"/>
    </row>
    <row r="96" spans="1:7" x14ac:dyDescent="0.25">
      <c r="A96" s="174" t="s">
        <v>113</v>
      </c>
      <c r="B96" s="174"/>
      <c r="C96" s="174"/>
      <c r="D96" s="174"/>
      <c r="E96" s="174"/>
      <c r="F96" s="174"/>
      <c r="G96" s="174"/>
    </row>
    <row r="97" spans="1:7" ht="5.0999999999999996" customHeight="1" x14ac:dyDescent="0.25">
      <c r="A97" s="34"/>
      <c r="B97" s="34"/>
      <c r="C97" s="34"/>
      <c r="D97" s="34"/>
      <c r="E97" s="34"/>
      <c r="F97" s="34"/>
      <c r="G97" s="34"/>
    </row>
    <row r="98" spans="1:7" ht="34.5" customHeight="1" x14ac:dyDescent="0.25">
      <c r="A98" s="174" t="s">
        <v>114</v>
      </c>
      <c r="B98" s="174"/>
      <c r="C98" s="174"/>
      <c r="D98" s="174"/>
      <c r="E98" s="174"/>
      <c r="F98" s="174"/>
      <c r="G98" s="174"/>
    </row>
    <row r="99" spans="1:7" ht="5.0999999999999996" customHeight="1" x14ac:dyDescent="0.25">
      <c r="A99" s="34"/>
      <c r="B99" s="34"/>
      <c r="C99" s="34"/>
      <c r="D99" s="34"/>
      <c r="E99" s="34"/>
      <c r="F99" s="34"/>
      <c r="G99" s="34"/>
    </row>
    <row r="100" spans="1:7" ht="32.25" customHeight="1" x14ac:dyDescent="0.25">
      <c r="A100" s="174" t="s">
        <v>115</v>
      </c>
      <c r="B100" s="174"/>
      <c r="C100" s="174"/>
      <c r="D100" s="174"/>
      <c r="E100" s="174"/>
      <c r="F100" s="174"/>
      <c r="G100" s="174"/>
    </row>
    <row r="101" spans="1:7" x14ac:dyDescent="0.25">
      <c r="A101" s="34"/>
      <c r="B101" s="34"/>
      <c r="C101" s="34"/>
      <c r="D101" s="34"/>
      <c r="E101" s="34"/>
      <c r="F101" s="34"/>
      <c r="G101" s="34"/>
    </row>
    <row r="102" spans="1:7" x14ac:dyDescent="0.25">
      <c r="A102" s="97" t="s">
        <v>40</v>
      </c>
    </row>
    <row r="103" spans="1:7" x14ac:dyDescent="0.25">
      <c r="A103" s="24" t="s">
        <v>56</v>
      </c>
    </row>
    <row r="104" spans="1:7" x14ac:dyDescent="0.25">
      <c r="A104" s="24" t="s">
        <v>57</v>
      </c>
    </row>
    <row r="106" spans="1:7" x14ac:dyDescent="0.25">
      <c r="A106" s="143" t="s">
        <v>159</v>
      </c>
    </row>
    <row r="107" spans="1:7" x14ac:dyDescent="0.25">
      <c r="A107" s="144" t="s">
        <v>160</v>
      </c>
    </row>
    <row r="108" spans="1:7" x14ac:dyDescent="0.25">
      <c r="A108" s="144" t="s">
        <v>161</v>
      </c>
    </row>
    <row r="110" spans="1:7" x14ac:dyDescent="0.25">
      <c r="A110" s="143" t="s">
        <v>162</v>
      </c>
    </row>
    <row r="111" spans="1:7" x14ac:dyDescent="0.25">
      <c r="A111" s="144" t="s">
        <v>163</v>
      </c>
    </row>
    <row r="112" spans="1:7" x14ac:dyDescent="0.25">
      <c r="A112" s="144" t="s">
        <v>164</v>
      </c>
    </row>
    <row r="113" spans="1:1" x14ac:dyDescent="0.25">
      <c r="A113" s="144" t="s">
        <v>165</v>
      </c>
    </row>
  </sheetData>
  <sheetProtection algorithmName="SHA-512" hashValue="LhviL//j/Puffb7kjzNxMaCW9BoZjXw0cfO/Xw4U/A+NvIylH2gE9CAhQ99y0/Y4oQsIJQW6G8JEzpToranXmQ==" saltValue="KyyHQx+GEb1aLSbs0t+dUA==" spinCount="100000" sheet="1" objects="1" scenarios="1"/>
  <mergeCells count="45">
    <mergeCell ref="A4:G8"/>
    <mergeCell ref="A11:G14"/>
    <mergeCell ref="A16:G16"/>
    <mergeCell ref="A20:F20"/>
    <mergeCell ref="A22:G22"/>
    <mergeCell ref="A18:G18"/>
    <mergeCell ref="A28:G28"/>
    <mergeCell ref="A30:G30"/>
    <mergeCell ref="A32:G32"/>
    <mergeCell ref="A26:G26"/>
    <mergeCell ref="A44:G44"/>
    <mergeCell ref="A34:G34"/>
    <mergeCell ref="A36:G36"/>
    <mergeCell ref="A38:G38"/>
    <mergeCell ref="A40:G40"/>
    <mergeCell ref="A42:G42"/>
    <mergeCell ref="A56:G56"/>
    <mergeCell ref="A48:G48"/>
    <mergeCell ref="A50:G50"/>
    <mergeCell ref="A52:G52"/>
    <mergeCell ref="A54:G54"/>
    <mergeCell ref="A80:G80"/>
    <mergeCell ref="A58:G58"/>
    <mergeCell ref="A64:G64"/>
    <mergeCell ref="A66:G66"/>
    <mergeCell ref="A68:G68"/>
    <mergeCell ref="A70:G70"/>
    <mergeCell ref="A60:G60"/>
    <mergeCell ref="A62:G62"/>
    <mergeCell ref="A98:G98"/>
    <mergeCell ref="A100:G100"/>
    <mergeCell ref="A24:G24"/>
    <mergeCell ref="A46:G46"/>
    <mergeCell ref="A94:G94"/>
    <mergeCell ref="A96:G96"/>
    <mergeCell ref="A86:G86"/>
    <mergeCell ref="A88:G88"/>
    <mergeCell ref="A90:G90"/>
    <mergeCell ref="A92:G92"/>
    <mergeCell ref="A82:G82"/>
    <mergeCell ref="A84:G84"/>
    <mergeCell ref="A72:G72"/>
    <mergeCell ref="A74:G74"/>
    <mergeCell ref="A76:G76"/>
    <mergeCell ref="A78:G78"/>
  </mergeCells>
  <pageMargins left="0.7" right="0.7" top="0.75" bottom="0.75" header="0.3" footer="0.3"/>
  <pageSetup scale="76" fitToHeight="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ET35"/>
  <sheetViews>
    <sheetView showGridLines="0" tabSelected="1" workbookViewId="0"/>
  </sheetViews>
  <sheetFormatPr defaultColWidth="0" defaultRowHeight="15" zeroHeight="1" x14ac:dyDescent="0.25"/>
  <cols>
    <col min="1" max="1" width="17.85546875" bestFit="1" customWidth="1"/>
    <col min="2" max="2" width="9.140625" customWidth="1"/>
    <col min="3" max="3" width="27.85546875" customWidth="1"/>
    <col min="4" max="12" width="9.140625" customWidth="1"/>
    <col min="13" max="16373" width="9.140625" hidden="1"/>
    <col min="16375" max="16384" width="9.140625" hidden="1"/>
  </cols>
  <sheetData>
    <row r="1" spans="1:12" ht="18.75" x14ac:dyDescent="0.3">
      <c r="A1" s="17" t="s">
        <v>64</v>
      </c>
    </row>
    <row r="2" spans="1:12" ht="18.75" x14ac:dyDescent="0.3">
      <c r="A2" s="17" t="s">
        <v>156</v>
      </c>
    </row>
    <row r="3" spans="1:12" x14ac:dyDescent="0.25"/>
    <row r="4" spans="1:12" ht="18.75" x14ac:dyDescent="0.25">
      <c r="A4" s="179" t="s">
        <v>55</v>
      </c>
      <c r="B4" s="179"/>
      <c r="C4" s="179"/>
      <c r="D4" s="179"/>
      <c r="E4" s="179"/>
      <c r="F4" s="179"/>
      <c r="G4" s="179"/>
      <c r="H4" s="179"/>
      <c r="I4" s="179"/>
      <c r="J4" s="179"/>
      <c r="K4" s="179"/>
      <c r="L4" s="179"/>
    </row>
    <row r="5" spans="1:12" x14ac:dyDescent="0.25">
      <c r="A5" s="25"/>
      <c r="K5" s="26"/>
      <c r="L5" s="26"/>
    </row>
    <row r="6" spans="1:12" x14ac:dyDescent="0.25">
      <c r="A6" s="180" t="s">
        <v>51</v>
      </c>
      <c r="B6" s="180"/>
      <c r="C6" s="180"/>
      <c r="D6" s="180"/>
      <c r="E6" s="180"/>
      <c r="F6" s="180"/>
      <c r="G6" s="180"/>
      <c r="H6" s="180"/>
      <c r="I6" s="180"/>
      <c r="J6" s="180"/>
      <c r="K6" s="180"/>
      <c r="L6" s="180"/>
    </row>
    <row r="7" spans="1:12" ht="15" customHeight="1" x14ac:dyDescent="0.25">
      <c r="A7" s="27" t="s">
        <v>44</v>
      </c>
      <c r="B7" s="181" t="str">
        <f>IF(health_plan_name&lt;&gt;"",health_plan_name,"")</f>
        <v/>
      </c>
      <c r="C7" s="181"/>
      <c r="D7" s="181"/>
      <c r="E7" s="181"/>
      <c r="F7" s="181"/>
      <c r="G7" s="181"/>
      <c r="H7" s="28"/>
      <c r="I7" s="28"/>
      <c r="J7" s="29"/>
      <c r="K7" s="26"/>
      <c r="L7" s="30"/>
    </row>
    <row r="8" spans="1:12" ht="15" customHeight="1" x14ac:dyDescent="0.25">
      <c r="A8" s="27" t="s">
        <v>52</v>
      </c>
      <c r="B8" s="181" t="str">
        <f>IF(reporting_period_description&lt;&gt;"",reporting_period_description,"")</f>
        <v/>
      </c>
      <c r="C8" s="181"/>
      <c r="D8" s="181"/>
      <c r="E8" s="181"/>
      <c r="F8" s="181"/>
      <c r="G8" s="181"/>
      <c r="H8" s="31" t="s">
        <v>53</v>
      </c>
      <c r="I8" s="31"/>
      <c r="J8" s="29"/>
      <c r="K8" s="26"/>
      <c r="L8" s="26"/>
    </row>
    <row r="9" spans="1:12" x14ac:dyDescent="0.25">
      <c r="A9" s="177" t="s">
        <v>54</v>
      </c>
      <c r="B9" s="177"/>
      <c r="C9" s="177"/>
      <c r="D9" s="177"/>
      <c r="E9" s="177"/>
      <c r="F9" s="177"/>
      <c r="G9" s="177"/>
      <c r="H9" s="177"/>
      <c r="I9" s="177"/>
      <c r="J9" s="29"/>
      <c r="K9" s="26"/>
      <c r="L9" s="26"/>
    </row>
    <row r="10" spans="1:12" x14ac:dyDescent="0.25">
      <c r="A10" s="29"/>
      <c r="B10" s="31"/>
      <c r="C10" s="31"/>
      <c r="D10" s="31"/>
      <c r="E10" s="31"/>
      <c r="F10" s="31"/>
      <c r="G10" s="31"/>
      <c r="H10" s="31"/>
      <c r="I10" s="31"/>
      <c r="J10" s="29"/>
      <c r="K10" s="26"/>
      <c r="L10" s="26"/>
    </row>
    <row r="11" spans="1:12" x14ac:dyDescent="0.25">
      <c r="A11" s="29"/>
      <c r="B11" s="31"/>
      <c r="C11" s="31"/>
      <c r="D11" s="31"/>
      <c r="E11" s="31"/>
      <c r="F11" s="31"/>
      <c r="G11" s="31"/>
      <c r="H11" s="31"/>
      <c r="I11" s="31"/>
      <c r="J11" s="29"/>
      <c r="K11" s="26"/>
      <c r="L11" s="26"/>
    </row>
    <row r="12" spans="1:12" ht="45" x14ac:dyDescent="0.25">
      <c r="A12" s="32" t="s">
        <v>62</v>
      </c>
      <c r="B12" s="182"/>
      <c r="C12" s="182"/>
      <c r="D12" s="182"/>
      <c r="E12" s="182"/>
      <c r="F12" s="182"/>
      <c r="G12" s="183"/>
      <c r="H12" s="183"/>
      <c r="I12" s="183"/>
      <c r="J12" s="29"/>
      <c r="K12" s="26"/>
      <c r="L12" s="26"/>
    </row>
    <row r="13" spans="1:12" x14ac:dyDescent="0.25">
      <c r="A13" s="29"/>
      <c r="B13" s="31" t="s">
        <v>47</v>
      </c>
      <c r="C13" s="31"/>
      <c r="D13" s="31" t="s">
        <v>48</v>
      </c>
      <c r="E13" s="31"/>
      <c r="F13" s="31"/>
      <c r="G13" s="31" t="s">
        <v>49</v>
      </c>
      <c r="H13" s="31"/>
      <c r="I13" s="31"/>
      <c r="J13" s="29"/>
      <c r="K13" s="26"/>
      <c r="L13" s="26"/>
    </row>
    <row r="14" spans="1:12" x14ac:dyDescent="0.25">
      <c r="A14" s="29"/>
      <c r="B14" s="31"/>
      <c r="C14" s="31"/>
      <c r="D14" s="31"/>
      <c r="E14" s="31"/>
      <c r="F14" s="31"/>
      <c r="G14" s="31"/>
      <c r="H14" s="31"/>
      <c r="I14" s="31"/>
      <c r="J14" s="29"/>
      <c r="K14" s="26"/>
      <c r="L14" s="26"/>
    </row>
    <row r="15" spans="1:12" x14ac:dyDescent="0.25">
      <c r="A15" s="32" t="s">
        <v>59</v>
      </c>
      <c r="B15" s="176"/>
      <c r="C15" s="176"/>
      <c r="D15" s="176"/>
      <c r="E15" s="176"/>
      <c r="F15" s="176"/>
      <c r="G15" s="31"/>
      <c r="H15" s="31"/>
      <c r="I15" s="31"/>
      <c r="J15" s="29"/>
      <c r="K15" s="26"/>
      <c r="L15" s="26"/>
    </row>
    <row r="16" spans="1:12" x14ac:dyDescent="0.25">
      <c r="A16" s="32" t="s">
        <v>60</v>
      </c>
      <c r="B16" s="176"/>
      <c r="C16" s="176"/>
      <c r="D16" s="176"/>
      <c r="E16" s="176"/>
      <c r="F16" s="176"/>
      <c r="G16" s="31"/>
      <c r="H16" s="31"/>
      <c r="I16" s="31"/>
      <c r="J16" s="29"/>
      <c r="K16" s="26"/>
      <c r="L16" s="26"/>
    </row>
    <row r="17" spans="1:12" x14ac:dyDescent="0.25">
      <c r="A17" s="32" t="s">
        <v>61</v>
      </c>
      <c r="B17" s="176"/>
      <c r="C17" s="176"/>
      <c r="D17" s="176"/>
      <c r="E17" s="176"/>
      <c r="F17" s="176"/>
      <c r="G17" s="31"/>
      <c r="H17" s="31"/>
      <c r="I17" s="31"/>
      <c r="J17" s="29"/>
      <c r="K17" s="26"/>
      <c r="L17" s="26"/>
    </row>
    <row r="18" spans="1:12" x14ac:dyDescent="0.25">
      <c r="A18" s="29"/>
      <c r="B18" s="31"/>
      <c r="C18" s="31"/>
      <c r="D18" s="31"/>
      <c r="E18" s="31"/>
      <c r="F18" s="31"/>
      <c r="G18" s="31"/>
      <c r="H18" s="31"/>
      <c r="I18" s="31"/>
      <c r="J18" s="29"/>
      <c r="K18" s="26"/>
      <c r="L18" s="26"/>
    </row>
    <row r="19" spans="1:12" x14ac:dyDescent="0.25"/>
    <row r="20" spans="1:12" ht="18.75" x14ac:dyDescent="0.25">
      <c r="A20" s="179" t="s">
        <v>50</v>
      </c>
      <c r="B20" s="179"/>
      <c r="C20" s="179"/>
      <c r="D20" s="179"/>
      <c r="E20" s="179"/>
      <c r="F20" s="179"/>
      <c r="G20" s="179"/>
      <c r="H20" s="179"/>
      <c r="I20" s="179"/>
      <c r="J20" s="179"/>
      <c r="K20" s="179"/>
      <c r="L20" s="179"/>
    </row>
    <row r="21" spans="1:12" x14ac:dyDescent="0.25">
      <c r="A21" s="25"/>
      <c r="K21" s="26"/>
      <c r="L21" s="26"/>
    </row>
    <row r="22" spans="1:12" x14ac:dyDescent="0.25">
      <c r="A22" s="180" t="s">
        <v>43</v>
      </c>
      <c r="B22" s="180"/>
      <c r="C22" s="180"/>
      <c r="D22" s="180"/>
      <c r="E22" s="180"/>
      <c r="F22" s="180"/>
      <c r="G22" s="180"/>
      <c r="H22" s="180"/>
      <c r="I22" s="180"/>
      <c r="J22" s="180"/>
      <c r="K22" s="180"/>
      <c r="L22" s="180"/>
    </row>
    <row r="23" spans="1:12" x14ac:dyDescent="0.25">
      <c r="A23" s="27" t="s">
        <v>44</v>
      </c>
      <c r="B23" s="181" t="str">
        <f>IF(pbm_name&lt;&gt;"",pbm_name,"")</f>
        <v/>
      </c>
      <c r="C23" s="181"/>
      <c r="D23" s="181"/>
      <c r="E23" s="181"/>
      <c r="F23" s="181"/>
      <c r="G23" s="181"/>
      <c r="H23" s="28"/>
      <c r="I23" s="28"/>
      <c r="J23" s="29"/>
      <c r="K23" s="26"/>
      <c r="L23" s="26"/>
    </row>
    <row r="24" spans="1:12" x14ac:dyDescent="0.25">
      <c r="A24" s="27" t="s">
        <v>45</v>
      </c>
      <c r="B24" s="181" t="str">
        <f>IF(health_plan_name&lt;&gt;"",health_plan_name,"")</f>
        <v/>
      </c>
      <c r="C24" s="181"/>
      <c r="D24" s="181"/>
      <c r="E24" s="181"/>
      <c r="F24" s="181"/>
      <c r="G24" s="181"/>
      <c r="H24" s="28"/>
      <c r="I24" s="28"/>
      <c r="J24" s="29"/>
      <c r="K24" s="26"/>
      <c r="L24" s="26"/>
    </row>
    <row r="25" spans="1:12" ht="15" customHeight="1" x14ac:dyDescent="0.25">
      <c r="A25" s="177" t="s">
        <v>46</v>
      </c>
      <c r="B25" s="177"/>
      <c r="C25" s="177"/>
      <c r="D25" s="177"/>
      <c r="E25" s="177"/>
      <c r="F25" s="177"/>
      <c r="G25" s="177"/>
      <c r="H25" s="177"/>
      <c r="I25" s="177"/>
      <c r="J25" s="177"/>
      <c r="K25" s="177"/>
      <c r="L25" s="26"/>
    </row>
    <row r="26" spans="1:12" x14ac:dyDescent="0.25">
      <c r="A26" s="177"/>
      <c r="B26" s="177"/>
      <c r="C26" s="177"/>
      <c r="D26" s="177"/>
      <c r="E26" s="177"/>
      <c r="F26" s="177"/>
      <c r="G26" s="177"/>
      <c r="H26" s="177"/>
      <c r="I26" s="177"/>
      <c r="J26" s="177"/>
      <c r="K26" s="177"/>
      <c r="L26" s="26"/>
    </row>
    <row r="27" spans="1:12" x14ac:dyDescent="0.25">
      <c r="A27" s="29"/>
      <c r="B27" s="31"/>
      <c r="C27" s="31"/>
      <c r="D27" s="31"/>
      <c r="E27" s="31"/>
      <c r="F27" s="31"/>
      <c r="G27" s="31"/>
      <c r="H27" s="31"/>
      <c r="I27" s="31"/>
      <c r="J27" s="29"/>
      <c r="K27" s="26"/>
      <c r="L27" s="26"/>
    </row>
    <row r="28" spans="1:12" x14ac:dyDescent="0.25">
      <c r="A28" s="29"/>
      <c r="B28" s="31"/>
      <c r="C28" s="31"/>
      <c r="D28" s="31"/>
      <c r="E28" s="31"/>
      <c r="F28" s="31"/>
      <c r="G28" s="31"/>
      <c r="H28" s="31"/>
      <c r="I28" s="31"/>
      <c r="J28" s="29"/>
      <c r="K28" s="26"/>
      <c r="L28" s="26"/>
    </row>
    <row r="29" spans="1:12" ht="30" x14ac:dyDescent="0.25">
      <c r="A29" s="32" t="s">
        <v>63</v>
      </c>
      <c r="B29" s="182"/>
      <c r="C29" s="182"/>
      <c r="D29" s="182"/>
      <c r="E29" s="182"/>
      <c r="F29" s="182"/>
      <c r="G29" s="183"/>
      <c r="H29" s="183"/>
      <c r="I29" s="183"/>
      <c r="J29" s="29"/>
      <c r="K29" s="26"/>
      <c r="L29" s="26"/>
    </row>
    <row r="30" spans="1:12" x14ac:dyDescent="0.25">
      <c r="A30" s="29"/>
      <c r="B30" s="31" t="s">
        <v>47</v>
      </c>
      <c r="C30" s="31"/>
      <c r="D30" s="31" t="s">
        <v>48</v>
      </c>
      <c r="E30" s="31"/>
      <c r="F30" s="31"/>
      <c r="G30" s="31" t="s">
        <v>49</v>
      </c>
      <c r="H30" s="31"/>
      <c r="I30" s="31"/>
      <c r="J30" s="29"/>
      <c r="K30" s="26"/>
      <c r="L30" s="26"/>
    </row>
    <row r="31" spans="1:12" x14ac:dyDescent="0.25">
      <c r="A31" s="29"/>
      <c r="B31" s="31"/>
      <c r="C31" s="31"/>
      <c r="D31" s="31"/>
      <c r="E31" s="31"/>
      <c r="F31" s="31"/>
      <c r="G31" s="31"/>
      <c r="H31" s="31"/>
      <c r="I31" s="31"/>
      <c r="J31" s="29"/>
      <c r="K31" s="26"/>
      <c r="L31" s="26"/>
    </row>
    <row r="32" spans="1:12" x14ac:dyDescent="0.25">
      <c r="A32" s="32" t="s">
        <v>59</v>
      </c>
      <c r="B32" s="176"/>
      <c r="C32" s="176"/>
      <c r="D32" s="176"/>
      <c r="E32" s="176"/>
      <c r="F32" s="176"/>
      <c r="G32" s="31"/>
      <c r="H32" s="31"/>
      <c r="I32" s="31"/>
      <c r="J32" s="29"/>
      <c r="K32" s="26"/>
      <c r="L32" s="26"/>
    </row>
    <row r="33" spans="1:12" x14ac:dyDescent="0.25">
      <c r="A33" s="32" t="s">
        <v>60</v>
      </c>
      <c r="B33" s="176"/>
      <c r="C33" s="176"/>
      <c r="D33" s="176"/>
      <c r="E33" s="176"/>
      <c r="F33" s="176"/>
      <c r="G33" s="31"/>
      <c r="H33" s="31"/>
      <c r="I33" s="31"/>
      <c r="J33" s="29"/>
      <c r="K33" s="26"/>
      <c r="L33" s="26"/>
    </row>
    <row r="34" spans="1:12" x14ac:dyDescent="0.25">
      <c r="A34" s="32" t="s">
        <v>61</v>
      </c>
      <c r="B34" s="176"/>
      <c r="C34" s="176"/>
      <c r="D34" s="176"/>
      <c r="E34" s="176"/>
      <c r="F34" s="176"/>
      <c r="G34" s="31"/>
      <c r="H34" s="31"/>
      <c r="I34" s="31"/>
      <c r="J34" s="29"/>
      <c r="K34" s="26"/>
      <c r="L34" s="26"/>
    </row>
    <row r="35" spans="1:12" x14ac:dyDescent="0.25">
      <c r="A35" s="29"/>
      <c r="B35" s="177"/>
      <c r="C35" s="177"/>
      <c r="D35" s="177"/>
      <c r="E35" s="177"/>
      <c r="F35" s="31"/>
      <c r="G35" s="178"/>
      <c r="H35" s="178"/>
      <c r="I35" s="178"/>
      <c r="J35" s="29"/>
      <c r="K35" s="26"/>
      <c r="L35" s="26"/>
    </row>
  </sheetData>
  <mergeCells count="24">
    <mergeCell ref="B23:G23"/>
    <mergeCell ref="B24:G24"/>
    <mergeCell ref="B29:C29"/>
    <mergeCell ref="B15:F15"/>
    <mergeCell ref="B16:F16"/>
    <mergeCell ref="B17:F17"/>
    <mergeCell ref="D29:F29"/>
    <mergeCell ref="G29:I29"/>
    <mergeCell ref="A25:K26"/>
    <mergeCell ref="B12:C12"/>
    <mergeCell ref="D12:F12"/>
    <mergeCell ref="G12:I12"/>
    <mergeCell ref="A20:L20"/>
    <mergeCell ref="A22:L22"/>
    <mergeCell ref="A4:L4"/>
    <mergeCell ref="A6:L6"/>
    <mergeCell ref="B7:G7"/>
    <mergeCell ref="B8:G8"/>
    <mergeCell ref="A9:I9"/>
    <mergeCell ref="B34:F34"/>
    <mergeCell ref="B35:E35"/>
    <mergeCell ref="G35:I35"/>
    <mergeCell ref="B32:F32"/>
    <mergeCell ref="B33:F33"/>
  </mergeCells>
  <dataValidations count="1">
    <dataValidation type="date" allowBlank="1" showInputMessage="1" showErrorMessage="1" errorTitle="Enter Valid Date" error="Enter a date between 1/1/2023 and 12/31/2029" sqref="G29:I29 G12:I12" xr:uid="{00000000-0002-0000-0200-000000000000}">
      <formula1>44927</formula1>
      <formula2>47483</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72"/>
  <sheetViews>
    <sheetView workbookViewId="0">
      <pane xSplit="2" ySplit="8" topLeftCell="C9" activePane="bottomRight" state="frozen"/>
      <selection activeCell="A2" sqref="A2:C4"/>
      <selection pane="topRight" activeCell="A2" sqref="A2:C4"/>
      <selection pane="bottomLeft" activeCell="A2" sqref="A2:C4"/>
      <selection pane="bottomRight" activeCell="X8" sqref="X8"/>
    </sheetView>
  </sheetViews>
  <sheetFormatPr defaultRowHeight="15" x14ac:dyDescent="0.25"/>
  <cols>
    <col min="1" max="1" width="8.140625" bestFit="1" customWidth="1"/>
    <col min="2" max="2" width="63.42578125" customWidth="1"/>
    <col min="3" max="17" width="18.5703125" customWidth="1"/>
    <col min="18" max="22" width="18.7109375" customWidth="1"/>
  </cols>
  <sheetData>
    <row r="1" spans="1:22" ht="18.75" x14ac:dyDescent="0.3">
      <c r="A1" s="17" t="s">
        <v>156</v>
      </c>
    </row>
    <row r="2" spans="1:22" ht="15.75" thickBot="1" x14ac:dyDescent="0.3"/>
    <row r="3" spans="1:22" ht="31.5" customHeight="1" x14ac:dyDescent="0.25">
      <c r="B3" s="138" t="s">
        <v>75</v>
      </c>
      <c r="C3" s="184"/>
      <c r="D3" s="184"/>
      <c r="E3" s="185"/>
    </row>
    <row r="4" spans="1:22" ht="31.5" customHeight="1" x14ac:dyDescent="0.25">
      <c r="B4" s="139" t="s">
        <v>148</v>
      </c>
      <c r="C4" s="188" t="str">
        <f>Health_plan_id_lookup</f>
        <v/>
      </c>
      <c r="D4" s="188"/>
      <c r="E4" s="189"/>
    </row>
    <row r="5" spans="1:22" ht="31.5" customHeight="1" x14ac:dyDescent="0.25">
      <c r="B5" s="139" t="s">
        <v>76</v>
      </c>
      <c r="C5" s="188"/>
      <c r="D5" s="188"/>
      <c r="E5" s="189"/>
    </row>
    <row r="6" spans="1:22" ht="31.5" customHeight="1" thickBot="1" x14ac:dyDescent="0.3">
      <c r="B6" s="140" t="s">
        <v>77</v>
      </c>
      <c r="C6" s="186"/>
      <c r="D6" s="186"/>
      <c r="E6" s="187"/>
    </row>
    <row r="7" spans="1:22" ht="15.75" thickBot="1" x14ac:dyDescent="0.3"/>
    <row r="8" spans="1:22" ht="15.75" thickBot="1" x14ac:dyDescent="0.3">
      <c r="C8" s="85" t="s">
        <v>263</v>
      </c>
      <c r="D8" s="86"/>
      <c r="E8" s="86"/>
      <c r="F8" s="87"/>
      <c r="G8" s="85" t="s">
        <v>264</v>
      </c>
      <c r="H8" s="86"/>
      <c r="I8" s="86"/>
      <c r="J8" s="87"/>
      <c r="K8" s="85" t="s">
        <v>265</v>
      </c>
      <c r="L8" s="86"/>
      <c r="M8" s="86"/>
      <c r="N8" s="87"/>
      <c r="O8" s="85" t="s">
        <v>266</v>
      </c>
      <c r="P8" s="86"/>
      <c r="Q8" s="86"/>
      <c r="R8" s="87"/>
      <c r="S8" s="85" t="s">
        <v>29</v>
      </c>
      <c r="T8" s="86"/>
      <c r="U8" s="86"/>
      <c r="V8" s="87"/>
    </row>
    <row r="9" spans="1:22" ht="15.75" thickBot="1" x14ac:dyDescent="0.3">
      <c r="A9" s="98" t="s">
        <v>58</v>
      </c>
      <c r="B9" s="88" t="s">
        <v>8</v>
      </c>
      <c r="C9" s="89" t="s">
        <v>0</v>
      </c>
      <c r="D9" s="90" t="s">
        <v>1</v>
      </c>
      <c r="E9" s="90" t="s">
        <v>2</v>
      </c>
      <c r="F9" s="91" t="s">
        <v>21</v>
      </c>
      <c r="G9" s="89" t="s">
        <v>0</v>
      </c>
      <c r="H9" s="90" t="s">
        <v>1</v>
      </c>
      <c r="I9" s="90" t="s">
        <v>2</v>
      </c>
      <c r="J9" s="91" t="s">
        <v>21</v>
      </c>
      <c r="K9" s="89" t="s">
        <v>0</v>
      </c>
      <c r="L9" s="90" t="s">
        <v>1</v>
      </c>
      <c r="M9" s="90" t="s">
        <v>2</v>
      </c>
      <c r="N9" s="91" t="s">
        <v>21</v>
      </c>
      <c r="O9" s="89" t="s">
        <v>0</v>
      </c>
      <c r="P9" s="90" t="s">
        <v>1</v>
      </c>
      <c r="Q9" s="90" t="s">
        <v>2</v>
      </c>
      <c r="R9" s="91" t="s">
        <v>21</v>
      </c>
      <c r="S9" s="89" t="s">
        <v>0</v>
      </c>
      <c r="T9" s="90" t="s">
        <v>1</v>
      </c>
      <c r="U9" s="90" t="s">
        <v>2</v>
      </c>
      <c r="V9" s="91" t="s">
        <v>21</v>
      </c>
    </row>
    <row r="10" spans="1:22" x14ac:dyDescent="0.25">
      <c r="A10" s="99">
        <v>1</v>
      </c>
      <c r="B10" s="37" t="s">
        <v>3</v>
      </c>
      <c r="C10" s="72"/>
      <c r="D10" s="73"/>
      <c r="E10" s="73"/>
      <c r="F10" s="44">
        <f t="shared" ref="F10:F11" si="0">+E10+D10+C10</f>
        <v>0</v>
      </c>
      <c r="G10" s="72"/>
      <c r="H10" s="73"/>
      <c r="I10" s="73"/>
      <c r="J10" s="44">
        <f t="shared" ref="J10:J11" si="1">+I10+H10+G10</f>
        <v>0</v>
      </c>
      <c r="K10" s="72"/>
      <c r="L10" s="73"/>
      <c r="M10" s="73"/>
      <c r="N10" s="44">
        <f t="shared" ref="N10:N11" si="2">+M10+L10+K10</f>
        <v>0</v>
      </c>
      <c r="O10" s="72"/>
      <c r="P10" s="73"/>
      <c r="Q10" s="73"/>
      <c r="R10" s="44">
        <f t="shared" ref="R10:R11" si="3">+Q10+P10+O10</f>
        <v>0</v>
      </c>
      <c r="S10" s="72">
        <f>+C10+G10+K10+O10</f>
        <v>0</v>
      </c>
      <c r="T10" s="73">
        <f t="shared" ref="T10:U10" si="4">+D10+H10+L10+P10</f>
        <v>0</v>
      </c>
      <c r="U10" s="73">
        <f t="shared" si="4"/>
        <v>0</v>
      </c>
      <c r="V10" s="44">
        <f t="shared" ref="V10:V11" si="5">+U10+T10+S10</f>
        <v>0</v>
      </c>
    </row>
    <row r="11" spans="1:22" x14ac:dyDescent="0.25">
      <c r="A11" s="100">
        <v>2</v>
      </c>
      <c r="B11" s="38" t="s">
        <v>4</v>
      </c>
      <c r="C11" s="74"/>
      <c r="D11" s="75"/>
      <c r="E11" s="75"/>
      <c r="F11" s="45">
        <f t="shared" si="0"/>
        <v>0</v>
      </c>
      <c r="G11" s="74"/>
      <c r="H11" s="75"/>
      <c r="I11" s="75"/>
      <c r="J11" s="45">
        <f t="shared" si="1"/>
        <v>0</v>
      </c>
      <c r="K11" s="74"/>
      <c r="L11" s="75"/>
      <c r="M11" s="75"/>
      <c r="N11" s="45">
        <f t="shared" si="2"/>
        <v>0</v>
      </c>
      <c r="O11" s="74"/>
      <c r="P11" s="75"/>
      <c r="Q11" s="75"/>
      <c r="R11" s="45">
        <f t="shared" si="3"/>
        <v>0</v>
      </c>
      <c r="S11" s="74">
        <f>+C11+G11+K11+O11</f>
        <v>0</v>
      </c>
      <c r="T11" s="75">
        <f t="shared" ref="T11" si="6">+D11+H11+L11+P11</f>
        <v>0</v>
      </c>
      <c r="U11" s="75">
        <f t="shared" ref="U11" si="7">+E11+I11+M11+Q11</f>
        <v>0</v>
      </c>
      <c r="V11" s="45">
        <f t="shared" si="5"/>
        <v>0</v>
      </c>
    </row>
    <row r="12" spans="1:22" x14ac:dyDescent="0.25">
      <c r="A12" s="101">
        <v>3</v>
      </c>
      <c r="B12" s="39" t="s">
        <v>22</v>
      </c>
      <c r="C12" s="41">
        <f>+C10+C11</f>
        <v>0</v>
      </c>
      <c r="D12" s="42">
        <f t="shared" ref="D12:F12" si="8">+D10+D11</f>
        <v>0</v>
      </c>
      <c r="E12" s="42">
        <f t="shared" si="8"/>
        <v>0</v>
      </c>
      <c r="F12" s="43">
        <f t="shared" si="8"/>
        <v>0</v>
      </c>
      <c r="G12" s="41">
        <f>+G10+G11</f>
        <v>0</v>
      </c>
      <c r="H12" s="42">
        <f t="shared" ref="H12" si="9">+H10+H11</f>
        <v>0</v>
      </c>
      <c r="I12" s="42">
        <f t="shared" ref="I12" si="10">+I10+I11</f>
        <v>0</v>
      </c>
      <c r="J12" s="43">
        <f t="shared" ref="J12" si="11">+J10+J11</f>
        <v>0</v>
      </c>
      <c r="K12" s="41">
        <f>+K10+K11</f>
        <v>0</v>
      </c>
      <c r="L12" s="42">
        <f t="shared" ref="L12" si="12">+L10+L11</f>
        <v>0</v>
      </c>
      <c r="M12" s="42">
        <f t="shared" ref="M12" si="13">+M10+M11</f>
        <v>0</v>
      </c>
      <c r="N12" s="43">
        <f t="shared" ref="N12" si="14">+N10+N11</f>
        <v>0</v>
      </c>
      <c r="O12" s="41">
        <f>+O10+O11</f>
        <v>0</v>
      </c>
      <c r="P12" s="42">
        <f t="shared" ref="P12" si="15">+P10+P11</f>
        <v>0</v>
      </c>
      <c r="Q12" s="42">
        <f t="shared" ref="Q12" si="16">+Q10+Q11</f>
        <v>0</v>
      </c>
      <c r="R12" s="43">
        <f t="shared" ref="R12" si="17">+R10+R11</f>
        <v>0</v>
      </c>
      <c r="S12" s="41">
        <f>+S10+S11</f>
        <v>0</v>
      </c>
      <c r="T12" s="42">
        <f t="shared" ref="T12" si="18">+T10+T11</f>
        <v>0</v>
      </c>
      <c r="U12" s="42">
        <f t="shared" ref="U12" si="19">+U10+U11</f>
        <v>0</v>
      </c>
      <c r="V12" s="43">
        <f t="shared" ref="V12" si="20">+V10+V11</f>
        <v>0</v>
      </c>
    </row>
    <row r="13" spans="1:22" x14ac:dyDescent="0.25">
      <c r="A13" s="100">
        <v>4</v>
      </c>
      <c r="B13" s="38" t="s">
        <v>30</v>
      </c>
      <c r="C13" s="76"/>
      <c r="D13" s="77"/>
      <c r="E13" s="77"/>
      <c r="F13" s="46">
        <f>+C13+D13+E13</f>
        <v>0</v>
      </c>
      <c r="G13" s="76"/>
      <c r="H13" s="77"/>
      <c r="I13" s="77"/>
      <c r="J13" s="46">
        <f>+G13+H13+I13</f>
        <v>0</v>
      </c>
      <c r="K13" s="76"/>
      <c r="L13" s="77"/>
      <c r="M13" s="77"/>
      <c r="N13" s="46">
        <f>+K13+L13+M13</f>
        <v>0</v>
      </c>
      <c r="O13" s="76"/>
      <c r="P13" s="77"/>
      <c r="Q13" s="77"/>
      <c r="R13" s="46">
        <f>+O13+P13+Q13</f>
        <v>0</v>
      </c>
      <c r="S13" s="76">
        <f>+C13+G13+K13+O13</f>
        <v>0</v>
      </c>
      <c r="T13" s="77">
        <f t="shared" ref="T13" si="21">+D13+H13+L13+P13</f>
        <v>0</v>
      </c>
      <c r="U13" s="77">
        <f t="shared" ref="U13" si="22">+E13+I13+M13+Q13</f>
        <v>0</v>
      </c>
      <c r="V13" s="46">
        <f>SUM(S13:U13)</f>
        <v>0</v>
      </c>
    </row>
    <row r="14" spans="1:22" x14ac:dyDescent="0.25">
      <c r="A14" s="100">
        <v>5</v>
      </c>
      <c r="B14" s="38" t="s">
        <v>31</v>
      </c>
      <c r="C14" s="48" t="str">
        <f>IF(C$13&gt;0,C10/C$13,"")</f>
        <v/>
      </c>
      <c r="D14" s="49" t="str">
        <f t="shared" ref="D14:F14" si="23">IF(D$13&gt;0,D10/D$13,"")</f>
        <v/>
      </c>
      <c r="E14" s="49" t="str">
        <f t="shared" si="23"/>
        <v/>
      </c>
      <c r="F14" s="43" t="str">
        <f t="shared" si="23"/>
        <v/>
      </c>
      <c r="G14" s="48" t="str">
        <f>IF(G$13&gt;0,G10/G$13,"")</f>
        <v/>
      </c>
      <c r="H14" s="49" t="str">
        <f t="shared" ref="H14:J14" si="24">IF(H$13&gt;0,H10/H$13,"")</f>
        <v/>
      </c>
      <c r="I14" s="49" t="str">
        <f t="shared" si="24"/>
        <v/>
      </c>
      <c r="J14" s="43" t="str">
        <f t="shared" si="24"/>
        <v/>
      </c>
      <c r="K14" s="48" t="str">
        <f>IF(K$13&gt;0,K10/K$13,"")</f>
        <v/>
      </c>
      <c r="L14" s="49" t="str">
        <f t="shared" ref="L14:N14" si="25">IF(L$13&gt;0,L10/L$13,"")</f>
        <v/>
      </c>
      <c r="M14" s="49" t="str">
        <f t="shared" si="25"/>
        <v/>
      </c>
      <c r="N14" s="43" t="str">
        <f t="shared" si="25"/>
        <v/>
      </c>
      <c r="O14" s="48" t="str">
        <f>IF(O$13&gt;0,O10/O$13,"")</f>
        <v/>
      </c>
      <c r="P14" s="49" t="str">
        <f t="shared" ref="P14:R14" si="26">IF(P$13&gt;0,P10/P$13,"")</f>
        <v/>
      </c>
      <c r="Q14" s="49" t="str">
        <f t="shared" si="26"/>
        <v/>
      </c>
      <c r="R14" s="43" t="str">
        <f t="shared" si="26"/>
        <v/>
      </c>
      <c r="S14" s="48" t="str">
        <f>IF(S$13&gt;0,S10/S$13,"")</f>
        <v/>
      </c>
      <c r="T14" s="49" t="str">
        <f t="shared" ref="T14:V14" si="27">IF(T$13&gt;0,T10/T$13,"")</f>
        <v/>
      </c>
      <c r="U14" s="49" t="str">
        <f t="shared" si="27"/>
        <v/>
      </c>
      <c r="V14" s="43" t="str">
        <f t="shared" si="27"/>
        <v/>
      </c>
    </row>
    <row r="15" spans="1:22" x14ac:dyDescent="0.25">
      <c r="A15" s="100">
        <v>6</v>
      </c>
      <c r="B15" s="38" t="s">
        <v>32</v>
      </c>
      <c r="C15" s="48" t="str">
        <f t="shared" ref="C15:C16" si="28">IF(C$13&gt;0,C11/C$13,"")</f>
        <v/>
      </c>
      <c r="D15" s="49" t="str">
        <f t="shared" ref="D15:J16" si="29">IF(D$13&gt;0,D11/D$13,"")</f>
        <v/>
      </c>
      <c r="E15" s="49" t="str">
        <f t="shared" si="29"/>
        <v/>
      </c>
      <c r="F15" s="43" t="str">
        <f t="shared" si="29"/>
        <v/>
      </c>
      <c r="G15" s="48" t="str">
        <f t="shared" si="29"/>
        <v/>
      </c>
      <c r="H15" s="49" t="str">
        <f t="shared" ref="H15:R16" si="30">IF(H$13&gt;0,H11/H$13,"")</f>
        <v/>
      </c>
      <c r="I15" s="49" t="str">
        <f t="shared" si="30"/>
        <v/>
      </c>
      <c r="J15" s="43" t="str">
        <f t="shared" si="30"/>
        <v/>
      </c>
      <c r="K15" s="48" t="str">
        <f t="shared" si="30"/>
        <v/>
      </c>
      <c r="L15" s="49" t="str">
        <f t="shared" si="30"/>
        <v/>
      </c>
      <c r="M15" s="49" t="str">
        <f t="shared" si="30"/>
        <v/>
      </c>
      <c r="N15" s="43" t="str">
        <f t="shared" si="30"/>
        <v/>
      </c>
      <c r="O15" s="48" t="str">
        <f t="shared" si="30"/>
        <v/>
      </c>
      <c r="P15" s="49" t="str">
        <f t="shared" si="30"/>
        <v/>
      </c>
      <c r="Q15" s="49" t="str">
        <f t="shared" si="30"/>
        <v/>
      </c>
      <c r="R15" s="43" t="str">
        <f t="shared" si="30"/>
        <v/>
      </c>
      <c r="S15" s="48" t="str">
        <f t="shared" ref="S15:V16" si="31">IF(S$13&gt;0,S11/S$13,"")</f>
        <v/>
      </c>
      <c r="T15" s="49" t="str">
        <f t="shared" si="31"/>
        <v/>
      </c>
      <c r="U15" s="49" t="str">
        <f t="shared" si="31"/>
        <v/>
      </c>
      <c r="V15" s="43" t="str">
        <f t="shared" si="31"/>
        <v/>
      </c>
    </row>
    <row r="16" spans="1:22" x14ac:dyDescent="0.25">
      <c r="A16" s="100">
        <v>7</v>
      </c>
      <c r="B16" s="38" t="s">
        <v>33</v>
      </c>
      <c r="C16" s="48" t="str">
        <f t="shared" si="28"/>
        <v/>
      </c>
      <c r="D16" s="49" t="str">
        <f t="shared" ref="D16:F16" si="32">IF(D$13&gt;0,D12/D$13,"")</f>
        <v/>
      </c>
      <c r="E16" s="49" t="str">
        <f t="shared" si="32"/>
        <v/>
      </c>
      <c r="F16" s="43" t="str">
        <f t="shared" si="32"/>
        <v/>
      </c>
      <c r="G16" s="48" t="str">
        <f t="shared" si="29"/>
        <v/>
      </c>
      <c r="H16" s="49" t="str">
        <f t="shared" si="29"/>
        <v/>
      </c>
      <c r="I16" s="49" t="str">
        <f t="shared" si="29"/>
        <v/>
      </c>
      <c r="J16" s="43" t="str">
        <f t="shared" si="29"/>
        <v/>
      </c>
      <c r="K16" s="48" t="str">
        <f t="shared" si="30"/>
        <v/>
      </c>
      <c r="L16" s="49" t="str">
        <f t="shared" si="30"/>
        <v/>
      </c>
      <c r="M16" s="49" t="str">
        <f t="shared" si="30"/>
        <v/>
      </c>
      <c r="N16" s="43" t="str">
        <f t="shared" si="30"/>
        <v/>
      </c>
      <c r="O16" s="48" t="str">
        <f t="shared" si="30"/>
        <v/>
      </c>
      <c r="P16" s="49" t="str">
        <f t="shared" si="30"/>
        <v/>
      </c>
      <c r="Q16" s="49" t="str">
        <f t="shared" si="30"/>
        <v/>
      </c>
      <c r="R16" s="43" t="str">
        <f t="shared" si="30"/>
        <v/>
      </c>
      <c r="S16" s="48" t="str">
        <f t="shared" si="31"/>
        <v/>
      </c>
      <c r="T16" s="49" t="str">
        <f t="shared" si="31"/>
        <v/>
      </c>
      <c r="U16" s="49" t="str">
        <f t="shared" si="31"/>
        <v/>
      </c>
      <c r="V16" s="43" t="str">
        <f t="shared" si="31"/>
        <v/>
      </c>
    </row>
    <row r="17" spans="1:22" x14ac:dyDescent="0.25">
      <c r="A17" s="102"/>
      <c r="B17" s="40" t="s">
        <v>6</v>
      </c>
      <c r="C17" s="50"/>
      <c r="D17" s="51"/>
      <c r="E17" s="51"/>
      <c r="F17" s="47"/>
      <c r="G17" s="50"/>
      <c r="H17" s="51"/>
      <c r="I17" s="51"/>
      <c r="J17" s="47"/>
      <c r="K17" s="50"/>
      <c r="L17" s="51"/>
      <c r="M17" s="51"/>
      <c r="N17" s="47"/>
      <c r="O17" s="50"/>
      <c r="P17" s="51"/>
      <c r="Q17" s="51"/>
      <c r="R17" s="47"/>
      <c r="S17" s="50"/>
      <c r="T17" s="51"/>
      <c r="U17" s="51"/>
      <c r="V17" s="47"/>
    </row>
    <row r="18" spans="1:22" x14ac:dyDescent="0.25">
      <c r="A18" s="103">
        <v>8</v>
      </c>
      <c r="B18" s="70"/>
      <c r="C18" s="50"/>
      <c r="D18" s="51"/>
      <c r="E18" s="51"/>
      <c r="F18" s="78"/>
      <c r="G18" s="50"/>
      <c r="H18" s="51"/>
      <c r="I18" s="51"/>
      <c r="J18" s="78"/>
      <c r="K18" s="50"/>
      <c r="L18" s="51"/>
      <c r="M18" s="51"/>
      <c r="N18" s="78"/>
      <c r="O18" s="50"/>
      <c r="P18" s="51"/>
      <c r="Q18" s="51"/>
      <c r="R18" s="78"/>
      <c r="S18" s="50"/>
      <c r="T18" s="51"/>
      <c r="U18" s="51"/>
      <c r="V18" s="78">
        <f>+F18+J18+N18+R18</f>
        <v>0</v>
      </c>
    </row>
    <row r="19" spans="1:22" x14ac:dyDescent="0.25">
      <c r="A19" s="103">
        <v>9</v>
      </c>
      <c r="B19" s="70"/>
      <c r="C19" s="50"/>
      <c r="D19" s="51"/>
      <c r="E19" s="51"/>
      <c r="F19" s="78"/>
      <c r="G19" s="50"/>
      <c r="H19" s="51"/>
      <c r="I19" s="51"/>
      <c r="J19" s="78"/>
      <c r="K19" s="50"/>
      <c r="L19" s="51"/>
      <c r="M19" s="51"/>
      <c r="N19" s="78"/>
      <c r="O19" s="50"/>
      <c r="P19" s="51"/>
      <c r="Q19" s="51"/>
      <c r="R19" s="78"/>
      <c r="S19" s="50"/>
      <c r="T19" s="51"/>
      <c r="U19" s="51"/>
      <c r="V19" s="78">
        <f t="shared" ref="V19:V22" si="33">+F19+J19+N19+R19</f>
        <v>0</v>
      </c>
    </row>
    <row r="20" spans="1:22" x14ac:dyDescent="0.25">
      <c r="A20" s="103">
        <v>10</v>
      </c>
      <c r="B20" s="70"/>
      <c r="C20" s="50"/>
      <c r="D20" s="51"/>
      <c r="E20" s="51"/>
      <c r="F20" s="78"/>
      <c r="G20" s="50"/>
      <c r="H20" s="51"/>
      <c r="I20" s="51"/>
      <c r="J20" s="78"/>
      <c r="K20" s="50"/>
      <c r="L20" s="51"/>
      <c r="M20" s="51"/>
      <c r="N20" s="78"/>
      <c r="O20" s="50"/>
      <c r="P20" s="51"/>
      <c r="Q20" s="51"/>
      <c r="R20" s="78"/>
      <c r="S20" s="50"/>
      <c r="T20" s="51"/>
      <c r="U20" s="51"/>
      <c r="V20" s="78">
        <f t="shared" si="33"/>
        <v>0</v>
      </c>
    </row>
    <row r="21" spans="1:22" x14ac:dyDescent="0.25">
      <c r="A21" s="103">
        <v>11</v>
      </c>
      <c r="B21" s="70"/>
      <c r="C21" s="50"/>
      <c r="D21" s="51"/>
      <c r="E21" s="51"/>
      <c r="F21" s="78"/>
      <c r="G21" s="50"/>
      <c r="H21" s="51"/>
      <c r="I21" s="51"/>
      <c r="J21" s="78"/>
      <c r="K21" s="50"/>
      <c r="L21" s="51"/>
      <c r="M21" s="51"/>
      <c r="N21" s="78"/>
      <c r="O21" s="50"/>
      <c r="P21" s="51"/>
      <c r="Q21" s="51"/>
      <c r="R21" s="78"/>
      <c r="S21" s="50"/>
      <c r="T21" s="51"/>
      <c r="U21" s="51"/>
      <c r="V21" s="78">
        <f t="shared" si="33"/>
        <v>0</v>
      </c>
    </row>
    <row r="22" spans="1:22" ht="15.75" thickBot="1" x14ac:dyDescent="0.3">
      <c r="A22" s="104">
        <v>12</v>
      </c>
      <c r="B22" s="71"/>
      <c r="C22" s="52"/>
      <c r="D22" s="53"/>
      <c r="E22" s="53"/>
      <c r="F22" s="79"/>
      <c r="G22" s="52"/>
      <c r="H22" s="53"/>
      <c r="I22" s="53"/>
      <c r="J22" s="79"/>
      <c r="K22" s="52"/>
      <c r="L22" s="53"/>
      <c r="M22" s="53"/>
      <c r="N22" s="79"/>
      <c r="O22" s="52"/>
      <c r="P22" s="53"/>
      <c r="Q22" s="53"/>
      <c r="R22" s="79"/>
      <c r="S22" s="52"/>
      <c r="T22" s="53"/>
      <c r="U22" s="53"/>
      <c r="V22" s="79">
        <f t="shared" si="33"/>
        <v>0</v>
      </c>
    </row>
    <row r="23" spans="1:22" ht="15.75" thickBot="1" x14ac:dyDescent="0.3">
      <c r="A23" s="105">
        <v>13</v>
      </c>
      <c r="B23" s="56" t="s">
        <v>9</v>
      </c>
      <c r="C23" s="54"/>
      <c r="D23" s="55"/>
      <c r="E23" s="55"/>
      <c r="F23" s="57">
        <f>+F12+SUM(F18:F22)</f>
        <v>0</v>
      </c>
      <c r="G23" s="54">
        <f>+G12+SUM(G17:G22)</f>
        <v>0</v>
      </c>
      <c r="H23" s="55">
        <f>+H12+SUM(H17:H22)</f>
        <v>0</v>
      </c>
      <c r="I23" s="55">
        <f>+I12+SUM(I17:I22)</f>
        <v>0</v>
      </c>
      <c r="J23" s="57">
        <f>+J12+SUM(J18:J22)</f>
        <v>0</v>
      </c>
      <c r="K23" s="54">
        <f>+K12+SUM(K17:K22)</f>
        <v>0</v>
      </c>
      <c r="L23" s="55">
        <f>+L12+SUM(L17:L22)</f>
        <v>0</v>
      </c>
      <c r="M23" s="55">
        <f>+M12+SUM(M17:M22)</f>
        <v>0</v>
      </c>
      <c r="N23" s="57">
        <f>+N12+SUM(N18:N22)</f>
        <v>0</v>
      </c>
      <c r="O23" s="54">
        <f>+O12+SUM(O17:O22)</f>
        <v>0</v>
      </c>
      <c r="P23" s="55">
        <f>+P12+SUM(P17:P22)</f>
        <v>0</v>
      </c>
      <c r="Q23" s="55">
        <f>+Q12+SUM(Q18:Q22)</f>
        <v>0</v>
      </c>
      <c r="R23" s="57">
        <f>+R12+SUM(R18:R22)</f>
        <v>0</v>
      </c>
      <c r="S23" s="54">
        <f>+S12+SUM(S17:S22)</f>
        <v>0</v>
      </c>
      <c r="T23" s="55">
        <f>+T12+SUM(T17:T22)</f>
        <v>0</v>
      </c>
      <c r="U23" s="55">
        <f>+U12+SUM(U17:U22)</f>
        <v>0</v>
      </c>
      <c r="V23" s="57">
        <f>+V12+SUM(V18:V22)</f>
        <v>0</v>
      </c>
    </row>
    <row r="24" spans="1:22" ht="15.75" thickBot="1" x14ac:dyDescent="0.3">
      <c r="A24" s="106"/>
      <c r="B24" s="18"/>
      <c r="C24" s="19"/>
      <c r="D24" s="16"/>
      <c r="E24" s="16"/>
      <c r="F24" s="20"/>
      <c r="G24" s="19"/>
      <c r="H24" s="16"/>
      <c r="I24" s="16"/>
      <c r="J24" s="20"/>
      <c r="K24" s="19"/>
      <c r="L24" s="16"/>
      <c r="M24" s="16"/>
      <c r="N24" s="20"/>
      <c r="O24" s="19"/>
      <c r="P24" s="16"/>
      <c r="Q24" s="16"/>
      <c r="R24" s="20"/>
      <c r="S24" s="19"/>
      <c r="T24" s="16"/>
      <c r="U24" s="16"/>
      <c r="V24" s="20"/>
    </row>
    <row r="25" spans="1:22" ht="30.75" thickBot="1" x14ac:dyDescent="0.3">
      <c r="A25" s="98" t="s">
        <v>58</v>
      </c>
      <c r="B25" s="92" t="s">
        <v>38</v>
      </c>
      <c r="C25" s="89"/>
      <c r="D25" s="90"/>
      <c r="E25" s="90"/>
      <c r="F25" s="91" t="s">
        <v>21</v>
      </c>
      <c r="G25" s="89"/>
      <c r="H25" s="90"/>
      <c r="I25" s="90"/>
      <c r="J25" s="91" t="s">
        <v>21</v>
      </c>
      <c r="K25" s="89"/>
      <c r="L25" s="90"/>
      <c r="M25" s="90"/>
      <c r="N25" s="91" t="s">
        <v>21</v>
      </c>
      <c r="O25" s="89"/>
      <c r="P25" s="90"/>
      <c r="Q25" s="90"/>
      <c r="R25" s="91" t="s">
        <v>21</v>
      </c>
      <c r="S25" s="89"/>
      <c r="T25" s="90"/>
      <c r="U25" s="90"/>
      <c r="V25" s="91" t="s">
        <v>21</v>
      </c>
    </row>
    <row r="26" spans="1:22" x14ac:dyDescent="0.25">
      <c r="A26" s="100">
        <v>14</v>
      </c>
      <c r="B26" s="38" t="s">
        <v>5</v>
      </c>
      <c r="C26" s="50"/>
      <c r="D26" s="51"/>
      <c r="E26" s="51"/>
      <c r="F26" s="78"/>
      <c r="G26" s="50"/>
      <c r="H26" s="51"/>
      <c r="I26" s="51"/>
      <c r="J26" s="78"/>
      <c r="K26" s="50"/>
      <c r="L26" s="51"/>
      <c r="M26" s="51"/>
      <c r="N26" s="78"/>
      <c r="O26" s="50"/>
      <c r="P26" s="51"/>
      <c r="Q26" s="51"/>
      <c r="R26" s="78"/>
      <c r="S26" s="50"/>
      <c r="T26" s="51"/>
      <c r="U26" s="51"/>
      <c r="V26" s="78">
        <f t="shared" ref="V26:V28" si="34">+F26+J26+N26+R26</f>
        <v>0</v>
      </c>
    </row>
    <row r="27" spans="1:22" x14ac:dyDescent="0.25">
      <c r="A27" s="100">
        <v>15</v>
      </c>
      <c r="B27" s="38" t="s">
        <v>35</v>
      </c>
      <c r="C27" s="50"/>
      <c r="D27" s="51"/>
      <c r="E27" s="51"/>
      <c r="F27" s="78"/>
      <c r="G27" s="50"/>
      <c r="H27" s="51"/>
      <c r="I27" s="51"/>
      <c r="J27" s="78"/>
      <c r="K27" s="50"/>
      <c r="L27" s="51"/>
      <c r="M27" s="51"/>
      <c r="N27" s="78"/>
      <c r="O27" s="50"/>
      <c r="P27" s="51"/>
      <c r="Q27" s="51"/>
      <c r="R27" s="78"/>
      <c r="S27" s="50"/>
      <c r="T27" s="51"/>
      <c r="U27" s="51"/>
      <c r="V27" s="78">
        <f t="shared" si="34"/>
        <v>0</v>
      </c>
    </row>
    <row r="28" spans="1:22" ht="45" x14ac:dyDescent="0.25">
      <c r="A28" s="100">
        <v>16</v>
      </c>
      <c r="B28" s="38" t="s">
        <v>90</v>
      </c>
      <c r="C28" s="50"/>
      <c r="D28" s="51"/>
      <c r="E28" s="51"/>
      <c r="F28" s="78"/>
      <c r="G28" s="50"/>
      <c r="H28" s="51"/>
      <c r="I28" s="51"/>
      <c r="J28" s="78"/>
      <c r="K28" s="50"/>
      <c r="L28" s="51"/>
      <c r="M28" s="51"/>
      <c r="N28" s="78"/>
      <c r="O28" s="50"/>
      <c r="P28" s="51"/>
      <c r="Q28" s="51"/>
      <c r="R28" s="78"/>
      <c r="S28" s="50"/>
      <c r="T28" s="51"/>
      <c r="U28" s="51"/>
      <c r="V28" s="78">
        <f t="shared" si="34"/>
        <v>0</v>
      </c>
    </row>
    <row r="29" spans="1:22" x14ac:dyDescent="0.25">
      <c r="A29" s="102"/>
      <c r="B29" s="40" t="s">
        <v>25</v>
      </c>
      <c r="C29" s="50"/>
      <c r="D29" s="51"/>
      <c r="E29" s="51"/>
      <c r="F29" s="47"/>
      <c r="G29" s="50"/>
      <c r="H29" s="51"/>
      <c r="I29" s="51"/>
      <c r="J29" s="47"/>
      <c r="K29" s="50"/>
      <c r="L29" s="51"/>
      <c r="M29" s="51"/>
      <c r="N29" s="47"/>
      <c r="O29" s="50"/>
      <c r="P29" s="51"/>
      <c r="Q29" s="51"/>
      <c r="R29" s="47"/>
      <c r="S29" s="50"/>
      <c r="T29" s="51"/>
      <c r="U29" s="51"/>
      <c r="V29" s="47"/>
    </row>
    <row r="30" spans="1:22" x14ac:dyDescent="0.25">
      <c r="A30" s="103">
        <v>17</v>
      </c>
      <c r="B30" s="80"/>
      <c r="C30" s="50"/>
      <c r="D30" s="51"/>
      <c r="E30" s="51"/>
      <c r="F30" s="78"/>
      <c r="G30" s="50"/>
      <c r="H30" s="51"/>
      <c r="I30" s="51"/>
      <c r="J30" s="78"/>
      <c r="K30" s="50"/>
      <c r="L30" s="51"/>
      <c r="M30" s="51"/>
      <c r="N30" s="78"/>
      <c r="O30" s="50"/>
      <c r="P30" s="51"/>
      <c r="Q30" s="51"/>
      <c r="R30" s="78"/>
      <c r="S30" s="50"/>
      <c r="T30" s="51"/>
      <c r="U30" s="51"/>
      <c r="V30" s="78">
        <f t="shared" ref="V30:V34" si="35">+F30+J30+N30+R30</f>
        <v>0</v>
      </c>
    </row>
    <row r="31" spans="1:22" x14ac:dyDescent="0.25">
      <c r="A31" s="103">
        <v>18</v>
      </c>
      <c r="B31" s="80"/>
      <c r="C31" s="50"/>
      <c r="D31" s="51"/>
      <c r="E31" s="51"/>
      <c r="F31" s="78"/>
      <c r="G31" s="50"/>
      <c r="H31" s="51"/>
      <c r="I31" s="51"/>
      <c r="J31" s="78"/>
      <c r="K31" s="50"/>
      <c r="L31" s="51"/>
      <c r="M31" s="51"/>
      <c r="N31" s="78"/>
      <c r="O31" s="50"/>
      <c r="P31" s="51"/>
      <c r="Q31" s="51"/>
      <c r="R31" s="78"/>
      <c r="S31" s="50"/>
      <c r="T31" s="51"/>
      <c r="U31" s="51"/>
      <c r="V31" s="78">
        <f t="shared" si="35"/>
        <v>0</v>
      </c>
    </row>
    <row r="32" spans="1:22" x14ac:dyDescent="0.25">
      <c r="A32" s="103">
        <v>19</v>
      </c>
      <c r="B32" s="80"/>
      <c r="C32" s="50"/>
      <c r="D32" s="51"/>
      <c r="E32" s="51"/>
      <c r="F32" s="78"/>
      <c r="G32" s="50"/>
      <c r="H32" s="51"/>
      <c r="I32" s="51"/>
      <c r="J32" s="78"/>
      <c r="K32" s="50"/>
      <c r="L32" s="51"/>
      <c r="M32" s="51"/>
      <c r="N32" s="78"/>
      <c r="O32" s="50"/>
      <c r="P32" s="51"/>
      <c r="Q32" s="51"/>
      <c r="R32" s="78"/>
      <c r="S32" s="50"/>
      <c r="T32" s="51"/>
      <c r="U32" s="51"/>
      <c r="V32" s="78">
        <f t="shared" si="35"/>
        <v>0</v>
      </c>
    </row>
    <row r="33" spans="1:22" x14ac:dyDescent="0.25">
      <c r="A33" s="103">
        <v>20</v>
      </c>
      <c r="B33" s="80"/>
      <c r="C33" s="50"/>
      <c r="D33" s="51"/>
      <c r="E33" s="51"/>
      <c r="F33" s="78"/>
      <c r="G33" s="50"/>
      <c r="H33" s="51"/>
      <c r="I33" s="51"/>
      <c r="J33" s="78"/>
      <c r="K33" s="50"/>
      <c r="L33" s="51"/>
      <c r="M33" s="51"/>
      <c r="N33" s="78"/>
      <c r="O33" s="50"/>
      <c r="P33" s="51"/>
      <c r="Q33" s="51"/>
      <c r="R33" s="78"/>
      <c r="S33" s="50"/>
      <c r="T33" s="51"/>
      <c r="U33" s="51"/>
      <c r="V33" s="78">
        <f t="shared" si="35"/>
        <v>0</v>
      </c>
    </row>
    <row r="34" spans="1:22" ht="15.75" thickBot="1" x14ac:dyDescent="0.3">
      <c r="A34" s="104">
        <v>21</v>
      </c>
      <c r="B34" s="81"/>
      <c r="C34" s="52"/>
      <c r="D34" s="53"/>
      <c r="E34" s="53"/>
      <c r="F34" s="79"/>
      <c r="G34" s="52"/>
      <c r="H34" s="53"/>
      <c r="I34" s="53"/>
      <c r="J34" s="79"/>
      <c r="K34" s="52"/>
      <c r="L34" s="53"/>
      <c r="M34" s="53"/>
      <c r="N34" s="79"/>
      <c r="O34" s="52"/>
      <c r="P34" s="53"/>
      <c r="Q34" s="53"/>
      <c r="R34" s="79"/>
      <c r="S34" s="52"/>
      <c r="T34" s="53"/>
      <c r="U34" s="53"/>
      <c r="V34" s="79">
        <f t="shared" si="35"/>
        <v>0</v>
      </c>
    </row>
    <row r="35" spans="1:22" ht="15.75" thickBot="1" x14ac:dyDescent="0.3">
      <c r="A35" s="105">
        <v>22</v>
      </c>
      <c r="B35" s="62" t="s">
        <v>10</v>
      </c>
      <c r="C35" s="54"/>
      <c r="D35" s="55"/>
      <c r="E35" s="57"/>
      <c r="F35" s="57">
        <f>SUM(F26:F28)+SUM(F30:F34)</f>
        <v>0</v>
      </c>
      <c r="G35" s="54"/>
      <c r="H35" s="55"/>
      <c r="I35" s="57"/>
      <c r="J35" s="57">
        <f>SUM(J26:J28)+SUM(J30:J34)</f>
        <v>0</v>
      </c>
      <c r="K35" s="54"/>
      <c r="L35" s="55"/>
      <c r="M35" s="57"/>
      <c r="N35" s="57">
        <f>SUM(N26:N28)+SUM(N30:N34)</f>
        <v>0</v>
      </c>
      <c r="O35" s="54"/>
      <c r="P35" s="55"/>
      <c r="Q35" s="57"/>
      <c r="R35" s="57">
        <f>SUM(R26:R28)+SUM(R30:R34)</f>
        <v>0</v>
      </c>
      <c r="S35" s="54"/>
      <c r="T35" s="55"/>
      <c r="U35" s="57"/>
      <c r="V35" s="57">
        <f>SUM(V26:V28)+SUM(V30:V34)</f>
        <v>0</v>
      </c>
    </row>
    <row r="36" spans="1:22" ht="15.75" thickBot="1" x14ac:dyDescent="0.3">
      <c r="A36" s="107"/>
      <c r="B36" s="1"/>
      <c r="C36" s="21"/>
      <c r="F36" s="22"/>
      <c r="G36" s="21"/>
      <c r="J36" s="22"/>
      <c r="K36" s="21"/>
      <c r="N36" s="22"/>
      <c r="O36" s="21"/>
      <c r="R36" s="22"/>
      <c r="S36" s="21"/>
      <c r="V36" s="22"/>
    </row>
    <row r="37" spans="1:22" ht="30.75" thickBot="1" x14ac:dyDescent="0.3">
      <c r="A37" s="108">
        <v>23</v>
      </c>
      <c r="B37" s="61" t="s">
        <v>20</v>
      </c>
      <c r="C37" s="58"/>
      <c r="D37" s="59"/>
      <c r="E37" s="59"/>
      <c r="F37" s="60">
        <f>+F23-F35</f>
        <v>0</v>
      </c>
      <c r="G37" s="58"/>
      <c r="H37" s="59"/>
      <c r="I37" s="59"/>
      <c r="J37" s="60">
        <f>+J23-J35</f>
        <v>0</v>
      </c>
      <c r="K37" s="58"/>
      <c r="L37" s="59"/>
      <c r="M37" s="59"/>
      <c r="N37" s="60">
        <f>+N23-N35</f>
        <v>0</v>
      </c>
      <c r="O37" s="58"/>
      <c r="P37" s="59"/>
      <c r="Q37" s="59"/>
      <c r="R37" s="60">
        <f>+R23-R35</f>
        <v>0</v>
      </c>
      <c r="S37" s="58"/>
      <c r="T37" s="59"/>
      <c r="U37" s="59"/>
      <c r="V37" s="60">
        <f>+V23-V35</f>
        <v>0</v>
      </c>
    </row>
    <row r="38" spans="1:22" x14ac:dyDescent="0.25">
      <c r="A38" s="109"/>
      <c r="C38" s="21"/>
      <c r="F38" s="22"/>
      <c r="G38" s="21"/>
      <c r="J38" s="22"/>
      <c r="K38" s="21"/>
      <c r="N38" s="22"/>
      <c r="O38" s="21"/>
      <c r="R38" s="22"/>
      <c r="S38" s="21"/>
      <c r="V38" s="22"/>
    </row>
    <row r="39" spans="1:22" ht="15.75" thickBot="1" x14ac:dyDescent="0.3">
      <c r="A39" s="109"/>
      <c r="C39" s="21"/>
      <c r="F39" s="22"/>
      <c r="G39" s="21"/>
      <c r="J39" s="22"/>
      <c r="K39" s="21"/>
      <c r="N39" s="22"/>
      <c r="O39" s="21"/>
      <c r="R39" s="22"/>
      <c r="S39" s="21"/>
      <c r="V39" s="22"/>
    </row>
    <row r="40" spans="1:22" ht="15.75" thickBot="1" x14ac:dyDescent="0.3">
      <c r="A40" s="98" t="s">
        <v>58</v>
      </c>
      <c r="B40" s="88" t="s">
        <v>23</v>
      </c>
      <c r="C40" s="89" t="s">
        <v>0</v>
      </c>
      <c r="D40" s="90" t="s">
        <v>1</v>
      </c>
      <c r="E40" s="90" t="s">
        <v>2</v>
      </c>
      <c r="F40" s="91" t="s">
        <v>21</v>
      </c>
      <c r="G40" s="89" t="s">
        <v>0</v>
      </c>
      <c r="H40" s="90" t="s">
        <v>1</v>
      </c>
      <c r="I40" s="90" t="s">
        <v>2</v>
      </c>
      <c r="J40" s="91" t="s">
        <v>21</v>
      </c>
      <c r="K40" s="89" t="s">
        <v>0</v>
      </c>
      <c r="L40" s="90" t="s">
        <v>1</v>
      </c>
      <c r="M40" s="90" t="s">
        <v>2</v>
      </c>
      <c r="N40" s="91" t="s">
        <v>21</v>
      </c>
      <c r="O40" s="89" t="s">
        <v>0</v>
      </c>
      <c r="P40" s="90" t="s">
        <v>1</v>
      </c>
      <c r="Q40" s="90" t="s">
        <v>2</v>
      </c>
      <c r="R40" s="91" t="s">
        <v>21</v>
      </c>
      <c r="S40" s="89" t="s">
        <v>0</v>
      </c>
      <c r="T40" s="90" t="s">
        <v>1</v>
      </c>
      <c r="U40" s="90" t="s">
        <v>2</v>
      </c>
      <c r="V40" s="91" t="s">
        <v>21</v>
      </c>
    </row>
    <row r="41" spans="1:22" x14ac:dyDescent="0.25">
      <c r="A41" s="100">
        <v>24</v>
      </c>
      <c r="B41" s="38" t="s">
        <v>3</v>
      </c>
      <c r="C41" s="74"/>
      <c r="D41" s="75"/>
      <c r="E41" s="75"/>
      <c r="F41" s="43">
        <f>+C41+D41+E41</f>
        <v>0</v>
      </c>
      <c r="G41" s="74"/>
      <c r="H41" s="75"/>
      <c r="I41" s="75"/>
      <c r="J41" s="43">
        <f>+G41+H41+I41</f>
        <v>0</v>
      </c>
      <c r="K41" s="74"/>
      <c r="L41" s="75"/>
      <c r="M41" s="75"/>
      <c r="N41" s="43">
        <f>+K41+L41+M41</f>
        <v>0</v>
      </c>
      <c r="O41" s="74"/>
      <c r="P41" s="75"/>
      <c r="Q41" s="75"/>
      <c r="R41" s="43">
        <f>+O41+P41+Q41</f>
        <v>0</v>
      </c>
      <c r="S41" s="74">
        <f>+C41+G41+K41+O41</f>
        <v>0</v>
      </c>
      <c r="T41" s="75">
        <f t="shared" ref="T41:T42" si="36">+D41+H41+L41+P41</f>
        <v>0</v>
      </c>
      <c r="U41" s="75">
        <f t="shared" ref="U41:U42" si="37">+E41+I41+M41+Q41</f>
        <v>0</v>
      </c>
      <c r="V41" s="43">
        <f>+S41+T41+U41</f>
        <v>0</v>
      </c>
    </row>
    <row r="42" spans="1:22" x14ac:dyDescent="0.25">
      <c r="A42" s="100">
        <v>25</v>
      </c>
      <c r="B42" s="38" t="s">
        <v>4</v>
      </c>
      <c r="C42" s="74"/>
      <c r="D42" s="75"/>
      <c r="E42" s="75"/>
      <c r="F42" s="43">
        <f>+C42+D42+E42</f>
        <v>0</v>
      </c>
      <c r="G42" s="74"/>
      <c r="H42" s="75"/>
      <c r="I42" s="75"/>
      <c r="J42" s="43">
        <f>+G42+H42+I42</f>
        <v>0</v>
      </c>
      <c r="K42" s="74"/>
      <c r="L42" s="75"/>
      <c r="M42" s="75"/>
      <c r="N42" s="43">
        <f>+K42+L42+M42</f>
        <v>0</v>
      </c>
      <c r="O42" s="74"/>
      <c r="P42" s="75"/>
      <c r="Q42" s="75"/>
      <c r="R42" s="43">
        <f>+O42+P42+Q42</f>
        <v>0</v>
      </c>
      <c r="S42" s="74">
        <f>+C42+G42+K42+O42</f>
        <v>0</v>
      </c>
      <c r="T42" s="75">
        <f t="shared" si="36"/>
        <v>0</v>
      </c>
      <c r="U42" s="75">
        <f t="shared" si="37"/>
        <v>0</v>
      </c>
      <c r="V42" s="43">
        <f>+S42+T42+U42</f>
        <v>0</v>
      </c>
    </row>
    <row r="43" spans="1:22" x14ac:dyDescent="0.25">
      <c r="A43" s="101">
        <v>26</v>
      </c>
      <c r="B43" s="39" t="s">
        <v>22</v>
      </c>
      <c r="C43" s="41">
        <f>+C41+C42</f>
        <v>0</v>
      </c>
      <c r="D43" s="42">
        <f t="shared" ref="D43" si="38">+D41+D42</f>
        <v>0</v>
      </c>
      <c r="E43" s="42">
        <f t="shared" ref="E43" si="39">+E41+E42</f>
        <v>0</v>
      </c>
      <c r="F43" s="43">
        <f t="shared" ref="F43" si="40">+F41+F42</f>
        <v>0</v>
      </c>
      <c r="G43" s="41">
        <f>+G41+G42</f>
        <v>0</v>
      </c>
      <c r="H43" s="42">
        <f t="shared" ref="H43" si="41">+H41+H42</f>
        <v>0</v>
      </c>
      <c r="I43" s="42">
        <f t="shared" ref="I43" si="42">+I41+I42</f>
        <v>0</v>
      </c>
      <c r="J43" s="43">
        <f t="shared" ref="J43" si="43">+J41+J42</f>
        <v>0</v>
      </c>
      <c r="K43" s="41">
        <f>+K41+K42</f>
        <v>0</v>
      </c>
      <c r="L43" s="42">
        <f t="shared" ref="L43" si="44">+L41+L42</f>
        <v>0</v>
      </c>
      <c r="M43" s="42">
        <f t="shared" ref="M43" si="45">+M41+M42</f>
        <v>0</v>
      </c>
      <c r="N43" s="43">
        <f t="shared" ref="N43" si="46">+N41+N42</f>
        <v>0</v>
      </c>
      <c r="O43" s="41">
        <f>+O41+O42</f>
        <v>0</v>
      </c>
      <c r="P43" s="42">
        <f t="shared" ref="P43" si="47">+P41+P42</f>
        <v>0</v>
      </c>
      <c r="Q43" s="42">
        <f t="shared" ref="Q43" si="48">+Q41+Q42</f>
        <v>0</v>
      </c>
      <c r="R43" s="43">
        <f t="shared" ref="R43" si="49">+R41+R42</f>
        <v>0</v>
      </c>
      <c r="S43" s="41">
        <f>+S41+S42</f>
        <v>0</v>
      </c>
      <c r="T43" s="42">
        <f t="shared" ref="T43" si="50">+T41+T42</f>
        <v>0</v>
      </c>
      <c r="U43" s="42">
        <f t="shared" ref="U43" si="51">+U41+U42</f>
        <v>0</v>
      </c>
      <c r="V43" s="43">
        <f>+V41+V42</f>
        <v>0</v>
      </c>
    </row>
    <row r="44" spans="1:22" x14ac:dyDescent="0.25">
      <c r="A44" s="100">
        <v>27</v>
      </c>
      <c r="B44" s="38" t="s">
        <v>30</v>
      </c>
      <c r="C44" s="76"/>
      <c r="D44" s="77"/>
      <c r="E44" s="77"/>
      <c r="F44" s="46">
        <f>+C44+D44+E44</f>
        <v>0</v>
      </c>
      <c r="G44" s="76"/>
      <c r="H44" s="77"/>
      <c r="I44" s="77"/>
      <c r="J44" s="46">
        <f>+G44+H44+I44</f>
        <v>0</v>
      </c>
      <c r="K44" s="76"/>
      <c r="L44" s="77"/>
      <c r="M44" s="77"/>
      <c r="N44" s="46">
        <f>+K44+L44+M44</f>
        <v>0</v>
      </c>
      <c r="O44" s="76"/>
      <c r="P44" s="77"/>
      <c r="Q44" s="77"/>
      <c r="R44" s="46">
        <f>+O44+P44+Q44</f>
        <v>0</v>
      </c>
      <c r="S44" s="76">
        <f>+C44+G44+K44+O44</f>
        <v>0</v>
      </c>
      <c r="T44" s="77">
        <f t="shared" ref="T44" si="52">+D44+H44+L44+P44</f>
        <v>0</v>
      </c>
      <c r="U44" s="77">
        <f t="shared" ref="U44" si="53">+E44+I44+M44+Q44</f>
        <v>0</v>
      </c>
      <c r="V44" s="46">
        <f>SUM(S44:U44)</f>
        <v>0</v>
      </c>
    </row>
    <row r="45" spans="1:22" x14ac:dyDescent="0.25">
      <c r="A45" s="100">
        <v>28</v>
      </c>
      <c r="B45" s="38" t="s">
        <v>31</v>
      </c>
      <c r="C45" s="48" t="str">
        <f>IF(C$44&gt;0,C41/C$44,"")</f>
        <v/>
      </c>
      <c r="D45" s="49" t="str">
        <f t="shared" ref="D45:F45" si="54">IF(D$44&gt;0,D41/D$44,"")</f>
        <v/>
      </c>
      <c r="E45" s="49" t="str">
        <f t="shared" si="54"/>
        <v/>
      </c>
      <c r="F45" s="43" t="str">
        <f t="shared" si="54"/>
        <v/>
      </c>
      <c r="G45" s="48" t="str">
        <f>IF(G$44&gt;0,G41/G$44,"")</f>
        <v/>
      </c>
      <c r="H45" s="49" t="str">
        <f t="shared" ref="H45:J45" si="55">IF(H$44&gt;0,H41/H$44,"")</f>
        <v/>
      </c>
      <c r="I45" s="49" t="str">
        <f t="shared" si="55"/>
        <v/>
      </c>
      <c r="J45" s="43" t="str">
        <f t="shared" si="55"/>
        <v/>
      </c>
      <c r="K45" s="48" t="str">
        <f>IF(K$44&gt;0,K41/K$44,"")</f>
        <v/>
      </c>
      <c r="L45" s="49" t="str">
        <f t="shared" ref="L45:N45" si="56">IF(L$44&gt;0,L41/L$44,"")</f>
        <v/>
      </c>
      <c r="M45" s="49" t="str">
        <f t="shared" si="56"/>
        <v/>
      </c>
      <c r="N45" s="43" t="str">
        <f t="shared" si="56"/>
        <v/>
      </c>
      <c r="O45" s="48" t="str">
        <f>IF(O$44&gt;0,O41/O$44,"")</f>
        <v/>
      </c>
      <c r="P45" s="49" t="str">
        <f t="shared" ref="P45:R45" si="57">IF(P$44&gt;0,P41/P$44,"")</f>
        <v/>
      </c>
      <c r="Q45" s="49" t="str">
        <f t="shared" si="57"/>
        <v/>
      </c>
      <c r="R45" s="43" t="str">
        <f t="shared" si="57"/>
        <v/>
      </c>
      <c r="S45" s="48" t="str">
        <f>IF(S$44&gt;0,S41/S$44,"")</f>
        <v/>
      </c>
      <c r="T45" s="49" t="str">
        <f t="shared" ref="T45:V45" si="58">IF(T$44&gt;0,T41/T$44,"")</f>
        <v/>
      </c>
      <c r="U45" s="49" t="str">
        <f t="shared" si="58"/>
        <v/>
      </c>
      <c r="V45" s="43" t="str">
        <f t="shared" si="58"/>
        <v/>
      </c>
    </row>
    <row r="46" spans="1:22" x14ac:dyDescent="0.25">
      <c r="A46" s="100">
        <v>29</v>
      </c>
      <c r="B46" s="38" t="s">
        <v>32</v>
      </c>
      <c r="C46" s="48" t="str">
        <f t="shared" ref="C46:C47" si="59">IF(C$44&gt;0,C42/C$44,"")</f>
        <v/>
      </c>
      <c r="D46" s="49" t="str">
        <f t="shared" ref="D46:J47" si="60">IF(D$44&gt;0,D42/D$44,"")</f>
        <v/>
      </c>
      <c r="E46" s="49" t="str">
        <f t="shared" si="60"/>
        <v/>
      </c>
      <c r="F46" s="43" t="str">
        <f t="shared" si="60"/>
        <v/>
      </c>
      <c r="G46" s="48" t="str">
        <f t="shared" si="60"/>
        <v/>
      </c>
      <c r="H46" s="49" t="str">
        <f t="shared" ref="H46:V47" si="61">IF(H$44&gt;0,H42/H$44,"")</f>
        <v/>
      </c>
      <c r="I46" s="49" t="str">
        <f t="shared" si="61"/>
        <v/>
      </c>
      <c r="J46" s="43" t="str">
        <f t="shared" si="61"/>
        <v/>
      </c>
      <c r="K46" s="48" t="str">
        <f t="shared" si="61"/>
        <v/>
      </c>
      <c r="L46" s="49" t="str">
        <f t="shared" si="61"/>
        <v/>
      </c>
      <c r="M46" s="49" t="str">
        <f t="shared" si="61"/>
        <v/>
      </c>
      <c r="N46" s="43" t="str">
        <f t="shared" si="61"/>
        <v/>
      </c>
      <c r="O46" s="48" t="str">
        <f t="shared" si="61"/>
        <v/>
      </c>
      <c r="P46" s="49" t="str">
        <f t="shared" si="61"/>
        <v/>
      </c>
      <c r="Q46" s="49" t="str">
        <f t="shared" si="61"/>
        <v/>
      </c>
      <c r="R46" s="43" t="str">
        <f t="shared" si="61"/>
        <v/>
      </c>
      <c r="S46" s="48" t="str">
        <f t="shared" si="61"/>
        <v/>
      </c>
      <c r="T46" s="49" t="str">
        <f t="shared" si="61"/>
        <v/>
      </c>
      <c r="U46" s="49" t="str">
        <f t="shared" si="61"/>
        <v/>
      </c>
      <c r="V46" s="43" t="str">
        <f t="shared" si="61"/>
        <v/>
      </c>
    </row>
    <row r="47" spans="1:22" x14ac:dyDescent="0.25">
      <c r="A47" s="100">
        <v>30</v>
      </c>
      <c r="B47" s="38" t="s">
        <v>33</v>
      </c>
      <c r="C47" s="48" t="str">
        <f t="shared" si="59"/>
        <v/>
      </c>
      <c r="D47" s="49" t="str">
        <f t="shared" ref="D47:F47" si="62">IF(D$44&gt;0,D43/D$44,"")</f>
        <v/>
      </c>
      <c r="E47" s="49" t="str">
        <f t="shared" si="62"/>
        <v/>
      </c>
      <c r="F47" s="43" t="str">
        <f t="shared" si="62"/>
        <v/>
      </c>
      <c r="G47" s="48" t="str">
        <f t="shared" si="60"/>
        <v/>
      </c>
      <c r="H47" s="49" t="str">
        <f t="shared" si="60"/>
        <v/>
      </c>
      <c r="I47" s="49" t="str">
        <f t="shared" si="60"/>
        <v/>
      </c>
      <c r="J47" s="43" t="str">
        <f t="shared" si="60"/>
        <v/>
      </c>
      <c r="K47" s="48" t="str">
        <f t="shared" si="61"/>
        <v/>
      </c>
      <c r="L47" s="49" t="str">
        <f t="shared" si="61"/>
        <v/>
      </c>
      <c r="M47" s="49" t="str">
        <f t="shared" si="61"/>
        <v/>
      </c>
      <c r="N47" s="43" t="str">
        <f t="shared" si="61"/>
        <v/>
      </c>
      <c r="O47" s="48" t="str">
        <f t="shared" si="61"/>
        <v/>
      </c>
      <c r="P47" s="49" t="str">
        <f t="shared" si="61"/>
        <v/>
      </c>
      <c r="Q47" s="49" t="str">
        <f t="shared" si="61"/>
        <v/>
      </c>
      <c r="R47" s="43" t="str">
        <f t="shared" si="61"/>
        <v/>
      </c>
      <c r="S47" s="48" t="str">
        <f t="shared" si="61"/>
        <v/>
      </c>
      <c r="T47" s="49" t="str">
        <f t="shared" si="61"/>
        <v/>
      </c>
      <c r="U47" s="49" t="str">
        <f t="shared" si="61"/>
        <v/>
      </c>
      <c r="V47" s="43" t="str">
        <f t="shared" si="61"/>
        <v/>
      </c>
    </row>
    <row r="48" spans="1:22" x14ac:dyDescent="0.25">
      <c r="A48" s="100">
        <v>31</v>
      </c>
      <c r="B48" s="38" t="s">
        <v>7</v>
      </c>
      <c r="C48" s="50"/>
      <c r="D48" s="51"/>
      <c r="E48" s="51"/>
      <c r="F48" s="78"/>
      <c r="G48" s="50"/>
      <c r="H48" s="51"/>
      <c r="I48" s="51"/>
      <c r="J48" s="78"/>
      <c r="K48" s="50"/>
      <c r="L48" s="51"/>
      <c r="M48" s="51"/>
      <c r="N48" s="78"/>
      <c r="O48" s="50"/>
      <c r="P48" s="51"/>
      <c r="Q48" s="51"/>
      <c r="R48" s="78"/>
      <c r="S48" s="50"/>
      <c r="T48" s="51"/>
      <c r="U48" s="51"/>
      <c r="V48" s="78">
        <f t="shared" ref="V48:V64" si="63">+F48+J48+N48+R48</f>
        <v>0</v>
      </c>
    </row>
    <row r="49" spans="1:22" x14ac:dyDescent="0.25">
      <c r="A49" s="100">
        <v>32</v>
      </c>
      <c r="B49" s="38" t="s">
        <v>34</v>
      </c>
      <c r="C49" s="50"/>
      <c r="D49" s="51"/>
      <c r="E49" s="51"/>
      <c r="F49" s="45" t="str">
        <f>IF(F$44&gt;0,F48/F$44,"")</f>
        <v/>
      </c>
      <c r="G49" s="50"/>
      <c r="H49" s="51"/>
      <c r="I49" s="51"/>
      <c r="J49" s="45" t="str">
        <f>IF(J$44&gt;0,J48/J$44,"")</f>
        <v/>
      </c>
      <c r="K49" s="50"/>
      <c r="L49" s="51"/>
      <c r="M49" s="51"/>
      <c r="N49" s="45" t="str">
        <f>IF(N$44&gt;0,N48/N$44,"")</f>
        <v/>
      </c>
      <c r="O49" s="50"/>
      <c r="P49" s="51"/>
      <c r="Q49" s="51"/>
      <c r="R49" s="45" t="str">
        <f>IF(R$44&gt;0,R48/R$44,"")</f>
        <v/>
      </c>
      <c r="S49" s="50"/>
      <c r="T49" s="51"/>
      <c r="U49" s="51"/>
      <c r="V49" s="45" t="str">
        <f>IF(V$44&gt;0,V48/V$44,"")</f>
        <v/>
      </c>
    </row>
    <row r="50" spans="1:22" x14ac:dyDescent="0.25">
      <c r="A50" s="102"/>
      <c r="B50" s="40" t="s">
        <v>26</v>
      </c>
      <c r="C50" s="50"/>
      <c r="D50" s="51"/>
      <c r="E50" s="51"/>
      <c r="F50" s="51"/>
      <c r="G50" s="50"/>
      <c r="H50" s="51"/>
      <c r="I50" s="51"/>
      <c r="J50" s="51"/>
      <c r="K50" s="50"/>
      <c r="L50" s="51"/>
      <c r="M50" s="51"/>
      <c r="N50" s="51"/>
      <c r="O50" s="50"/>
      <c r="P50" s="51"/>
      <c r="Q50" s="51"/>
      <c r="R50" s="51"/>
      <c r="S50" s="50"/>
      <c r="T50" s="51"/>
      <c r="U50" s="51"/>
      <c r="V50" s="51"/>
    </row>
    <row r="51" spans="1:22" x14ac:dyDescent="0.25">
      <c r="A51" s="103">
        <v>33</v>
      </c>
      <c r="B51" s="80"/>
      <c r="C51" s="50"/>
      <c r="D51" s="51"/>
      <c r="E51" s="51"/>
      <c r="F51" s="78"/>
      <c r="G51" s="50"/>
      <c r="H51" s="51"/>
      <c r="I51" s="51"/>
      <c r="J51" s="78"/>
      <c r="K51" s="50"/>
      <c r="L51" s="51"/>
      <c r="M51" s="51"/>
      <c r="N51" s="78"/>
      <c r="O51" s="50"/>
      <c r="P51" s="51"/>
      <c r="Q51" s="51"/>
      <c r="R51" s="78"/>
      <c r="S51" s="50"/>
      <c r="T51" s="51"/>
      <c r="U51" s="51"/>
      <c r="V51" s="78">
        <f t="shared" si="63"/>
        <v>0</v>
      </c>
    </row>
    <row r="52" spans="1:22" x14ac:dyDescent="0.25">
      <c r="A52" s="103">
        <v>34</v>
      </c>
      <c r="B52" s="80"/>
      <c r="C52" s="50"/>
      <c r="D52" s="51"/>
      <c r="E52" s="51"/>
      <c r="F52" s="78"/>
      <c r="G52" s="50"/>
      <c r="H52" s="51"/>
      <c r="I52" s="51"/>
      <c r="J52" s="78"/>
      <c r="K52" s="50"/>
      <c r="L52" s="51"/>
      <c r="M52" s="51"/>
      <c r="N52" s="78"/>
      <c r="O52" s="50"/>
      <c r="P52" s="51"/>
      <c r="Q52" s="51"/>
      <c r="R52" s="78"/>
      <c r="S52" s="50"/>
      <c r="T52" s="51"/>
      <c r="U52" s="51"/>
      <c r="V52" s="78">
        <f t="shared" si="63"/>
        <v>0</v>
      </c>
    </row>
    <row r="53" spans="1:22" x14ac:dyDescent="0.25">
      <c r="A53" s="103">
        <v>35</v>
      </c>
      <c r="B53" s="80"/>
      <c r="C53" s="50"/>
      <c r="D53" s="51"/>
      <c r="E53" s="51"/>
      <c r="F53" s="78"/>
      <c r="G53" s="50"/>
      <c r="H53" s="51"/>
      <c r="I53" s="51"/>
      <c r="J53" s="78"/>
      <c r="K53" s="50"/>
      <c r="L53" s="51"/>
      <c r="M53" s="51"/>
      <c r="N53" s="78"/>
      <c r="O53" s="50"/>
      <c r="P53" s="51"/>
      <c r="Q53" s="51"/>
      <c r="R53" s="78"/>
      <c r="S53" s="50"/>
      <c r="T53" s="51"/>
      <c r="U53" s="51"/>
      <c r="V53" s="78">
        <f t="shared" si="63"/>
        <v>0</v>
      </c>
    </row>
    <row r="54" spans="1:22" x14ac:dyDescent="0.25">
      <c r="A54" s="103">
        <v>36</v>
      </c>
      <c r="B54" s="80"/>
      <c r="C54" s="50"/>
      <c r="D54" s="51"/>
      <c r="E54" s="51"/>
      <c r="F54" s="78"/>
      <c r="G54" s="50"/>
      <c r="H54" s="51"/>
      <c r="I54" s="51"/>
      <c r="J54" s="78"/>
      <c r="K54" s="50"/>
      <c r="L54" s="51"/>
      <c r="M54" s="51"/>
      <c r="N54" s="78"/>
      <c r="O54" s="50"/>
      <c r="P54" s="51"/>
      <c r="Q54" s="51"/>
      <c r="R54" s="78"/>
      <c r="S54" s="50"/>
      <c r="T54" s="51"/>
      <c r="U54" s="51"/>
      <c r="V54" s="78">
        <f t="shared" si="63"/>
        <v>0</v>
      </c>
    </row>
    <row r="55" spans="1:22" x14ac:dyDescent="0.25">
      <c r="A55" s="103">
        <v>37</v>
      </c>
      <c r="B55" s="80"/>
      <c r="C55" s="50"/>
      <c r="D55" s="51"/>
      <c r="E55" s="51"/>
      <c r="F55" s="78"/>
      <c r="G55" s="50"/>
      <c r="H55" s="51"/>
      <c r="I55" s="51"/>
      <c r="J55" s="78"/>
      <c r="K55" s="50"/>
      <c r="L55" s="51"/>
      <c r="M55" s="51"/>
      <c r="N55" s="78"/>
      <c r="O55" s="50"/>
      <c r="P55" s="51"/>
      <c r="Q55" s="51"/>
      <c r="R55" s="78"/>
      <c r="S55" s="50"/>
      <c r="T55" s="51"/>
      <c r="U55" s="51"/>
      <c r="V55" s="78">
        <f t="shared" si="63"/>
        <v>0</v>
      </c>
    </row>
    <row r="56" spans="1:22" ht="30" x14ac:dyDescent="0.25">
      <c r="A56" s="102"/>
      <c r="B56" s="65" t="s">
        <v>27</v>
      </c>
      <c r="C56" s="50"/>
      <c r="D56" s="51"/>
      <c r="E56" s="51"/>
      <c r="F56" s="47"/>
      <c r="G56" s="50"/>
      <c r="H56" s="51"/>
      <c r="I56" s="51"/>
      <c r="J56" s="47"/>
      <c r="K56" s="50"/>
      <c r="L56" s="51"/>
      <c r="M56" s="51"/>
      <c r="N56" s="47"/>
      <c r="O56" s="50"/>
      <c r="P56" s="51"/>
      <c r="Q56" s="51"/>
      <c r="R56" s="47"/>
      <c r="S56" s="50"/>
      <c r="T56" s="51"/>
      <c r="U56" s="51"/>
      <c r="V56" s="47"/>
    </row>
    <row r="57" spans="1:22" x14ac:dyDescent="0.25">
      <c r="A57" s="100">
        <v>38</v>
      </c>
      <c r="B57" s="66" t="s">
        <v>28</v>
      </c>
      <c r="C57" s="50"/>
      <c r="D57" s="51"/>
      <c r="E57" s="51"/>
      <c r="F57" s="78"/>
      <c r="G57" s="50"/>
      <c r="H57" s="51"/>
      <c r="I57" s="51"/>
      <c r="J57" s="78"/>
      <c r="K57" s="50"/>
      <c r="L57" s="51"/>
      <c r="M57" s="51"/>
      <c r="N57" s="78"/>
      <c r="O57" s="50"/>
      <c r="P57" s="51"/>
      <c r="Q57" s="51"/>
      <c r="R57" s="78"/>
      <c r="S57" s="50"/>
      <c r="T57" s="51"/>
      <c r="U57" s="51"/>
      <c r="V57" s="78">
        <f t="shared" si="63"/>
        <v>0</v>
      </c>
    </row>
    <row r="58" spans="1:22" x14ac:dyDescent="0.25">
      <c r="A58" s="100">
        <v>39</v>
      </c>
      <c r="B58" s="66" t="s">
        <v>107</v>
      </c>
      <c r="C58" s="50"/>
      <c r="D58" s="51"/>
      <c r="E58" s="51"/>
      <c r="F58" s="78"/>
      <c r="G58" s="50"/>
      <c r="H58" s="51"/>
      <c r="I58" s="51"/>
      <c r="J58" s="78"/>
      <c r="K58" s="50"/>
      <c r="L58" s="51"/>
      <c r="M58" s="51"/>
      <c r="N58" s="78"/>
      <c r="O58" s="50"/>
      <c r="P58" s="51"/>
      <c r="Q58" s="51"/>
      <c r="R58" s="78"/>
      <c r="S58" s="50"/>
      <c r="T58" s="51"/>
      <c r="U58" s="51"/>
      <c r="V58" s="78">
        <f t="shared" si="63"/>
        <v>0</v>
      </c>
    </row>
    <row r="59" spans="1:22" ht="30" x14ac:dyDescent="0.25">
      <c r="A59" s="100">
        <v>40</v>
      </c>
      <c r="B59" s="66" t="s">
        <v>108</v>
      </c>
      <c r="C59" s="50"/>
      <c r="D59" s="51"/>
      <c r="E59" s="51"/>
      <c r="F59" s="78"/>
      <c r="G59" s="50"/>
      <c r="H59" s="51"/>
      <c r="I59" s="51"/>
      <c r="J59" s="78"/>
      <c r="K59" s="50"/>
      <c r="L59" s="51"/>
      <c r="M59" s="51"/>
      <c r="N59" s="78"/>
      <c r="O59" s="50"/>
      <c r="P59" s="51"/>
      <c r="Q59" s="51"/>
      <c r="R59" s="78"/>
      <c r="S59" s="50"/>
      <c r="T59" s="51"/>
      <c r="U59" s="51"/>
      <c r="V59" s="78">
        <f t="shared" si="63"/>
        <v>0</v>
      </c>
    </row>
    <row r="60" spans="1:22" x14ac:dyDescent="0.25">
      <c r="A60" s="102"/>
      <c r="B60" s="67" t="s">
        <v>25</v>
      </c>
      <c r="C60" s="50"/>
      <c r="D60" s="51"/>
      <c r="E60" s="51"/>
      <c r="F60" s="47"/>
      <c r="G60" s="50"/>
      <c r="H60" s="51"/>
      <c r="I60" s="51"/>
      <c r="J60" s="47"/>
      <c r="K60" s="50"/>
      <c r="L60" s="51"/>
      <c r="M60" s="51"/>
      <c r="N60" s="47"/>
      <c r="O60" s="50"/>
      <c r="P60" s="51"/>
      <c r="Q60" s="51"/>
      <c r="R60" s="47"/>
      <c r="S60" s="50"/>
      <c r="T60" s="51"/>
      <c r="U60" s="51"/>
      <c r="V60" s="47"/>
    </row>
    <row r="61" spans="1:22" x14ac:dyDescent="0.25">
      <c r="A61" s="103">
        <v>41</v>
      </c>
      <c r="B61" s="82"/>
      <c r="C61" s="50"/>
      <c r="D61" s="51"/>
      <c r="E61" s="51"/>
      <c r="F61" s="78"/>
      <c r="G61" s="50"/>
      <c r="H61" s="51"/>
      <c r="I61" s="51"/>
      <c r="J61" s="78"/>
      <c r="K61" s="50"/>
      <c r="L61" s="51"/>
      <c r="M61" s="51"/>
      <c r="N61" s="78"/>
      <c r="O61" s="50"/>
      <c r="P61" s="51"/>
      <c r="Q61" s="51"/>
      <c r="R61" s="78"/>
      <c r="S61" s="50"/>
      <c r="T61" s="51"/>
      <c r="U61" s="51"/>
      <c r="V61" s="78">
        <f t="shared" si="63"/>
        <v>0</v>
      </c>
    </row>
    <row r="62" spans="1:22" x14ac:dyDescent="0.25">
      <c r="A62" s="103">
        <v>42</v>
      </c>
      <c r="B62" s="82"/>
      <c r="C62" s="50"/>
      <c r="D62" s="51"/>
      <c r="E62" s="51"/>
      <c r="F62" s="78"/>
      <c r="G62" s="50"/>
      <c r="H62" s="51"/>
      <c r="I62" s="51"/>
      <c r="J62" s="78"/>
      <c r="K62" s="50"/>
      <c r="L62" s="51"/>
      <c r="M62" s="51"/>
      <c r="N62" s="78"/>
      <c r="O62" s="50"/>
      <c r="P62" s="51"/>
      <c r="Q62" s="51"/>
      <c r="R62" s="78"/>
      <c r="S62" s="50"/>
      <c r="T62" s="51"/>
      <c r="U62" s="51"/>
      <c r="V62" s="78">
        <f t="shared" si="63"/>
        <v>0</v>
      </c>
    </row>
    <row r="63" spans="1:22" x14ac:dyDescent="0.25">
      <c r="A63" s="103">
        <v>43</v>
      </c>
      <c r="B63" s="82"/>
      <c r="C63" s="50"/>
      <c r="D63" s="51"/>
      <c r="E63" s="51"/>
      <c r="F63" s="78"/>
      <c r="G63" s="50"/>
      <c r="H63" s="51"/>
      <c r="I63" s="51"/>
      <c r="J63" s="78"/>
      <c r="K63" s="50"/>
      <c r="L63" s="51"/>
      <c r="M63" s="51"/>
      <c r="N63" s="78"/>
      <c r="O63" s="50"/>
      <c r="P63" s="51"/>
      <c r="Q63" s="51"/>
      <c r="R63" s="78"/>
      <c r="S63" s="50"/>
      <c r="T63" s="51"/>
      <c r="U63" s="51"/>
      <c r="V63" s="78">
        <f t="shared" si="63"/>
        <v>0</v>
      </c>
    </row>
    <row r="64" spans="1:22" x14ac:dyDescent="0.25">
      <c r="A64" s="103">
        <v>44</v>
      </c>
      <c r="B64" s="82"/>
      <c r="C64" s="50"/>
      <c r="D64" s="51"/>
      <c r="E64" s="51"/>
      <c r="F64" s="78"/>
      <c r="G64" s="50"/>
      <c r="H64" s="51"/>
      <c r="I64" s="51"/>
      <c r="J64" s="78"/>
      <c r="K64" s="50"/>
      <c r="L64" s="51"/>
      <c r="M64" s="51"/>
      <c r="N64" s="78"/>
      <c r="O64" s="50"/>
      <c r="P64" s="51"/>
      <c r="Q64" s="51"/>
      <c r="R64" s="78"/>
      <c r="S64" s="50"/>
      <c r="T64" s="51"/>
      <c r="U64" s="51"/>
      <c r="V64" s="78">
        <f t="shared" si="63"/>
        <v>0</v>
      </c>
    </row>
    <row r="65" spans="1:22" x14ac:dyDescent="0.25">
      <c r="A65" s="103">
        <v>45</v>
      </c>
      <c r="B65" s="82"/>
      <c r="C65" s="50"/>
      <c r="D65" s="51"/>
      <c r="E65" s="51"/>
      <c r="F65" s="78"/>
      <c r="G65" s="50"/>
      <c r="H65" s="51"/>
      <c r="I65" s="51"/>
      <c r="J65" s="78"/>
      <c r="K65" s="50"/>
      <c r="L65" s="51"/>
      <c r="M65" s="51"/>
      <c r="N65" s="78"/>
      <c r="O65" s="50"/>
      <c r="P65" s="51"/>
      <c r="Q65" s="51"/>
      <c r="R65" s="78"/>
      <c r="S65" s="50"/>
      <c r="T65" s="51"/>
      <c r="U65" s="51"/>
      <c r="V65" s="78">
        <f>+F65+J65+N65+R65</f>
        <v>0</v>
      </c>
    </row>
    <row r="66" spans="1:22" ht="15.75" thickBot="1" x14ac:dyDescent="0.3">
      <c r="A66" s="110">
        <v>46</v>
      </c>
      <c r="B66" s="83" t="s">
        <v>24</v>
      </c>
      <c r="C66" s="63"/>
      <c r="D66" s="64"/>
      <c r="E66" s="64"/>
      <c r="F66" s="43">
        <f>SUM(F61:F65)+SUM(F57:F59)</f>
        <v>0</v>
      </c>
      <c r="G66" s="63"/>
      <c r="H66" s="64"/>
      <c r="I66" s="64"/>
      <c r="J66" s="43">
        <f>SUM(J61:J65)+SUM(J57:J59)</f>
        <v>0</v>
      </c>
      <c r="K66" s="63"/>
      <c r="L66" s="64"/>
      <c r="M66" s="64"/>
      <c r="N66" s="43">
        <f>SUM(N61:N65)+SUM(N57:N59)</f>
        <v>0</v>
      </c>
      <c r="O66" s="63"/>
      <c r="P66" s="64"/>
      <c r="Q66" s="64"/>
      <c r="R66" s="43">
        <f>SUM(R61:R65)+SUM(R57:R59)</f>
        <v>0</v>
      </c>
      <c r="S66" s="63"/>
      <c r="T66" s="64"/>
      <c r="U66" s="64"/>
      <c r="V66" s="43">
        <f>SUM(V61:V65)+SUM(V57:V59)</f>
        <v>0</v>
      </c>
    </row>
    <row r="67" spans="1:22" ht="15.75" thickBot="1" x14ac:dyDescent="0.3">
      <c r="A67" s="105">
        <v>47</v>
      </c>
      <c r="B67" s="62" t="s">
        <v>11</v>
      </c>
      <c r="C67" s="54"/>
      <c r="D67" s="55"/>
      <c r="E67" s="57"/>
      <c r="F67" s="57">
        <f>+F43+F48+SUM(F51:F55)-F66</f>
        <v>0</v>
      </c>
      <c r="G67" s="54"/>
      <c r="H67" s="55"/>
      <c r="I67" s="57"/>
      <c r="J67" s="57">
        <f>+J43+J48+SUM(J51:J55)-J66</f>
        <v>0</v>
      </c>
      <c r="K67" s="54"/>
      <c r="L67" s="55"/>
      <c r="M67" s="57"/>
      <c r="N67" s="57">
        <f>+N43+N48+SUM(N51:N55)-N66</f>
        <v>0</v>
      </c>
      <c r="O67" s="54"/>
      <c r="P67" s="55"/>
      <c r="Q67" s="57"/>
      <c r="R67" s="57">
        <f>+R43+R48+SUM(R51:R55)-R66</f>
        <v>0</v>
      </c>
      <c r="S67" s="54"/>
      <c r="T67" s="55"/>
      <c r="U67" s="57"/>
      <c r="V67" s="57">
        <f>+V43+V48+SUM(V51:V55)-V66</f>
        <v>0</v>
      </c>
    </row>
    <row r="68" spans="1:22" ht="15.75" thickBot="1" x14ac:dyDescent="0.3">
      <c r="A68" s="109"/>
    </row>
    <row r="69" spans="1:22" ht="45.75" thickBot="1" x14ac:dyDescent="0.3">
      <c r="A69" s="105">
        <v>48</v>
      </c>
      <c r="B69" s="62" t="s">
        <v>66</v>
      </c>
      <c r="C69" s="54"/>
      <c r="D69" s="55"/>
      <c r="E69" s="57"/>
      <c r="F69" s="57">
        <f>+F43-F37</f>
        <v>0</v>
      </c>
      <c r="G69" s="54"/>
      <c r="H69" s="55"/>
      <c r="I69" s="57"/>
      <c r="J69" s="57">
        <f>+J43-J37</f>
        <v>0</v>
      </c>
      <c r="K69" s="54"/>
      <c r="L69" s="55"/>
      <c r="M69" s="57"/>
      <c r="N69" s="57">
        <f>+N43-N37</f>
        <v>0</v>
      </c>
      <c r="O69" s="54"/>
      <c r="P69" s="55"/>
      <c r="Q69" s="57"/>
      <c r="R69" s="57">
        <f>+R43-R37</f>
        <v>0</v>
      </c>
      <c r="S69" s="54"/>
      <c r="T69" s="55"/>
      <c r="U69" s="57"/>
      <c r="V69" s="57">
        <f>+V43-V37</f>
        <v>0</v>
      </c>
    </row>
    <row r="70" spans="1:22" x14ac:dyDescent="0.25">
      <c r="A70" s="109"/>
    </row>
    <row r="71" spans="1:22" ht="15.75" thickBot="1" x14ac:dyDescent="0.3">
      <c r="A71" s="111"/>
      <c r="B71" s="23" t="s">
        <v>78</v>
      </c>
    </row>
    <row r="72" spans="1:22" ht="15.75" thickBot="1" x14ac:dyDescent="0.3">
      <c r="A72" s="112">
        <v>49</v>
      </c>
      <c r="B72" s="68" t="s">
        <v>39</v>
      </c>
      <c r="C72" s="69"/>
      <c r="D72" s="69"/>
      <c r="E72" s="69"/>
      <c r="F72" s="84"/>
      <c r="G72" s="69"/>
      <c r="H72" s="69"/>
      <c r="I72" s="69"/>
      <c r="J72" s="84"/>
      <c r="K72" s="69"/>
      <c r="L72" s="69"/>
      <c r="M72" s="69"/>
      <c r="N72" s="84"/>
      <c r="O72" s="69"/>
      <c r="P72" s="69"/>
      <c r="Q72" s="69"/>
      <c r="R72" s="84"/>
      <c r="S72" s="69"/>
      <c r="T72" s="69"/>
      <c r="U72" s="69"/>
      <c r="V72" s="84">
        <f>+F72+J72+N72+R72</f>
        <v>0</v>
      </c>
    </row>
  </sheetData>
  <mergeCells count="4">
    <mergeCell ref="C3:E3"/>
    <mergeCell ref="C6:E6"/>
    <mergeCell ref="C5:E5"/>
    <mergeCell ref="C4:E4"/>
  </mergeCells>
  <dataValidations count="2">
    <dataValidation type="list" allowBlank="1" showInputMessage="1" showErrorMessage="1" errorTitle="Select correct reporting period" error="Selecting reporting period from available quarterly and annual options." sqref="C6:E6" xr:uid="{00000000-0002-0000-0300-000000000000}">
      <formula1>full_date_list</formula1>
    </dataValidation>
    <dataValidation type="list" allowBlank="1" showInputMessage="1" showErrorMessage="1" errorTitle="Select Health Plan Name" error="Select Health Plan Name from the available choices" sqref="C3:E3" xr:uid="{00000000-0002-0000-0300-000001000000}">
      <formula1>health_plan_list</formula1>
    </dataValidation>
  </dataValidations>
  <pageMargins left="0.7" right="0.7" top="0.75" bottom="0.75" header="0.3" footer="0.3"/>
  <pageSetup scale="2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heetViews>
  <sheetFormatPr defaultColWidth="9.140625" defaultRowHeight="15" x14ac:dyDescent="0.25"/>
  <cols>
    <col min="1" max="1" width="3.28515625" style="116" customWidth="1"/>
    <col min="2" max="2" width="5" style="115" customWidth="1"/>
    <col min="3" max="3" width="9.28515625" style="116" customWidth="1"/>
    <col min="4" max="15" width="12.5703125" style="116" customWidth="1"/>
    <col min="16" max="16384" width="9.140625" style="116"/>
  </cols>
  <sheetData>
    <row r="1" spans="1:16" ht="18.75" x14ac:dyDescent="0.3">
      <c r="A1" s="17" t="s">
        <v>157</v>
      </c>
    </row>
    <row r="2" spans="1:16" ht="15.75" thickBot="1" x14ac:dyDescent="0.3"/>
    <row r="3" spans="1:16" ht="18.75" x14ac:dyDescent="0.25">
      <c r="B3" s="117"/>
      <c r="C3" s="118"/>
      <c r="D3" s="190" t="s">
        <v>118</v>
      </c>
      <c r="E3" s="190"/>
      <c r="F3" s="190"/>
      <c r="G3" s="118"/>
      <c r="H3" s="118"/>
      <c r="I3" s="118"/>
      <c r="J3" s="118"/>
      <c r="K3" s="118"/>
      <c r="L3" s="118"/>
      <c r="M3" s="118"/>
      <c r="N3" s="118"/>
      <c r="O3" s="119"/>
    </row>
    <row r="4" spans="1:16" x14ac:dyDescent="0.25">
      <c r="B4" s="120"/>
      <c r="C4" s="121"/>
      <c r="D4" s="135" t="str">
        <f>IF(NOT(ISERROR(VLOOKUP(reporting_period_description,'Lists (HIDE)'!J6:$K$40,2,FALSE))),VLOOKUP(reporting_period_description,'Lists (HIDE)'!$J$6:K40,2,FALSE),"")</f>
        <v/>
      </c>
      <c r="E4" s="135" t="e">
        <f>IF(D4="n/a","n/a",IF(EOMONTH(D4,0)+1&gt;VLOOKUP(reporting_period_description,'Lists (HIDE)'!$J$6:$L$40,3,FALSE),"n/a",EOMONTH(D4,0)+1))</f>
        <v>#VALUE!</v>
      </c>
      <c r="F4" s="135" t="e">
        <f>IF(E4="n/a","n/a",IF(EOMONTH(E4,0)+1&gt;VLOOKUP(reporting_period_description,'Lists (HIDE)'!$J$6:$L$40,3,FALSE),"n/a",EOMONTH(E4,0)+1))</f>
        <v>#VALUE!</v>
      </c>
      <c r="G4" s="135" t="e">
        <f>IF(F4="n/a","n/a",IF(EOMONTH(F4,0)+1&gt;VLOOKUP(reporting_period_description,'Lists (HIDE)'!$J$6:$L$40,3,FALSE),"n/a",EOMONTH(F4,0)+1))</f>
        <v>#VALUE!</v>
      </c>
      <c r="H4" s="135" t="e">
        <f>IF(G4="n/a","n/a",IF(EOMONTH(G4,0)+1&gt;VLOOKUP(reporting_period_description,'Lists (HIDE)'!$J$6:$L$40,3,FALSE),"n/a",EOMONTH(G4,0)+1))</f>
        <v>#VALUE!</v>
      </c>
      <c r="I4" s="135" t="e">
        <f>IF(H4="n/a","n/a",IF(EOMONTH(H4,0)+1&gt;VLOOKUP(reporting_period_description,'Lists (HIDE)'!$J$6:$L$40,3,FALSE),"n/a",EOMONTH(H4,0)+1))</f>
        <v>#VALUE!</v>
      </c>
      <c r="J4" s="135" t="e">
        <f>IF(I4="n/a","n/a",IF(EOMONTH(I4,0)+1&gt;VLOOKUP(reporting_period_description,'Lists (HIDE)'!$J$6:$L$40,3,FALSE),"n/a",EOMONTH(I4,0)+1))</f>
        <v>#VALUE!</v>
      </c>
      <c r="K4" s="135" t="e">
        <f>IF(J4="n/a","n/a",IF(EOMONTH(J4,0)+1&gt;VLOOKUP(reporting_period_description,'Lists (HIDE)'!$J$6:$L$40,3,FALSE),"n/a",EOMONTH(J4,0)+1))</f>
        <v>#VALUE!</v>
      </c>
      <c r="L4" s="135" t="e">
        <f>IF(K4="n/a","n/a",IF(EOMONTH(K4,0)+1&gt;VLOOKUP(reporting_period_description,'Lists (HIDE)'!$J$6:$L$40,3,FALSE),"n/a",EOMONTH(K4,0)+1))</f>
        <v>#VALUE!</v>
      </c>
      <c r="M4" s="135" t="e">
        <f>IF(L4="n/a","n/a",IF(EOMONTH(L4,0)+1&gt;VLOOKUP(reporting_period_description,'Lists (HIDE)'!$J$6:$L$40,3,FALSE),"n/a",EOMONTH(L4,0)+1))</f>
        <v>#VALUE!</v>
      </c>
      <c r="N4" s="135" t="e">
        <f>IF(M4="n/a","n/a",IF(EOMONTH(M4,0)+1&gt;VLOOKUP(reporting_period_description,'Lists (HIDE)'!$J$6:$L$40,3,FALSE),"n/a",EOMONTH(M4,0)+1))</f>
        <v>#VALUE!</v>
      </c>
      <c r="O4" s="137" t="e">
        <f>IF(N4="n/a","n/a",IF(EOMONTH(N4,0)+1&gt;VLOOKUP(reporting_period_description,'Lists (HIDE)'!$J$6:$L$40,3,FALSE),"n/a",EOMONTH(N4,0)+1))</f>
        <v>#VALUE!</v>
      </c>
      <c r="P4" s="122"/>
    </row>
    <row r="5" spans="1:16" x14ac:dyDescent="0.25">
      <c r="B5" s="191" t="s">
        <v>119</v>
      </c>
      <c r="C5" s="123" t="str">
        <f>D4</f>
        <v/>
      </c>
      <c r="D5" s="124"/>
      <c r="E5" s="124"/>
      <c r="F5" s="124"/>
      <c r="G5" s="124"/>
      <c r="H5" s="124"/>
      <c r="I5" s="124"/>
      <c r="J5" s="124"/>
      <c r="K5" s="124"/>
      <c r="L5" s="124"/>
      <c r="M5" s="124"/>
      <c r="N5" s="124"/>
      <c r="O5" s="126"/>
    </row>
    <row r="6" spans="1:16" x14ac:dyDescent="0.25">
      <c r="B6" s="191"/>
      <c r="C6" s="123" t="e">
        <f>IF(MONTH(C5)=12,1&amp;"/"&amp;YEAR(C5)+1,MONTH(C5)+1&amp;"/"&amp;YEAR(C5))</f>
        <v>#VALUE!</v>
      </c>
      <c r="D6" s="127"/>
      <c r="E6" s="124"/>
      <c r="F6" s="124"/>
      <c r="G6" s="124"/>
      <c r="H6" s="124"/>
      <c r="I6" s="124"/>
      <c r="J6" s="124"/>
      <c r="K6" s="124"/>
      <c r="L6" s="124"/>
      <c r="M6" s="124"/>
      <c r="N6" s="124"/>
      <c r="O6" s="126"/>
    </row>
    <row r="7" spans="1:16" x14ac:dyDescent="0.25">
      <c r="B7" s="191"/>
      <c r="C7" s="123" t="e">
        <f t="shared" ref="C7:C31" si="0">IF(MONTH(C6)=12,1&amp;"/"&amp;YEAR(C6)+1,MONTH(C6)+1&amp;"/"&amp;YEAR(C6))</f>
        <v>#VALUE!</v>
      </c>
      <c r="D7" s="124"/>
      <c r="E7" s="124"/>
      <c r="F7" s="124"/>
      <c r="G7" s="124"/>
      <c r="H7" s="124"/>
      <c r="I7" s="124"/>
      <c r="J7" s="124"/>
      <c r="K7" s="124"/>
      <c r="L7" s="124"/>
      <c r="M7" s="124"/>
      <c r="N7" s="124"/>
      <c r="O7" s="126"/>
    </row>
    <row r="8" spans="1:16" x14ac:dyDescent="0.25">
      <c r="B8" s="191"/>
      <c r="C8" s="123" t="e">
        <f t="shared" si="0"/>
        <v>#VALUE!</v>
      </c>
      <c r="D8" s="124"/>
      <c r="E8" s="124"/>
      <c r="F8" s="124"/>
      <c r="G8" s="124"/>
      <c r="H8" s="124"/>
      <c r="I8" s="124"/>
      <c r="J8" s="124"/>
      <c r="K8" s="124"/>
      <c r="L8" s="124"/>
      <c r="M8" s="124"/>
      <c r="N8" s="124"/>
      <c r="O8" s="126"/>
    </row>
    <row r="9" spans="1:16" x14ac:dyDescent="0.25">
      <c r="B9" s="191"/>
      <c r="C9" s="123" t="e">
        <f t="shared" si="0"/>
        <v>#VALUE!</v>
      </c>
      <c r="D9" s="124"/>
      <c r="E9" s="124"/>
      <c r="F9" s="124"/>
      <c r="G9" s="128"/>
      <c r="H9" s="124"/>
      <c r="I9" s="124"/>
      <c r="J9" s="124"/>
      <c r="K9" s="124"/>
      <c r="L9" s="124"/>
      <c r="M9" s="124"/>
      <c r="N9" s="124"/>
      <c r="O9" s="126"/>
    </row>
    <row r="10" spans="1:16" x14ac:dyDescent="0.25">
      <c r="B10" s="191"/>
      <c r="C10" s="123" t="e">
        <f t="shared" si="0"/>
        <v>#VALUE!</v>
      </c>
      <c r="D10" s="124"/>
      <c r="E10" s="124"/>
      <c r="F10" s="124"/>
      <c r="G10" s="129"/>
      <c r="H10" s="124"/>
      <c r="I10" s="124"/>
      <c r="J10" s="124"/>
      <c r="K10" s="124"/>
      <c r="L10" s="124"/>
      <c r="M10" s="124"/>
      <c r="N10" s="124"/>
      <c r="O10" s="126"/>
    </row>
    <row r="11" spans="1:16" x14ac:dyDescent="0.25">
      <c r="B11" s="191"/>
      <c r="C11" s="123" t="e">
        <f t="shared" si="0"/>
        <v>#VALUE!</v>
      </c>
      <c r="D11" s="124"/>
      <c r="E11" s="124"/>
      <c r="F11" s="124"/>
      <c r="G11" s="128"/>
      <c r="H11" s="124"/>
      <c r="I11" s="124"/>
      <c r="J11" s="124"/>
      <c r="K11" s="124"/>
      <c r="L11" s="124"/>
      <c r="M11" s="124"/>
      <c r="N11" s="124"/>
      <c r="O11" s="126"/>
    </row>
    <row r="12" spans="1:16" x14ac:dyDescent="0.25">
      <c r="B12" s="191"/>
      <c r="C12" s="123" t="e">
        <f t="shared" si="0"/>
        <v>#VALUE!</v>
      </c>
      <c r="D12" s="124"/>
      <c r="E12" s="124"/>
      <c r="F12" s="124"/>
      <c r="G12" s="128"/>
      <c r="H12" s="124"/>
      <c r="I12" s="124"/>
      <c r="J12" s="124"/>
      <c r="K12" s="124"/>
      <c r="L12" s="124"/>
      <c r="M12" s="124"/>
      <c r="N12" s="124"/>
      <c r="O12" s="126"/>
    </row>
    <row r="13" spans="1:16" x14ac:dyDescent="0.25">
      <c r="B13" s="191"/>
      <c r="C13" s="123" t="e">
        <f t="shared" si="0"/>
        <v>#VALUE!</v>
      </c>
      <c r="D13" s="124"/>
      <c r="E13" s="124"/>
      <c r="F13" s="124"/>
      <c r="G13" s="128"/>
      <c r="H13" s="124"/>
      <c r="I13" s="124"/>
      <c r="J13" s="124"/>
      <c r="K13" s="124"/>
      <c r="L13" s="124"/>
      <c r="M13" s="124"/>
      <c r="N13" s="124"/>
      <c r="O13" s="126"/>
    </row>
    <row r="14" spans="1:16" x14ac:dyDescent="0.25">
      <c r="B14" s="191"/>
      <c r="C14" s="123" t="e">
        <f t="shared" si="0"/>
        <v>#VALUE!</v>
      </c>
      <c r="D14" s="124"/>
      <c r="E14" s="124"/>
      <c r="F14" s="124"/>
      <c r="G14" s="128"/>
      <c r="H14" s="124"/>
      <c r="I14" s="124"/>
      <c r="J14" s="124"/>
      <c r="K14" s="124"/>
      <c r="L14" s="124"/>
      <c r="M14" s="124"/>
      <c r="N14" s="124"/>
      <c r="O14" s="126"/>
    </row>
    <row r="15" spans="1:16" x14ac:dyDescent="0.25">
      <c r="B15" s="191"/>
      <c r="C15" s="123" t="e">
        <f t="shared" si="0"/>
        <v>#VALUE!</v>
      </c>
      <c r="D15" s="124"/>
      <c r="E15" s="124"/>
      <c r="F15" s="124"/>
      <c r="G15" s="128"/>
      <c r="H15" s="124"/>
      <c r="I15" s="124"/>
      <c r="J15" s="124"/>
      <c r="K15" s="124"/>
      <c r="L15" s="124"/>
      <c r="M15" s="124"/>
      <c r="N15" s="124"/>
      <c r="O15" s="126"/>
    </row>
    <row r="16" spans="1:16" x14ac:dyDescent="0.25">
      <c r="B16" s="191"/>
      <c r="C16" s="123" t="e">
        <f t="shared" si="0"/>
        <v>#VALUE!</v>
      </c>
      <c r="D16" s="124"/>
      <c r="E16" s="124"/>
      <c r="F16" s="124"/>
      <c r="G16" s="128"/>
      <c r="H16" s="124"/>
      <c r="I16" s="124"/>
      <c r="J16" s="124"/>
      <c r="K16" s="124"/>
      <c r="L16" s="124"/>
      <c r="M16" s="124"/>
      <c r="N16" s="124"/>
      <c r="O16" s="126"/>
    </row>
    <row r="17" spans="2:15" x14ac:dyDescent="0.25">
      <c r="B17" s="191"/>
      <c r="C17" s="123" t="e">
        <f t="shared" si="0"/>
        <v>#VALUE!</v>
      </c>
      <c r="D17" s="124"/>
      <c r="E17" s="124"/>
      <c r="F17" s="124"/>
      <c r="G17" s="128"/>
      <c r="H17" s="124"/>
      <c r="I17" s="124"/>
      <c r="J17" s="124"/>
      <c r="K17" s="124"/>
      <c r="L17" s="124"/>
      <c r="M17" s="124"/>
      <c r="N17" s="124"/>
      <c r="O17" s="126"/>
    </row>
    <row r="18" spans="2:15" x14ac:dyDescent="0.25">
      <c r="B18" s="191"/>
      <c r="C18" s="123" t="e">
        <f t="shared" si="0"/>
        <v>#VALUE!</v>
      </c>
      <c r="D18" s="124"/>
      <c r="E18" s="124"/>
      <c r="F18" s="124"/>
      <c r="G18" s="128"/>
      <c r="H18" s="124"/>
      <c r="I18" s="124"/>
      <c r="J18" s="124"/>
      <c r="K18" s="124"/>
      <c r="L18" s="124"/>
      <c r="M18" s="124"/>
      <c r="N18" s="124"/>
      <c r="O18" s="126"/>
    </row>
    <row r="19" spans="2:15" x14ac:dyDescent="0.25">
      <c r="B19" s="191"/>
      <c r="C19" s="123" t="e">
        <f t="shared" si="0"/>
        <v>#VALUE!</v>
      </c>
      <c r="D19" s="124"/>
      <c r="E19" s="124"/>
      <c r="F19" s="124"/>
      <c r="G19" s="128"/>
      <c r="H19" s="124"/>
      <c r="I19" s="124"/>
      <c r="J19" s="124"/>
      <c r="K19" s="124"/>
      <c r="L19" s="124"/>
      <c r="M19" s="124"/>
      <c r="N19" s="124"/>
      <c r="O19" s="126"/>
    </row>
    <row r="20" spans="2:15" x14ac:dyDescent="0.25">
      <c r="B20" s="191"/>
      <c r="C20" s="123" t="e">
        <f t="shared" si="0"/>
        <v>#VALUE!</v>
      </c>
      <c r="D20" s="124"/>
      <c r="E20" s="124"/>
      <c r="F20" s="124"/>
      <c r="G20" s="128"/>
      <c r="H20" s="124"/>
      <c r="I20" s="124"/>
      <c r="J20" s="124"/>
      <c r="K20" s="124"/>
      <c r="L20" s="124"/>
      <c r="M20" s="124"/>
      <c r="N20" s="124"/>
      <c r="O20" s="126"/>
    </row>
    <row r="21" spans="2:15" x14ac:dyDescent="0.25">
      <c r="B21" s="191"/>
      <c r="C21" s="123" t="e">
        <f t="shared" si="0"/>
        <v>#VALUE!</v>
      </c>
      <c r="D21" s="124"/>
      <c r="E21" s="124"/>
      <c r="F21" s="124"/>
      <c r="G21" s="124"/>
      <c r="H21" s="125"/>
      <c r="I21" s="125"/>
      <c r="J21" s="125"/>
      <c r="K21" s="125"/>
      <c r="L21" s="125"/>
      <c r="M21" s="125"/>
      <c r="N21" s="125"/>
      <c r="O21" s="126"/>
    </row>
    <row r="22" spans="2:15" x14ac:dyDescent="0.25">
      <c r="B22" s="191"/>
      <c r="C22" s="123" t="e">
        <f t="shared" si="0"/>
        <v>#VALUE!</v>
      </c>
      <c r="D22" s="125"/>
      <c r="E22" s="125"/>
      <c r="F22" s="125"/>
      <c r="G22" s="125"/>
      <c r="H22" s="125"/>
      <c r="I22" s="125"/>
      <c r="J22" s="125"/>
      <c r="K22" s="125"/>
      <c r="L22" s="125"/>
      <c r="M22" s="125"/>
      <c r="N22" s="125"/>
      <c r="O22" s="126"/>
    </row>
    <row r="23" spans="2:15" x14ac:dyDescent="0.25">
      <c r="B23" s="191"/>
      <c r="C23" s="123" t="e">
        <f t="shared" si="0"/>
        <v>#VALUE!</v>
      </c>
      <c r="D23" s="125"/>
      <c r="E23" s="125"/>
      <c r="F23" s="125"/>
      <c r="G23" s="125"/>
      <c r="H23" s="125"/>
      <c r="I23" s="125"/>
      <c r="J23" s="125"/>
      <c r="K23" s="125"/>
      <c r="L23" s="125"/>
      <c r="M23" s="125"/>
      <c r="N23" s="125"/>
      <c r="O23" s="126"/>
    </row>
    <row r="24" spans="2:15" x14ac:dyDescent="0.25">
      <c r="B24" s="191"/>
      <c r="C24" s="123" t="e">
        <f t="shared" si="0"/>
        <v>#VALUE!</v>
      </c>
      <c r="D24" s="125"/>
      <c r="E24" s="125"/>
      <c r="F24" s="125"/>
      <c r="G24" s="125"/>
      <c r="H24" s="125"/>
      <c r="I24" s="125"/>
      <c r="J24" s="125"/>
      <c r="K24" s="125"/>
      <c r="L24" s="125"/>
      <c r="M24" s="125"/>
      <c r="N24" s="125"/>
      <c r="O24" s="126"/>
    </row>
    <row r="25" spans="2:15" x14ac:dyDescent="0.25">
      <c r="B25" s="191"/>
      <c r="C25" s="123" t="e">
        <f t="shared" si="0"/>
        <v>#VALUE!</v>
      </c>
      <c r="D25" s="125"/>
      <c r="E25" s="125"/>
      <c r="F25" s="125"/>
      <c r="G25" s="125"/>
      <c r="H25" s="125"/>
      <c r="I25" s="125"/>
      <c r="J25" s="125"/>
      <c r="K25" s="125"/>
      <c r="L25" s="125"/>
      <c r="M25" s="125"/>
      <c r="N25" s="125"/>
      <c r="O25" s="126"/>
    </row>
    <row r="26" spans="2:15" x14ac:dyDescent="0.25">
      <c r="B26" s="191"/>
      <c r="C26" s="123" t="e">
        <f t="shared" si="0"/>
        <v>#VALUE!</v>
      </c>
      <c r="D26" s="125"/>
      <c r="E26" s="125"/>
      <c r="F26" s="125"/>
      <c r="G26" s="125"/>
      <c r="H26" s="125"/>
      <c r="I26" s="125"/>
      <c r="J26" s="125"/>
      <c r="K26" s="125"/>
      <c r="L26" s="125"/>
      <c r="M26" s="125"/>
      <c r="N26" s="125"/>
      <c r="O26" s="126"/>
    </row>
    <row r="27" spans="2:15" x14ac:dyDescent="0.25">
      <c r="B27" s="191"/>
      <c r="C27" s="123" t="e">
        <f t="shared" si="0"/>
        <v>#VALUE!</v>
      </c>
      <c r="D27" s="125"/>
      <c r="E27" s="125"/>
      <c r="F27" s="125"/>
      <c r="G27" s="125"/>
      <c r="H27" s="125"/>
      <c r="I27" s="125"/>
      <c r="J27" s="125"/>
      <c r="K27" s="125"/>
      <c r="L27" s="125"/>
      <c r="M27" s="125"/>
      <c r="N27" s="125"/>
      <c r="O27" s="126"/>
    </row>
    <row r="28" spans="2:15" x14ac:dyDescent="0.25">
      <c r="B28" s="191"/>
      <c r="C28" s="123" t="e">
        <f t="shared" si="0"/>
        <v>#VALUE!</v>
      </c>
      <c r="D28" s="125"/>
      <c r="E28" s="125"/>
      <c r="F28" s="125"/>
      <c r="G28" s="125"/>
      <c r="H28" s="125"/>
      <c r="I28" s="125"/>
      <c r="J28" s="125"/>
      <c r="K28" s="125"/>
      <c r="L28" s="125"/>
      <c r="M28" s="125"/>
      <c r="N28" s="125"/>
      <c r="O28" s="126"/>
    </row>
    <row r="29" spans="2:15" x14ac:dyDescent="0.25">
      <c r="B29" s="191"/>
      <c r="C29" s="123" t="e">
        <f t="shared" si="0"/>
        <v>#VALUE!</v>
      </c>
      <c r="D29" s="125"/>
      <c r="E29" s="125"/>
      <c r="F29" s="125"/>
      <c r="G29" s="125"/>
      <c r="H29" s="125"/>
      <c r="I29" s="125"/>
      <c r="J29" s="125"/>
      <c r="K29" s="125"/>
      <c r="L29" s="125"/>
      <c r="M29" s="125"/>
      <c r="N29" s="125"/>
      <c r="O29" s="126"/>
    </row>
    <row r="30" spans="2:15" x14ac:dyDescent="0.25">
      <c r="B30" s="191"/>
      <c r="C30" s="123" t="e">
        <f t="shared" si="0"/>
        <v>#VALUE!</v>
      </c>
      <c r="D30" s="125"/>
      <c r="E30" s="125"/>
      <c r="F30" s="125"/>
      <c r="G30" s="125"/>
      <c r="H30" s="125"/>
      <c r="I30" s="125"/>
      <c r="J30" s="125"/>
      <c r="K30" s="125"/>
      <c r="L30" s="125"/>
      <c r="M30" s="125"/>
      <c r="N30" s="125"/>
      <c r="O30" s="126"/>
    </row>
    <row r="31" spans="2:15" ht="15.75" thickBot="1" x14ac:dyDescent="0.3">
      <c r="B31" s="192"/>
      <c r="C31" s="130" t="e">
        <f t="shared" si="0"/>
        <v>#VALUE!</v>
      </c>
      <c r="D31" s="131"/>
      <c r="E31" s="131"/>
      <c r="F31" s="131"/>
      <c r="G31" s="131"/>
      <c r="H31" s="131"/>
      <c r="I31" s="131"/>
      <c r="J31" s="131"/>
      <c r="K31" s="131"/>
      <c r="L31" s="131"/>
      <c r="M31" s="131"/>
      <c r="N31" s="131"/>
      <c r="O31" s="132"/>
    </row>
  </sheetData>
  <mergeCells count="2">
    <mergeCell ref="D3:F3"/>
    <mergeCell ref="B5:B3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0"/>
  <sheetViews>
    <sheetView showGridLines="0" showWhiteSpace="0" zoomScale="120" zoomScaleNormal="120" workbookViewId="0"/>
  </sheetViews>
  <sheetFormatPr defaultColWidth="9.140625" defaultRowHeight="12.75" x14ac:dyDescent="0.2"/>
  <cols>
    <col min="1" max="1" width="1.28515625" style="145" customWidth="1"/>
    <col min="2" max="2" width="37.42578125" style="145" customWidth="1"/>
    <col min="3" max="3" width="37.140625" style="145" customWidth="1"/>
    <col min="4" max="4" width="63.85546875" style="145" customWidth="1"/>
    <col min="5" max="5" width="35.7109375" style="145" bestFit="1" customWidth="1"/>
    <col min="6" max="6" width="19.42578125" style="145" customWidth="1"/>
    <col min="7" max="8" width="26.7109375" style="145" customWidth="1"/>
    <col min="9" max="9" width="32.5703125" style="145" customWidth="1"/>
    <col min="10" max="11" width="26.7109375" style="145" customWidth="1"/>
    <col min="12" max="12" width="33.140625" style="145" bestFit="1" customWidth="1"/>
    <col min="13" max="13" width="31.5703125" style="145" customWidth="1"/>
    <col min="14" max="14" width="30.7109375" style="145" customWidth="1"/>
    <col min="15" max="15" width="33.28515625" style="145" customWidth="1"/>
    <col min="16" max="16" width="21.140625" style="145" bestFit="1" customWidth="1"/>
    <col min="17" max="17" width="27.7109375" style="145" bestFit="1" customWidth="1"/>
    <col min="18" max="19" width="35" style="145" bestFit="1" customWidth="1"/>
    <col min="20" max="20" width="25.7109375" style="145" bestFit="1" customWidth="1"/>
    <col min="21" max="21" width="34.42578125" style="145" bestFit="1" customWidth="1"/>
    <col min="22" max="22" width="27.7109375" style="145" bestFit="1" customWidth="1"/>
    <col min="23" max="23" width="15.140625" style="145" bestFit="1" customWidth="1"/>
    <col min="24" max="24" width="5.85546875" style="145" bestFit="1" customWidth="1"/>
    <col min="25" max="16384" width="9.140625" style="145"/>
  </cols>
  <sheetData>
    <row r="1" spans="1:16" ht="43.5" customHeight="1" x14ac:dyDescent="0.3">
      <c r="B1" s="193" t="s">
        <v>256</v>
      </c>
      <c r="C1" s="193"/>
      <c r="D1" s="151"/>
      <c r="E1" s="151"/>
      <c r="F1" s="151"/>
      <c r="G1" s="151"/>
      <c r="H1" s="151"/>
      <c r="I1" s="151"/>
      <c r="J1" s="151"/>
      <c r="K1" s="151"/>
      <c r="L1" s="151"/>
      <c r="M1" s="151"/>
      <c r="N1" s="151"/>
      <c r="O1" s="151"/>
    </row>
    <row r="2" spans="1:16" x14ac:dyDescent="0.2">
      <c r="C2" s="151"/>
      <c r="D2" s="151"/>
      <c r="E2" s="151"/>
      <c r="F2" s="157"/>
      <c r="G2" s="151"/>
      <c r="H2" s="151"/>
      <c r="I2" s="151"/>
      <c r="J2" s="151"/>
      <c r="K2" s="151"/>
      <c r="L2" s="151"/>
      <c r="M2" s="151"/>
      <c r="N2" s="151"/>
      <c r="O2" s="151"/>
      <c r="P2" s="151"/>
    </row>
    <row r="3" spans="1:16" x14ac:dyDescent="0.2">
      <c r="C3" s="151"/>
      <c r="D3" s="151"/>
      <c r="E3" s="151"/>
      <c r="F3" s="151"/>
      <c r="G3" s="151"/>
      <c r="H3" s="151"/>
      <c r="I3" s="151"/>
      <c r="J3" s="151"/>
      <c r="K3" s="151"/>
      <c r="L3" s="151"/>
      <c r="M3" s="151"/>
      <c r="N3" s="151"/>
      <c r="O3" s="151"/>
      <c r="P3" s="151"/>
    </row>
    <row r="4" spans="1:16" ht="139.5" customHeight="1" x14ac:dyDescent="0.2">
      <c r="B4" s="156" t="s">
        <v>255</v>
      </c>
      <c r="C4" s="194" t="s">
        <v>254</v>
      </c>
      <c r="D4" s="195"/>
      <c r="E4" s="195"/>
      <c r="F4" s="196"/>
      <c r="G4" s="153"/>
      <c r="H4" s="153"/>
      <c r="I4" s="153"/>
      <c r="J4" s="153"/>
      <c r="K4" s="153"/>
      <c r="L4" s="153"/>
      <c r="M4" s="153"/>
      <c r="N4" s="153"/>
      <c r="O4" s="153"/>
      <c r="P4" s="153"/>
    </row>
    <row r="5" spans="1:16" ht="63" customHeight="1" thickBot="1" x14ac:dyDescent="0.25">
      <c r="B5" s="156" t="s">
        <v>253</v>
      </c>
      <c r="C5" s="194" t="s">
        <v>252</v>
      </c>
      <c r="D5" s="195"/>
      <c r="E5" s="195"/>
      <c r="F5" s="196"/>
      <c r="G5" s="153"/>
      <c r="H5" s="153"/>
      <c r="I5" s="153"/>
      <c r="J5" s="153"/>
      <c r="K5" s="153"/>
      <c r="L5" s="153"/>
      <c r="M5" s="153"/>
      <c r="N5" s="153"/>
      <c r="O5" s="153"/>
      <c r="P5" s="153"/>
    </row>
    <row r="6" spans="1:16" ht="15.75" thickBot="1" x14ac:dyDescent="0.3">
      <c r="B6" s="88" t="s">
        <v>251</v>
      </c>
      <c r="C6" s="88" t="s">
        <v>250</v>
      </c>
      <c r="D6" s="88" t="s">
        <v>249</v>
      </c>
      <c r="E6" s="88" t="s">
        <v>248</v>
      </c>
      <c r="F6" s="88" t="s">
        <v>247</v>
      </c>
      <c r="G6" s="153"/>
      <c r="H6" s="153"/>
      <c r="I6" s="153"/>
      <c r="J6" s="153"/>
      <c r="K6" s="153"/>
      <c r="L6" s="153"/>
      <c r="M6" s="153"/>
      <c r="N6" s="153"/>
      <c r="O6" s="153"/>
      <c r="P6" s="153"/>
    </row>
    <row r="7" spans="1:16" ht="25.5" x14ac:dyDescent="0.2">
      <c r="B7" s="150">
        <v>1</v>
      </c>
      <c r="C7" s="152" t="s">
        <v>246</v>
      </c>
      <c r="D7" s="148" t="s">
        <v>245</v>
      </c>
      <c r="E7" s="147" t="s">
        <v>167</v>
      </c>
      <c r="F7" s="155" t="s">
        <v>166</v>
      </c>
      <c r="G7" s="153"/>
      <c r="H7" s="153"/>
      <c r="I7" s="153"/>
      <c r="J7" s="153"/>
      <c r="K7" s="153"/>
      <c r="L7" s="153"/>
      <c r="M7" s="153"/>
      <c r="N7" s="153"/>
      <c r="O7" s="153"/>
      <c r="P7" s="153"/>
    </row>
    <row r="8" spans="1:16" ht="25.5" x14ac:dyDescent="0.2">
      <c r="A8" s="151"/>
      <c r="B8" s="150">
        <v>2</v>
      </c>
      <c r="C8" s="152" t="s">
        <v>244</v>
      </c>
      <c r="D8" s="148" t="s">
        <v>243</v>
      </c>
      <c r="E8" s="149" t="s">
        <v>242</v>
      </c>
      <c r="F8" s="155" t="s">
        <v>166</v>
      </c>
      <c r="G8" s="153"/>
      <c r="H8" s="153"/>
      <c r="I8" s="153"/>
      <c r="J8" s="153"/>
      <c r="K8" s="153"/>
      <c r="L8" s="153"/>
      <c r="M8" s="153"/>
      <c r="N8" s="153"/>
      <c r="O8" s="153"/>
      <c r="P8" s="153"/>
    </row>
    <row r="9" spans="1:16" ht="38.25" x14ac:dyDescent="0.2">
      <c r="A9" s="151"/>
      <c r="B9" s="150">
        <v>3</v>
      </c>
      <c r="C9" s="152" t="s">
        <v>241</v>
      </c>
      <c r="D9" s="148" t="s">
        <v>240</v>
      </c>
      <c r="E9" s="147" t="s">
        <v>167</v>
      </c>
      <c r="F9" s="155" t="s">
        <v>239</v>
      </c>
      <c r="G9" s="153"/>
      <c r="H9" s="153"/>
      <c r="I9" s="153"/>
      <c r="J9" s="153"/>
      <c r="K9" s="153"/>
      <c r="L9" s="153"/>
      <c r="M9" s="153"/>
      <c r="N9" s="153"/>
      <c r="O9" s="153"/>
      <c r="P9" s="153"/>
    </row>
    <row r="10" spans="1:16" ht="25.5" x14ac:dyDescent="0.2">
      <c r="A10" s="151"/>
      <c r="B10" s="150">
        <v>4</v>
      </c>
      <c r="C10" s="152" t="s">
        <v>238</v>
      </c>
      <c r="D10" s="148" t="s">
        <v>237</v>
      </c>
      <c r="E10" s="147" t="s">
        <v>167</v>
      </c>
      <c r="F10" s="155" t="s">
        <v>166</v>
      </c>
      <c r="G10" s="153"/>
      <c r="H10" s="153"/>
      <c r="I10" s="153"/>
      <c r="J10" s="153"/>
      <c r="K10" s="153"/>
      <c r="L10" s="153"/>
      <c r="M10" s="153"/>
      <c r="N10" s="153"/>
      <c r="O10" s="153"/>
      <c r="P10" s="153"/>
    </row>
    <row r="11" spans="1:16" ht="41.25" customHeight="1" x14ac:dyDescent="0.2">
      <c r="A11" s="151"/>
      <c r="B11" s="150">
        <v>5</v>
      </c>
      <c r="C11" s="152" t="s">
        <v>236</v>
      </c>
      <c r="D11" s="148" t="s">
        <v>235</v>
      </c>
      <c r="E11" s="147" t="s">
        <v>234</v>
      </c>
      <c r="F11" s="155" t="s">
        <v>233</v>
      </c>
      <c r="G11" s="153"/>
      <c r="H11" s="153"/>
      <c r="I11" s="153"/>
      <c r="J11" s="153"/>
      <c r="K11" s="153"/>
      <c r="L11" s="153"/>
      <c r="M11" s="153"/>
      <c r="N11" s="153"/>
      <c r="O11" s="153"/>
      <c r="P11" s="153"/>
    </row>
    <row r="12" spans="1:16" ht="25.5" x14ac:dyDescent="0.2">
      <c r="A12" s="151"/>
      <c r="B12" s="150">
        <v>6</v>
      </c>
      <c r="C12" s="152" t="s">
        <v>232</v>
      </c>
      <c r="D12" s="155" t="s">
        <v>231</v>
      </c>
      <c r="E12" s="147" t="s">
        <v>167</v>
      </c>
      <c r="F12" s="155" t="s">
        <v>166</v>
      </c>
      <c r="G12" s="153"/>
      <c r="H12" s="153"/>
      <c r="I12" s="153"/>
      <c r="J12" s="153"/>
      <c r="K12" s="153"/>
      <c r="L12" s="153"/>
      <c r="M12" s="153"/>
      <c r="N12" s="153"/>
      <c r="O12" s="153"/>
      <c r="P12" s="153"/>
    </row>
    <row r="13" spans="1:16" ht="25.5" x14ac:dyDescent="0.2">
      <c r="A13" s="151"/>
      <c r="B13" s="150">
        <v>7</v>
      </c>
      <c r="C13" s="152" t="s">
        <v>230</v>
      </c>
      <c r="D13" s="148" t="s">
        <v>229</v>
      </c>
      <c r="E13" s="147" t="s">
        <v>167</v>
      </c>
      <c r="F13" s="155" t="s">
        <v>166</v>
      </c>
      <c r="G13" s="153"/>
      <c r="H13" s="153"/>
      <c r="I13" s="153"/>
      <c r="J13" s="153"/>
      <c r="K13" s="153"/>
      <c r="L13" s="153"/>
      <c r="M13" s="153"/>
      <c r="N13" s="153"/>
      <c r="O13" s="153"/>
      <c r="P13" s="153"/>
    </row>
    <row r="14" spans="1:16" x14ac:dyDescent="0.2">
      <c r="A14" s="151"/>
      <c r="B14" s="150">
        <v>8</v>
      </c>
      <c r="C14" s="152" t="s">
        <v>228</v>
      </c>
      <c r="D14" s="148" t="s">
        <v>227</v>
      </c>
      <c r="E14" s="149" t="s">
        <v>215</v>
      </c>
      <c r="F14" s="146" t="s">
        <v>166</v>
      </c>
      <c r="G14" s="153"/>
      <c r="H14" s="153"/>
      <c r="I14" s="153"/>
      <c r="J14" s="153"/>
      <c r="K14" s="153"/>
      <c r="L14" s="153"/>
      <c r="M14" s="153"/>
      <c r="N14" s="153"/>
      <c r="O14" s="153"/>
      <c r="P14" s="153"/>
    </row>
    <row r="15" spans="1:16" x14ac:dyDescent="0.2">
      <c r="A15" s="151"/>
      <c r="B15" s="150">
        <v>9</v>
      </c>
      <c r="C15" s="152" t="s">
        <v>226</v>
      </c>
      <c r="D15" s="148" t="s">
        <v>225</v>
      </c>
      <c r="E15" s="149" t="s">
        <v>215</v>
      </c>
      <c r="F15" s="146" t="s">
        <v>166</v>
      </c>
      <c r="G15" s="153"/>
      <c r="H15" s="153"/>
      <c r="I15" s="153"/>
      <c r="J15" s="153"/>
      <c r="K15" s="153"/>
      <c r="L15" s="153"/>
      <c r="M15" s="153"/>
      <c r="N15" s="153"/>
      <c r="O15" s="153"/>
      <c r="P15" s="153"/>
    </row>
    <row r="16" spans="1:16" ht="25.5" x14ac:dyDescent="0.2">
      <c r="A16" s="151"/>
      <c r="B16" s="150">
        <v>10</v>
      </c>
      <c r="C16" s="149" t="s">
        <v>224</v>
      </c>
      <c r="D16" s="148" t="s">
        <v>223</v>
      </c>
      <c r="E16" s="149"/>
      <c r="F16" s="146" t="s">
        <v>166</v>
      </c>
      <c r="G16" s="153"/>
      <c r="H16" s="153"/>
      <c r="I16" s="153"/>
      <c r="J16" s="153"/>
      <c r="K16" s="153"/>
      <c r="L16" s="153"/>
      <c r="M16" s="153"/>
      <c r="N16" s="153"/>
      <c r="O16" s="153"/>
      <c r="P16" s="153"/>
    </row>
    <row r="17" spans="1:16" ht="25.5" x14ac:dyDescent="0.2">
      <c r="A17" s="151"/>
      <c r="B17" s="150">
        <v>11</v>
      </c>
      <c r="C17" s="149" t="s">
        <v>222</v>
      </c>
      <c r="D17" s="148" t="s">
        <v>221</v>
      </c>
      <c r="E17" s="149" t="s">
        <v>220</v>
      </c>
      <c r="F17" s="146" t="s">
        <v>166</v>
      </c>
      <c r="G17" s="153"/>
      <c r="H17" s="153"/>
      <c r="I17" s="153"/>
      <c r="J17" s="153"/>
      <c r="K17" s="153"/>
      <c r="L17" s="153"/>
      <c r="M17" s="153"/>
      <c r="N17" s="153"/>
      <c r="O17" s="153"/>
      <c r="P17" s="153"/>
    </row>
    <row r="18" spans="1:16" x14ac:dyDescent="0.2">
      <c r="A18" s="151"/>
      <c r="B18" s="150">
        <v>12</v>
      </c>
      <c r="C18" s="149" t="s">
        <v>219</v>
      </c>
      <c r="D18" s="148" t="s">
        <v>218</v>
      </c>
      <c r="E18" s="149" t="s">
        <v>173</v>
      </c>
      <c r="F18" s="146" t="s">
        <v>166</v>
      </c>
      <c r="G18" s="153"/>
      <c r="H18" s="153"/>
      <c r="I18" s="153"/>
      <c r="J18" s="153"/>
      <c r="K18" s="153"/>
      <c r="L18" s="153"/>
      <c r="M18" s="153"/>
      <c r="N18" s="153"/>
      <c r="O18" s="153"/>
      <c r="P18" s="153"/>
    </row>
    <row r="19" spans="1:16" x14ac:dyDescent="0.2">
      <c r="A19" s="151"/>
      <c r="B19" s="150">
        <v>13</v>
      </c>
      <c r="C19" s="149" t="s">
        <v>217</v>
      </c>
      <c r="D19" s="148" t="s">
        <v>216</v>
      </c>
      <c r="E19" s="149" t="s">
        <v>215</v>
      </c>
      <c r="F19" s="146" t="s">
        <v>166</v>
      </c>
      <c r="G19" s="153"/>
      <c r="H19" s="153"/>
      <c r="I19" s="153"/>
      <c r="J19" s="153"/>
      <c r="K19" s="153"/>
      <c r="L19" s="153"/>
      <c r="M19" s="153"/>
      <c r="N19" s="153"/>
      <c r="O19" s="153"/>
      <c r="P19" s="153"/>
    </row>
    <row r="20" spans="1:16" x14ac:dyDescent="0.2">
      <c r="A20" s="151"/>
      <c r="B20" s="150">
        <v>14</v>
      </c>
      <c r="C20" s="149" t="s">
        <v>214</v>
      </c>
      <c r="D20" s="148" t="s">
        <v>213</v>
      </c>
      <c r="E20" s="149" t="s">
        <v>212</v>
      </c>
      <c r="F20" s="146" t="s">
        <v>166</v>
      </c>
      <c r="G20" s="153"/>
      <c r="H20" s="153"/>
      <c r="I20" s="153"/>
      <c r="J20" s="153"/>
      <c r="K20" s="153"/>
      <c r="L20" s="153"/>
      <c r="M20" s="153"/>
      <c r="N20" s="153"/>
      <c r="O20" s="153"/>
      <c r="P20" s="153"/>
    </row>
    <row r="21" spans="1:16" ht="25.5" x14ac:dyDescent="0.2">
      <c r="A21" s="151"/>
      <c r="B21" s="150">
        <v>15</v>
      </c>
      <c r="C21" s="149" t="s">
        <v>211</v>
      </c>
      <c r="D21" s="148" t="s">
        <v>210</v>
      </c>
      <c r="E21" s="149" t="s">
        <v>205</v>
      </c>
      <c r="F21" s="146" t="s">
        <v>166</v>
      </c>
      <c r="G21" s="153"/>
      <c r="H21" s="153"/>
      <c r="I21" s="153"/>
      <c r="J21" s="153"/>
      <c r="K21" s="153"/>
      <c r="L21" s="153"/>
      <c r="M21" s="153"/>
      <c r="N21" s="153"/>
      <c r="O21" s="153"/>
      <c r="P21" s="153"/>
    </row>
    <row r="22" spans="1:16" ht="25.5" x14ac:dyDescent="0.2">
      <c r="A22" s="151"/>
      <c r="B22" s="150">
        <v>16</v>
      </c>
      <c r="C22" s="149" t="s">
        <v>209</v>
      </c>
      <c r="D22" s="148" t="s">
        <v>208</v>
      </c>
      <c r="E22" s="149" t="s">
        <v>205</v>
      </c>
      <c r="F22" s="146" t="s">
        <v>166</v>
      </c>
      <c r="G22" s="153"/>
      <c r="H22" s="153"/>
      <c r="I22" s="153"/>
      <c r="J22" s="153"/>
      <c r="K22" s="153"/>
      <c r="L22" s="153"/>
      <c r="M22" s="153"/>
      <c r="N22" s="153"/>
      <c r="O22" s="153"/>
      <c r="P22" s="153"/>
    </row>
    <row r="23" spans="1:16" x14ac:dyDescent="0.2">
      <c r="A23" s="151"/>
      <c r="B23" s="150">
        <v>17</v>
      </c>
      <c r="C23" s="149" t="s">
        <v>207</v>
      </c>
      <c r="D23" s="148" t="s">
        <v>206</v>
      </c>
      <c r="E23" s="149" t="s">
        <v>205</v>
      </c>
      <c r="F23" s="146" t="s">
        <v>166</v>
      </c>
      <c r="G23" s="153"/>
      <c r="H23" s="153"/>
      <c r="I23" s="153"/>
      <c r="J23" s="153"/>
      <c r="K23" s="153"/>
      <c r="L23" s="153"/>
      <c r="M23" s="153"/>
      <c r="N23" s="153"/>
      <c r="O23" s="153"/>
      <c r="P23" s="153"/>
    </row>
    <row r="24" spans="1:16" x14ac:dyDescent="0.2">
      <c r="A24" s="151"/>
      <c r="B24" s="150">
        <v>18</v>
      </c>
      <c r="C24" s="149" t="s">
        <v>204</v>
      </c>
      <c r="D24" s="148" t="s">
        <v>203</v>
      </c>
      <c r="E24" s="149" t="s">
        <v>173</v>
      </c>
      <c r="F24" s="146" t="s">
        <v>166</v>
      </c>
      <c r="G24" s="153"/>
      <c r="H24" s="153"/>
      <c r="I24" s="153"/>
      <c r="J24" s="153"/>
      <c r="K24" s="153"/>
      <c r="L24" s="153"/>
      <c r="M24" s="153"/>
      <c r="N24" s="153"/>
      <c r="O24" s="153"/>
      <c r="P24" s="153"/>
    </row>
    <row r="25" spans="1:16" ht="38.25" x14ac:dyDescent="0.2">
      <c r="A25" s="151"/>
      <c r="B25" s="150">
        <v>19</v>
      </c>
      <c r="C25" s="149" t="s">
        <v>202</v>
      </c>
      <c r="D25" s="148" t="s">
        <v>201</v>
      </c>
      <c r="E25" s="149" t="s">
        <v>200</v>
      </c>
      <c r="F25" s="146" t="s">
        <v>166</v>
      </c>
      <c r="G25" s="153"/>
      <c r="H25" s="153"/>
      <c r="I25" s="153"/>
      <c r="J25" s="153"/>
      <c r="K25" s="153"/>
      <c r="L25" s="153"/>
      <c r="M25" s="153"/>
      <c r="N25" s="153"/>
      <c r="O25" s="153"/>
      <c r="P25" s="153"/>
    </row>
    <row r="26" spans="1:16" x14ac:dyDescent="0.2">
      <c r="A26" s="151"/>
      <c r="B26" s="150">
        <v>20</v>
      </c>
      <c r="C26" s="149" t="s">
        <v>199</v>
      </c>
      <c r="D26" s="148" t="s">
        <v>198</v>
      </c>
      <c r="E26" s="149" t="s">
        <v>173</v>
      </c>
      <c r="F26" s="146" t="s">
        <v>166</v>
      </c>
      <c r="G26" s="153"/>
      <c r="H26" s="153"/>
      <c r="I26" s="153"/>
      <c r="J26" s="153"/>
      <c r="K26" s="153"/>
      <c r="L26" s="153"/>
      <c r="M26" s="153"/>
      <c r="N26" s="153"/>
      <c r="O26" s="153"/>
      <c r="P26" s="153"/>
    </row>
    <row r="27" spans="1:16" x14ac:dyDescent="0.2">
      <c r="A27" s="151"/>
      <c r="B27" s="150">
        <v>21</v>
      </c>
      <c r="C27" s="152" t="s">
        <v>197</v>
      </c>
      <c r="D27" s="148" t="s">
        <v>196</v>
      </c>
      <c r="E27" s="149" t="s">
        <v>173</v>
      </c>
      <c r="F27" s="146" t="s">
        <v>166</v>
      </c>
      <c r="G27" s="153"/>
      <c r="H27" s="153"/>
      <c r="I27" s="153"/>
      <c r="J27" s="153"/>
      <c r="K27" s="153"/>
      <c r="L27" s="153"/>
      <c r="M27" s="153"/>
      <c r="N27" s="153"/>
      <c r="O27" s="153"/>
      <c r="P27" s="153"/>
    </row>
    <row r="28" spans="1:16" ht="25.5" x14ac:dyDescent="0.2">
      <c r="A28" s="151"/>
      <c r="B28" s="150">
        <v>22</v>
      </c>
      <c r="C28" s="152" t="s">
        <v>195</v>
      </c>
      <c r="D28" s="148" t="s">
        <v>194</v>
      </c>
      <c r="E28" s="149" t="s">
        <v>173</v>
      </c>
      <c r="F28" s="146" t="s">
        <v>166</v>
      </c>
      <c r="G28" s="153"/>
      <c r="H28" s="153"/>
      <c r="I28" s="153"/>
      <c r="J28" s="153"/>
      <c r="K28" s="153"/>
      <c r="L28" s="153"/>
      <c r="M28" s="153"/>
      <c r="N28" s="153"/>
      <c r="O28" s="153"/>
      <c r="P28" s="153"/>
    </row>
    <row r="29" spans="1:16" ht="25.5" x14ac:dyDescent="0.2">
      <c r="A29" s="151"/>
      <c r="B29" s="150">
        <v>23</v>
      </c>
      <c r="C29" s="152" t="s">
        <v>193</v>
      </c>
      <c r="D29" s="148" t="s">
        <v>192</v>
      </c>
      <c r="E29" s="149" t="s">
        <v>173</v>
      </c>
      <c r="F29" s="146" t="s">
        <v>166</v>
      </c>
      <c r="G29" s="153"/>
      <c r="H29" s="153"/>
      <c r="I29" s="153"/>
      <c r="J29" s="153"/>
      <c r="K29" s="153"/>
      <c r="L29" s="153"/>
      <c r="M29" s="153"/>
      <c r="N29" s="153"/>
      <c r="O29" s="153"/>
      <c r="P29" s="153"/>
    </row>
    <row r="30" spans="1:16" ht="25.5" x14ac:dyDescent="0.2">
      <c r="A30" s="151"/>
      <c r="B30" s="150">
        <v>24</v>
      </c>
      <c r="C30" s="152" t="s">
        <v>191</v>
      </c>
      <c r="D30" s="155" t="s">
        <v>190</v>
      </c>
      <c r="E30" s="147" t="s">
        <v>173</v>
      </c>
      <c r="F30" s="155" t="s">
        <v>166</v>
      </c>
      <c r="G30" s="153"/>
      <c r="H30" s="153"/>
      <c r="I30" s="153"/>
      <c r="J30" s="153"/>
      <c r="K30" s="153"/>
      <c r="L30" s="153"/>
      <c r="M30" s="153"/>
      <c r="N30" s="153"/>
      <c r="O30" s="153"/>
      <c r="P30" s="153"/>
    </row>
    <row r="31" spans="1:16" x14ac:dyDescent="0.2">
      <c r="A31" s="151"/>
      <c r="B31" s="150">
        <v>25</v>
      </c>
      <c r="C31" s="152" t="s">
        <v>189</v>
      </c>
      <c r="D31" s="155" t="s">
        <v>188</v>
      </c>
      <c r="E31" s="147" t="s">
        <v>173</v>
      </c>
      <c r="F31" s="155" t="s">
        <v>166</v>
      </c>
      <c r="G31" s="153"/>
      <c r="H31" s="153"/>
      <c r="I31" s="153"/>
      <c r="J31" s="153"/>
      <c r="K31" s="153"/>
      <c r="L31" s="153"/>
      <c r="M31" s="153"/>
      <c r="N31" s="153"/>
      <c r="O31" s="153"/>
      <c r="P31" s="153"/>
    </row>
    <row r="32" spans="1:16" ht="25.5" x14ac:dyDescent="0.2">
      <c r="A32" s="151"/>
      <c r="B32" s="150">
        <v>26</v>
      </c>
      <c r="C32" s="152" t="s">
        <v>187</v>
      </c>
      <c r="D32" s="155" t="s">
        <v>186</v>
      </c>
      <c r="E32" s="147" t="s">
        <v>173</v>
      </c>
      <c r="F32" s="155" t="s">
        <v>166</v>
      </c>
      <c r="G32" s="153"/>
      <c r="H32" s="153"/>
      <c r="I32" s="153"/>
      <c r="J32" s="153"/>
      <c r="K32" s="153"/>
      <c r="L32" s="153"/>
      <c r="M32" s="153"/>
      <c r="N32" s="153"/>
      <c r="O32" s="153"/>
      <c r="P32" s="153"/>
    </row>
    <row r="33" spans="1:16" x14ac:dyDescent="0.2">
      <c r="A33" s="151"/>
      <c r="B33" s="150">
        <v>27</v>
      </c>
      <c r="C33" s="152" t="s">
        <v>185</v>
      </c>
      <c r="D33" s="148" t="s">
        <v>184</v>
      </c>
      <c r="E33" s="149" t="s">
        <v>173</v>
      </c>
      <c r="F33" s="146" t="s">
        <v>166</v>
      </c>
      <c r="G33" s="153"/>
      <c r="H33" s="153"/>
      <c r="I33" s="153"/>
      <c r="J33" s="153"/>
      <c r="K33" s="153"/>
      <c r="L33" s="153"/>
      <c r="M33" s="153"/>
      <c r="N33" s="153"/>
      <c r="O33" s="153"/>
      <c r="P33" s="153"/>
    </row>
    <row r="34" spans="1:16" ht="25.5" x14ac:dyDescent="0.2">
      <c r="A34" s="151"/>
      <c r="B34" s="150">
        <v>28</v>
      </c>
      <c r="C34" s="152" t="s">
        <v>183</v>
      </c>
      <c r="D34" s="148" t="s">
        <v>182</v>
      </c>
      <c r="E34" s="147" t="s">
        <v>167</v>
      </c>
      <c r="F34" s="155" t="s">
        <v>166</v>
      </c>
      <c r="G34" s="153"/>
      <c r="H34" s="153"/>
      <c r="I34" s="153"/>
      <c r="J34" s="153"/>
      <c r="K34" s="153"/>
      <c r="L34" s="153"/>
      <c r="M34" s="153"/>
      <c r="N34" s="153"/>
      <c r="O34" s="153"/>
      <c r="P34" s="153"/>
    </row>
    <row r="35" spans="1:16" ht="38.25" x14ac:dyDescent="0.2">
      <c r="A35" s="154"/>
      <c r="B35" s="150">
        <v>29</v>
      </c>
      <c r="C35" s="152" t="s">
        <v>181</v>
      </c>
      <c r="D35" s="148" t="s">
        <v>180</v>
      </c>
      <c r="E35" s="149" t="s">
        <v>173</v>
      </c>
      <c r="F35" s="146" t="s">
        <v>166</v>
      </c>
      <c r="G35" s="153"/>
      <c r="H35" s="153"/>
      <c r="I35" s="153"/>
      <c r="J35" s="153"/>
      <c r="K35" s="153"/>
      <c r="L35" s="153"/>
      <c r="M35" s="153"/>
      <c r="N35" s="153"/>
      <c r="O35" s="153"/>
      <c r="P35" s="153"/>
    </row>
    <row r="36" spans="1:16" ht="51" x14ac:dyDescent="0.2">
      <c r="A36" s="154"/>
      <c r="B36" s="150">
        <v>30</v>
      </c>
      <c r="C36" s="152" t="s">
        <v>179</v>
      </c>
      <c r="D36" s="148" t="s">
        <v>178</v>
      </c>
      <c r="E36" s="147" t="s">
        <v>173</v>
      </c>
      <c r="F36" s="155" t="s">
        <v>166</v>
      </c>
      <c r="G36" s="153"/>
      <c r="H36" s="153"/>
      <c r="I36" s="153"/>
      <c r="J36" s="153"/>
      <c r="K36" s="153"/>
      <c r="L36" s="153"/>
      <c r="M36" s="153"/>
      <c r="N36" s="153"/>
      <c r="O36" s="153"/>
      <c r="P36" s="153"/>
    </row>
    <row r="37" spans="1:16" ht="89.25" x14ac:dyDescent="0.2">
      <c r="A37" s="154"/>
      <c r="B37" s="150">
        <v>31</v>
      </c>
      <c r="C37" s="152" t="s">
        <v>177</v>
      </c>
      <c r="D37" s="148" t="s">
        <v>176</v>
      </c>
      <c r="E37" s="149" t="s">
        <v>173</v>
      </c>
      <c r="F37" s="146" t="s">
        <v>166</v>
      </c>
      <c r="G37" s="153"/>
      <c r="H37" s="153"/>
      <c r="I37" s="153"/>
      <c r="J37" s="153"/>
      <c r="K37" s="153"/>
      <c r="L37" s="153"/>
      <c r="M37" s="153"/>
      <c r="N37" s="153"/>
      <c r="O37" s="153"/>
      <c r="P37" s="153"/>
    </row>
    <row r="38" spans="1:16" ht="87.75" customHeight="1" x14ac:dyDescent="0.2">
      <c r="A38" s="151"/>
      <c r="B38" s="150">
        <v>32</v>
      </c>
      <c r="C38" s="152" t="s">
        <v>175</v>
      </c>
      <c r="D38" s="148" t="s">
        <v>174</v>
      </c>
      <c r="E38" s="149" t="s">
        <v>173</v>
      </c>
      <c r="F38" s="146" t="s">
        <v>166</v>
      </c>
    </row>
    <row r="39" spans="1:16" x14ac:dyDescent="0.2">
      <c r="A39" s="151"/>
      <c r="B39" s="150">
        <v>33</v>
      </c>
      <c r="C39" s="152" t="s">
        <v>172</v>
      </c>
      <c r="D39" s="148" t="s">
        <v>171</v>
      </c>
      <c r="E39" s="149" t="s">
        <v>170</v>
      </c>
      <c r="F39" s="146" t="s">
        <v>166</v>
      </c>
    </row>
    <row r="40" spans="1:16" ht="25.5" x14ac:dyDescent="0.2">
      <c r="A40" s="151"/>
      <c r="B40" s="150">
        <v>34</v>
      </c>
      <c r="C40" s="149" t="s">
        <v>169</v>
      </c>
      <c r="D40" s="148" t="s">
        <v>168</v>
      </c>
      <c r="E40" s="147" t="s">
        <v>167</v>
      </c>
      <c r="F40" s="146" t="s">
        <v>166</v>
      </c>
    </row>
  </sheetData>
  <mergeCells count="3">
    <mergeCell ref="B1:C1"/>
    <mergeCell ref="C4:F4"/>
    <mergeCell ref="C5:F5"/>
  </mergeCells>
  <pageMargins left="0.25" right="0.25" top="0.75" bottom="0.75" header="0.3" footer="0.3"/>
  <pageSetup scale="58" fitToHeight="0" orientation="landscape" r:id="rId1"/>
  <headerFooter>
    <oddFooter>Page &amp;P of &amp;N</oddFooter>
  </headerFooter>
  <colBreaks count="1" manualBreakCount="1">
    <brk id="7"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2:O40"/>
  <sheetViews>
    <sheetView workbookViewId="0"/>
  </sheetViews>
  <sheetFormatPr defaultRowHeight="15" x14ac:dyDescent="0.25"/>
  <cols>
    <col min="2" max="3" width="19" bestFit="1" customWidth="1"/>
    <col min="4" max="4" width="33.28515625" bestFit="1" customWidth="1"/>
    <col min="6" max="7" width="15" customWidth="1"/>
    <col min="8" max="8" width="31.140625" bestFit="1" customWidth="1"/>
    <col min="10" max="10" width="33.28515625" bestFit="1" customWidth="1"/>
    <col min="11" max="12" width="13.5703125" customWidth="1"/>
    <col min="14" max="14" width="44.85546875" bestFit="1" customWidth="1"/>
  </cols>
  <sheetData>
    <row r="2" spans="2:15" x14ac:dyDescent="0.25">
      <c r="N2" s="142">
        <f>health_plan_name</f>
        <v>0</v>
      </c>
    </row>
    <row r="3" spans="2:15" x14ac:dyDescent="0.25">
      <c r="N3" t="str">
        <f>IF(N2=0,"",VLOOKUP(N2,$N$6:$O$19,2,FALSE))</f>
        <v/>
      </c>
    </row>
    <row r="5" spans="2:15" ht="30" x14ac:dyDescent="0.25">
      <c r="B5" s="113" t="s">
        <v>67</v>
      </c>
      <c r="C5" s="113" t="s">
        <v>68</v>
      </c>
      <c r="D5" s="113" t="s">
        <v>71</v>
      </c>
      <c r="E5" s="114"/>
      <c r="F5" s="113" t="s">
        <v>69</v>
      </c>
      <c r="G5" s="113" t="s">
        <v>70</v>
      </c>
      <c r="H5" s="113" t="s">
        <v>72</v>
      </c>
      <c r="I5" s="114"/>
      <c r="J5" s="113" t="s">
        <v>73</v>
      </c>
      <c r="K5" s="113" t="s">
        <v>120</v>
      </c>
      <c r="L5" s="136" t="s">
        <v>121</v>
      </c>
      <c r="M5" s="114"/>
      <c r="N5" s="113" t="s">
        <v>74</v>
      </c>
      <c r="O5" s="136" t="s">
        <v>128</v>
      </c>
    </row>
    <row r="6" spans="2:15" x14ac:dyDescent="0.25">
      <c r="B6" s="35">
        <v>44927</v>
      </c>
      <c r="C6" s="35">
        <f>EOMONTH(B6,2)</f>
        <v>45016</v>
      </c>
      <c r="D6" s="36" t="str">
        <f>"Quarterly: "&amp;TEXT(B6,"mm/dd/yyyy")&amp;" to "&amp;TEXT(C6,"mm/dd/yyyy")</f>
        <v>Quarterly: 01/01/2023 to 03/31/2023</v>
      </c>
      <c r="F6" s="35">
        <v>44927</v>
      </c>
      <c r="G6" s="35">
        <f>EOMONTH(F6,11)</f>
        <v>45291</v>
      </c>
      <c r="H6" s="36" t="str">
        <f>"Annual: "&amp;TEXT(F6,"mm/dd/yyyy")&amp;" to "&amp;TEXT(G6,"mm/dd/yyyy")</f>
        <v>Annual: 01/01/2023 to 12/31/2023</v>
      </c>
      <c r="J6" s="36" t="str">
        <f>D6</f>
        <v>Quarterly: 01/01/2023 to 03/31/2023</v>
      </c>
      <c r="K6" s="35">
        <f>B6</f>
        <v>44927</v>
      </c>
      <c r="L6" s="35">
        <f>C6</f>
        <v>45016</v>
      </c>
      <c r="N6" s="36" t="s">
        <v>122</v>
      </c>
      <c r="O6" s="141" t="s">
        <v>129</v>
      </c>
    </row>
    <row r="7" spans="2:15" x14ac:dyDescent="0.25">
      <c r="B7" s="35">
        <f>+C6+1</f>
        <v>45017</v>
      </c>
      <c r="C7" s="35">
        <f>EOMONTH(B7,2)</f>
        <v>45107</v>
      </c>
      <c r="D7" s="36" t="str">
        <f t="shared" ref="D7:D33" si="0">"Quarterly: "&amp;TEXT(B7,"mm/dd/yyyy")&amp;" to "&amp;TEXT(C7,"mm/dd/yyyy")</f>
        <v>Quarterly: 04/01/2023 to 06/30/2023</v>
      </c>
      <c r="F7" s="35">
        <f>+G6+1</f>
        <v>45292</v>
      </c>
      <c r="G7" s="35">
        <f>EOMONTH(F7,11)</f>
        <v>45657</v>
      </c>
      <c r="H7" s="36" t="str">
        <f t="shared" ref="H7:H12" si="1">"Annual: "&amp;TEXT(F7,"mm/dd/yyyy")&amp;" to "&amp;TEXT(G7,"mm/dd/yyyy")</f>
        <v>Annual: 01/01/2024 to 12/31/2024</v>
      </c>
      <c r="J7" s="36" t="str">
        <f t="shared" ref="J7:J9" si="2">D7</f>
        <v>Quarterly: 04/01/2023 to 06/30/2023</v>
      </c>
      <c r="K7" s="35">
        <f t="shared" ref="K7:L9" si="3">B7</f>
        <v>45017</v>
      </c>
      <c r="L7" s="35">
        <f t="shared" si="3"/>
        <v>45107</v>
      </c>
      <c r="N7" s="36" t="s">
        <v>257</v>
      </c>
      <c r="O7" s="141" t="s">
        <v>130</v>
      </c>
    </row>
    <row r="8" spans="2:15" x14ac:dyDescent="0.25">
      <c r="B8" s="35">
        <f t="shared" ref="B8:B33" si="4">+C7+1</f>
        <v>45108</v>
      </c>
      <c r="C8" s="35">
        <f t="shared" ref="C8:C33" si="5">EOMONTH(B8,2)</f>
        <v>45199</v>
      </c>
      <c r="D8" s="36" t="str">
        <f t="shared" si="0"/>
        <v>Quarterly: 07/01/2023 to 09/30/2023</v>
      </c>
      <c r="F8" s="35">
        <f t="shared" ref="F8:F12" si="6">+G7+1</f>
        <v>45658</v>
      </c>
      <c r="G8" s="35">
        <f t="shared" ref="G8:G12" si="7">EOMONTH(F8,11)</f>
        <v>46022</v>
      </c>
      <c r="H8" s="36" t="str">
        <f t="shared" si="1"/>
        <v>Annual: 01/01/2025 to 12/31/2025</v>
      </c>
      <c r="J8" s="36" t="str">
        <f t="shared" si="2"/>
        <v>Quarterly: 07/01/2023 to 09/30/2023</v>
      </c>
      <c r="K8" s="35">
        <f t="shared" si="3"/>
        <v>45108</v>
      </c>
      <c r="L8" s="35">
        <f t="shared" si="3"/>
        <v>45199</v>
      </c>
      <c r="N8" s="36" t="s">
        <v>123</v>
      </c>
      <c r="O8" s="141" t="s">
        <v>131</v>
      </c>
    </row>
    <row r="9" spans="2:15" x14ac:dyDescent="0.25">
      <c r="B9" s="35">
        <f t="shared" si="4"/>
        <v>45200</v>
      </c>
      <c r="C9" s="35">
        <f t="shared" si="5"/>
        <v>45291</v>
      </c>
      <c r="D9" s="36" t="str">
        <f t="shared" si="0"/>
        <v>Quarterly: 10/01/2023 to 12/31/2023</v>
      </c>
      <c r="F9" s="35">
        <f t="shared" si="6"/>
        <v>46023</v>
      </c>
      <c r="G9" s="35">
        <f t="shared" si="7"/>
        <v>46387</v>
      </c>
      <c r="H9" s="36" t="str">
        <f t="shared" si="1"/>
        <v>Annual: 01/01/2026 to 12/31/2026</v>
      </c>
      <c r="J9" s="36" t="str">
        <f t="shared" si="2"/>
        <v>Quarterly: 10/01/2023 to 12/31/2023</v>
      </c>
      <c r="K9" s="35">
        <f t="shared" si="3"/>
        <v>45200</v>
      </c>
      <c r="L9" s="35">
        <f t="shared" si="3"/>
        <v>45291</v>
      </c>
      <c r="N9" s="36" t="s">
        <v>124</v>
      </c>
      <c r="O9" s="141" t="s">
        <v>132</v>
      </c>
    </row>
    <row r="10" spans="2:15" x14ac:dyDescent="0.25">
      <c r="B10" s="35">
        <f t="shared" si="4"/>
        <v>45292</v>
      </c>
      <c r="C10" s="35">
        <f t="shared" si="5"/>
        <v>45382</v>
      </c>
      <c r="D10" s="36" t="str">
        <f t="shared" si="0"/>
        <v>Quarterly: 01/01/2024 to 03/31/2024</v>
      </c>
      <c r="F10" s="35">
        <f t="shared" si="6"/>
        <v>46388</v>
      </c>
      <c r="G10" s="35">
        <f t="shared" si="7"/>
        <v>46752</v>
      </c>
      <c r="H10" s="36" t="str">
        <f t="shared" si="1"/>
        <v>Annual: 01/01/2027 to 12/31/2027</v>
      </c>
      <c r="J10" s="133" t="str">
        <f>H6</f>
        <v>Annual: 01/01/2023 to 12/31/2023</v>
      </c>
      <c r="K10" s="134">
        <f>F6</f>
        <v>44927</v>
      </c>
      <c r="L10" s="134">
        <f>G6</f>
        <v>45291</v>
      </c>
      <c r="N10" s="36" t="s">
        <v>125</v>
      </c>
      <c r="O10" s="141" t="s">
        <v>133</v>
      </c>
    </row>
    <row r="11" spans="2:15" x14ac:dyDescent="0.25">
      <c r="B11" s="35">
        <f t="shared" si="4"/>
        <v>45383</v>
      </c>
      <c r="C11" s="35">
        <f t="shared" si="5"/>
        <v>45473</v>
      </c>
      <c r="D11" s="36" t="str">
        <f t="shared" si="0"/>
        <v>Quarterly: 04/01/2024 to 06/30/2024</v>
      </c>
      <c r="F11" s="35">
        <f t="shared" si="6"/>
        <v>46753</v>
      </c>
      <c r="G11" s="35">
        <f t="shared" si="7"/>
        <v>47118</v>
      </c>
      <c r="H11" s="36" t="str">
        <f t="shared" si="1"/>
        <v>Annual: 01/01/2028 to 12/31/2028</v>
      </c>
      <c r="J11" s="36" t="str">
        <f>D10</f>
        <v>Quarterly: 01/01/2024 to 03/31/2024</v>
      </c>
      <c r="K11" s="35">
        <f>B10</f>
        <v>45292</v>
      </c>
      <c r="L11" s="35">
        <f>C10</f>
        <v>45382</v>
      </c>
      <c r="N11" s="36" t="s">
        <v>140</v>
      </c>
      <c r="O11" s="141" t="s">
        <v>139</v>
      </c>
    </row>
    <row r="12" spans="2:15" x14ac:dyDescent="0.25">
      <c r="B12" s="35">
        <f t="shared" si="4"/>
        <v>45474</v>
      </c>
      <c r="C12" s="35">
        <f t="shared" si="5"/>
        <v>45565</v>
      </c>
      <c r="D12" s="36" t="str">
        <f t="shared" si="0"/>
        <v>Quarterly: 07/01/2024 to 09/30/2024</v>
      </c>
      <c r="F12" s="35">
        <f t="shared" si="6"/>
        <v>47119</v>
      </c>
      <c r="G12" s="35">
        <f t="shared" si="7"/>
        <v>47483</v>
      </c>
      <c r="H12" s="36" t="str">
        <f t="shared" si="1"/>
        <v>Annual: 01/01/2029 to 12/31/2029</v>
      </c>
      <c r="J12" s="36" t="str">
        <f>D11</f>
        <v>Quarterly: 04/01/2024 to 06/30/2024</v>
      </c>
      <c r="K12" s="35">
        <f t="shared" ref="K12:L14" si="8">B11</f>
        <v>45383</v>
      </c>
      <c r="L12" s="35">
        <f t="shared" si="8"/>
        <v>45473</v>
      </c>
      <c r="N12" s="36" t="s">
        <v>258</v>
      </c>
      <c r="O12" s="141" t="s">
        <v>134</v>
      </c>
    </row>
    <row r="13" spans="2:15" x14ac:dyDescent="0.25">
      <c r="B13" s="35">
        <f t="shared" si="4"/>
        <v>45566</v>
      </c>
      <c r="C13" s="35">
        <f t="shared" si="5"/>
        <v>45657</v>
      </c>
      <c r="D13" s="36" t="str">
        <f t="shared" si="0"/>
        <v>Quarterly: 10/01/2024 to 12/31/2024</v>
      </c>
      <c r="J13" s="36" t="str">
        <f>D12</f>
        <v>Quarterly: 07/01/2024 to 09/30/2024</v>
      </c>
      <c r="K13" s="35">
        <f t="shared" si="8"/>
        <v>45474</v>
      </c>
      <c r="L13" s="35">
        <f t="shared" si="8"/>
        <v>45565</v>
      </c>
      <c r="N13" s="36" t="s">
        <v>259</v>
      </c>
      <c r="O13" s="141" t="s">
        <v>135</v>
      </c>
    </row>
    <row r="14" spans="2:15" x14ac:dyDescent="0.25">
      <c r="B14" s="35">
        <f t="shared" si="4"/>
        <v>45658</v>
      </c>
      <c r="C14" s="35">
        <f t="shared" si="5"/>
        <v>45747</v>
      </c>
      <c r="D14" s="36" t="str">
        <f t="shared" si="0"/>
        <v>Quarterly: 01/01/2025 to 03/31/2025</v>
      </c>
      <c r="J14" s="36" t="str">
        <f>D13</f>
        <v>Quarterly: 10/01/2024 to 12/31/2024</v>
      </c>
      <c r="K14" s="35">
        <f t="shared" si="8"/>
        <v>45566</v>
      </c>
      <c r="L14" s="35">
        <f t="shared" si="8"/>
        <v>45657</v>
      </c>
      <c r="N14" s="36" t="s">
        <v>126</v>
      </c>
      <c r="O14" s="141" t="s">
        <v>136</v>
      </c>
    </row>
    <row r="15" spans="2:15" x14ac:dyDescent="0.25">
      <c r="B15" s="35">
        <f>+C14+1</f>
        <v>45748</v>
      </c>
      <c r="C15" s="35">
        <f t="shared" si="5"/>
        <v>45838</v>
      </c>
      <c r="D15" s="36" t="str">
        <f t="shared" si="0"/>
        <v>Quarterly: 04/01/2025 to 06/30/2025</v>
      </c>
      <c r="J15" s="133" t="str">
        <f>H7</f>
        <v>Annual: 01/01/2024 to 12/31/2024</v>
      </c>
      <c r="K15" s="134">
        <f>F7</f>
        <v>45292</v>
      </c>
      <c r="L15" s="134">
        <f>G7</f>
        <v>45657</v>
      </c>
      <c r="N15" s="36" t="s">
        <v>260</v>
      </c>
      <c r="O15" s="141" t="s">
        <v>261</v>
      </c>
    </row>
    <row r="16" spans="2:15" x14ac:dyDescent="0.25">
      <c r="B16" s="35">
        <f t="shared" si="4"/>
        <v>45839</v>
      </c>
      <c r="C16" s="35">
        <f t="shared" si="5"/>
        <v>45930</v>
      </c>
      <c r="D16" s="36" t="str">
        <f t="shared" si="0"/>
        <v>Quarterly: 07/01/2025 to 09/30/2025</v>
      </c>
      <c r="J16" s="36" t="str">
        <f>D14</f>
        <v>Quarterly: 01/01/2025 to 03/31/2025</v>
      </c>
      <c r="K16" s="35">
        <f>B14</f>
        <v>45658</v>
      </c>
      <c r="L16" s="35">
        <f>C14</f>
        <v>45747</v>
      </c>
      <c r="N16" s="36" t="s">
        <v>146</v>
      </c>
      <c r="O16" s="141" t="s">
        <v>137</v>
      </c>
    </row>
    <row r="17" spans="2:15" x14ac:dyDescent="0.25">
      <c r="B17" s="35">
        <f t="shared" si="4"/>
        <v>45931</v>
      </c>
      <c r="C17" s="35">
        <f t="shared" si="5"/>
        <v>46022</v>
      </c>
      <c r="D17" s="36" t="str">
        <f t="shared" si="0"/>
        <v>Quarterly: 10/01/2025 to 12/31/2025</v>
      </c>
      <c r="J17" s="36" t="str">
        <f>D15</f>
        <v>Quarterly: 04/01/2025 to 06/30/2025</v>
      </c>
      <c r="K17" s="35">
        <f t="shared" ref="K17:L19" si="9">B15</f>
        <v>45748</v>
      </c>
      <c r="L17" s="35">
        <f t="shared" si="9"/>
        <v>45838</v>
      </c>
      <c r="N17" s="36" t="s">
        <v>141</v>
      </c>
      <c r="O17" s="141" t="s">
        <v>143</v>
      </c>
    </row>
    <row r="18" spans="2:15" x14ac:dyDescent="0.25">
      <c r="B18" s="35">
        <f t="shared" si="4"/>
        <v>46023</v>
      </c>
      <c r="C18" s="35">
        <f t="shared" si="5"/>
        <v>46112</v>
      </c>
      <c r="D18" s="36" t="str">
        <f t="shared" si="0"/>
        <v>Quarterly: 01/01/2026 to 03/31/2026</v>
      </c>
      <c r="J18" s="36" t="str">
        <f>D16</f>
        <v>Quarterly: 07/01/2025 to 09/30/2025</v>
      </c>
      <c r="K18" s="35">
        <f t="shared" si="9"/>
        <v>45839</v>
      </c>
      <c r="L18" s="35">
        <f t="shared" si="9"/>
        <v>45930</v>
      </c>
      <c r="N18" s="36" t="s">
        <v>142</v>
      </c>
      <c r="O18" s="141" t="s">
        <v>144</v>
      </c>
    </row>
    <row r="19" spans="2:15" x14ac:dyDescent="0.25">
      <c r="B19" s="35">
        <f t="shared" si="4"/>
        <v>46113</v>
      </c>
      <c r="C19" s="35">
        <f t="shared" si="5"/>
        <v>46203</v>
      </c>
      <c r="D19" s="36" t="str">
        <f t="shared" si="0"/>
        <v>Quarterly: 04/01/2026 to 06/30/2026</v>
      </c>
      <c r="J19" s="36" t="str">
        <f>D17</f>
        <v>Quarterly: 10/01/2025 to 12/31/2025</v>
      </c>
      <c r="K19" s="35">
        <f t="shared" si="9"/>
        <v>45931</v>
      </c>
      <c r="L19" s="35">
        <f t="shared" si="9"/>
        <v>46022</v>
      </c>
      <c r="N19" s="36" t="s">
        <v>127</v>
      </c>
      <c r="O19" s="141" t="s">
        <v>138</v>
      </c>
    </row>
    <row r="20" spans="2:15" x14ac:dyDescent="0.25">
      <c r="B20" s="35">
        <f t="shared" si="4"/>
        <v>46204</v>
      </c>
      <c r="C20" s="35">
        <f t="shared" si="5"/>
        <v>46295</v>
      </c>
      <c r="D20" s="36" t="str">
        <f t="shared" si="0"/>
        <v>Quarterly: 07/01/2026 to 09/30/2026</v>
      </c>
      <c r="J20" s="133" t="str">
        <f>H8</f>
        <v>Annual: 01/01/2025 to 12/31/2025</v>
      </c>
      <c r="K20" s="134">
        <f>F8</f>
        <v>45658</v>
      </c>
      <c r="L20" s="134">
        <f>G8</f>
        <v>46022</v>
      </c>
    </row>
    <row r="21" spans="2:15" x14ac:dyDescent="0.25">
      <c r="B21" s="35">
        <f t="shared" si="4"/>
        <v>46296</v>
      </c>
      <c r="C21" s="35">
        <f t="shared" si="5"/>
        <v>46387</v>
      </c>
      <c r="D21" s="36" t="str">
        <f t="shared" si="0"/>
        <v>Quarterly: 10/01/2026 to 12/31/2026</v>
      </c>
      <c r="J21" s="36" t="str">
        <f>D18</f>
        <v>Quarterly: 01/01/2026 to 03/31/2026</v>
      </c>
      <c r="K21" s="35">
        <f>B18</f>
        <v>46023</v>
      </c>
      <c r="L21" s="35">
        <f>C18</f>
        <v>46112</v>
      </c>
    </row>
    <row r="22" spans="2:15" x14ac:dyDescent="0.25">
      <c r="B22" s="35">
        <f t="shared" si="4"/>
        <v>46388</v>
      </c>
      <c r="C22" s="35">
        <f t="shared" si="5"/>
        <v>46477</v>
      </c>
      <c r="D22" s="36" t="str">
        <f t="shared" si="0"/>
        <v>Quarterly: 01/01/2027 to 03/31/2027</v>
      </c>
      <c r="J22" s="36" t="str">
        <f>D19</f>
        <v>Quarterly: 04/01/2026 to 06/30/2026</v>
      </c>
      <c r="K22" s="35">
        <f t="shared" ref="K22:L24" si="10">B19</f>
        <v>46113</v>
      </c>
      <c r="L22" s="35">
        <f t="shared" si="10"/>
        <v>46203</v>
      </c>
    </row>
    <row r="23" spans="2:15" x14ac:dyDescent="0.25">
      <c r="B23" s="35">
        <f t="shared" si="4"/>
        <v>46478</v>
      </c>
      <c r="C23" s="35">
        <f t="shared" si="5"/>
        <v>46568</v>
      </c>
      <c r="D23" s="36" t="str">
        <f t="shared" si="0"/>
        <v>Quarterly: 04/01/2027 to 06/30/2027</v>
      </c>
      <c r="J23" s="36" t="str">
        <f>D20</f>
        <v>Quarterly: 07/01/2026 to 09/30/2026</v>
      </c>
      <c r="K23" s="35">
        <f t="shared" si="10"/>
        <v>46204</v>
      </c>
      <c r="L23" s="35">
        <f t="shared" si="10"/>
        <v>46295</v>
      </c>
    </row>
    <row r="24" spans="2:15" x14ac:dyDescent="0.25">
      <c r="B24" s="35">
        <f t="shared" si="4"/>
        <v>46569</v>
      </c>
      <c r="C24" s="35">
        <f t="shared" si="5"/>
        <v>46660</v>
      </c>
      <c r="D24" s="36" t="str">
        <f t="shared" si="0"/>
        <v>Quarterly: 07/01/2027 to 09/30/2027</v>
      </c>
      <c r="J24" s="36" t="str">
        <f>D21</f>
        <v>Quarterly: 10/01/2026 to 12/31/2026</v>
      </c>
      <c r="K24" s="35">
        <f t="shared" si="10"/>
        <v>46296</v>
      </c>
      <c r="L24" s="35">
        <f t="shared" si="10"/>
        <v>46387</v>
      </c>
    </row>
    <row r="25" spans="2:15" x14ac:dyDescent="0.25">
      <c r="B25" s="35">
        <f t="shared" si="4"/>
        <v>46661</v>
      </c>
      <c r="C25" s="35">
        <f t="shared" si="5"/>
        <v>46752</v>
      </c>
      <c r="D25" s="36" t="str">
        <f t="shared" si="0"/>
        <v>Quarterly: 10/01/2027 to 12/31/2027</v>
      </c>
      <c r="J25" s="133" t="str">
        <f>H9</f>
        <v>Annual: 01/01/2026 to 12/31/2026</v>
      </c>
      <c r="K25" s="134">
        <f>F9</f>
        <v>46023</v>
      </c>
      <c r="L25" s="134">
        <f>G9</f>
        <v>46387</v>
      </c>
    </row>
    <row r="26" spans="2:15" x14ac:dyDescent="0.25">
      <c r="B26" s="35">
        <f t="shared" si="4"/>
        <v>46753</v>
      </c>
      <c r="C26" s="35">
        <f t="shared" si="5"/>
        <v>46843</v>
      </c>
      <c r="D26" s="36" t="str">
        <f t="shared" si="0"/>
        <v>Quarterly: 01/01/2028 to 03/31/2028</v>
      </c>
      <c r="J26" s="36" t="str">
        <f>D22</f>
        <v>Quarterly: 01/01/2027 to 03/31/2027</v>
      </c>
      <c r="K26" s="35">
        <f>B22</f>
        <v>46388</v>
      </c>
      <c r="L26" s="35">
        <f>C22</f>
        <v>46477</v>
      </c>
    </row>
    <row r="27" spans="2:15" x14ac:dyDescent="0.25">
      <c r="B27" s="35">
        <f t="shared" si="4"/>
        <v>46844</v>
      </c>
      <c r="C27" s="35">
        <f t="shared" si="5"/>
        <v>46934</v>
      </c>
      <c r="D27" s="36" t="str">
        <f t="shared" si="0"/>
        <v>Quarterly: 04/01/2028 to 06/30/2028</v>
      </c>
      <c r="J27" s="36" t="str">
        <f>D23</f>
        <v>Quarterly: 04/01/2027 to 06/30/2027</v>
      </c>
      <c r="K27" s="35">
        <f t="shared" ref="K27:L29" si="11">B23</f>
        <v>46478</v>
      </c>
      <c r="L27" s="35">
        <f t="shared" si="11"/>
        <v>46568</v>
      </c>
    </row>
    <row r="28" spans="2:15" x14ac:dyDescent="0.25">
      <c r="B28" s="35">
        <f t="shared" si="4"/>
        <v>46935</v>
      </c>
      <c r="C28" s="35">
        <f t="shared" si="5"/>
        <v>47026</v>
      </c>
      <c r="D28" s="36" t="str">
        <f t="shared" si="0"/>
        <v>Quarterly: 07/01/2028 to 09/30/2028</v>
      </c>
      <c r="J28" s="36" t="str">
        <f>D24</f>
        <v>Quarterly: 07/01/2027 to 09/30/2027</v>
      </c>
      <c r="K28" s="35">
        <f t="shared" si="11"/>
        <v>46569</v>
      </c>
      <c r="L28" s="35">
        <f t="shared" si="11"/>
        <v>46660</v>
      </c>
    </row>
    <row r="29" spans="2:15" x14ac:dyDescent="0.25">
      <c r="B29" s="35">
        <f t="shared" si="4"/>
        <v>47027</v>
      </c>
      <c r="C29" s="35">
        <f t="shared" si="5"/>
        <v>47118</v>
      </c>
      <c r="D29" s="36" t="str">
        <f t="shared" si="0"/>
        <v>Quarterly: 10/01/2028 to 12/31/2028</v>
      </c>
      <c r="J29" s="36" t="str">
        <f>D25</f>
        <v>Quarterly: 10/01/2027 to 12/31/2027</v>
      </c>
      <c r="K29" s="35">
        <f t="shared" si="11"/>
        <v>46661</v>
      </c>
      <c r="L29" s="35">
        <f t="shared" si="11"/>
        <v>46752</v>
      </c>
    </row>
    <row r="30" spans="2:15" x14ac:dyDescent="0.25">
      <c r="B30" s="35">
        <f t="shared" si="4"/>
        <v>47119</v>
      </c>
      <c r="C30" s="35">
        <f t="shared" si="5"/>
        <v>47208</v>
      </c>
      <c r="D30" s="36" t="str">
        <f t="shared" si="0"/>
        <v>Quarterly: 01/01/2029 to 03/31/2029</v>
      </c>
      <c r="J30" s="133" t="str">
        <f>H10</f>
        <v>Annual: 01/01/2027 to 12/31/2027</v>
      </c>
      <c r="K30" s="134">
        <f>F10</f>
        <v>46388</v>
      </c>
      <c r="L30" s="134">
        <f>G10</f>
        <v>46752</v>
      </c>
    </row>
    <row r="31" spans="2:15" x14ac:dyDescent="0.25">
      <c r="B31" s="35">
        <f t="shared" si="4"/>
        <v>47209</v>
      </c>
      <c r="C31" s="35">
        <f t="shared" si="5"/>
        <v>47299</v>
      </c>
      <c r="D31" s="36" t="str">
        <f t="shared" si="0"/>
        <v>Quarterly: 04/01/2029 to 06/30/2029</v>
      </c>
      <c r="J31" s="36" t="str">
        <f>D26</f>
        <v>Quarterly: 01/01/2028 to 03/31/2028</v>
      </c>
      <c r="K31" s="35">
        <f>B22</f>
        <v>46388</v>
      </c>
      <c r="L31" s="35">
        <f>C22</f>
        <v>46477</v>
      </c>
    </row>
    <row r="32" spans="2:15" x14ac:dyDescent="0.25">
      <c r="B32" s="35">
        <f t="shared" si="4"/>
        <v>47300</v>
      </c>
      <c r="C32" s="35">
        <f t="shared" si="5"/>
        <v>47391</v>
      </c>
      <c r="D32" s="36" t="str">
        <f t="shared" si="0"/>
        <v>Quarterly: 07/01/2029 to 09/30/2029</v>
      </c>
      <c r="J32" s="36" t="str">
        <f>D27</f>
        <v>Quarterly: 04/01/2028 to 06/30/2028</v>
      </c>
      <c r="K32" s="35">
        <f t="shared" ref="K32:L34" si="12">B23</f>
        <v>46478</v>
      </c>
      <c r="L32" s="35">
        <f t="shared" si="12"/>
        <v>46568</v>
      </c>
    </row>
    <row r="33" spans="2:12" x14ac:dyDescent="0.25">
      <c r="B33" s="35">
        <f t="shared" si="4"/>
        <v>47392</v>
      </c>
      <c r="C33" s="35">
        <f t="shared" si="5"/>
        <v>47483</v>
      </c>
      <c r="D33" s="36" t="str">
        <f t="shared" si="0"/>
        <v>Quarterly: 10/01/2029 to 12/31/2029</v>
      </c>
      <c r="J33" s="36" t="str">
        <f>D28</f>
        <v>Quarterly: 07/01/2028 to 09/30/2028</v>
      </c>
      <c r="K33" s="35">
        <f t="shared" si="12"/>
        <v>46569</v>
      </c>
      <c r="L33" s="35">
        <f t="shared" si="12"/>
        <v>46660</v>
      </c>
    </row>
    <row r="34" spans="2:12" x14ac:dyDescent="0.25">
      <c r="J34" s="36" t="str">
        <f>D29</f>
        <v>Quarterly: 10/01/2028 to 12/31/2028</v>
      </c>
      <c r="K34" s="35">
        <f t="shared" si="12"/>
        <v>46661</v>
      </c>
      <c r="L34" s="35">
        <f t="shared" si="12"/>
        <v>46752</v>
      </c>
    </row>
    <row r="35" spans="2:12" x14ac:dyDescent="0.25">
      <c r="J35" s="133" t="str">
        <f>H11</f>
        <v>Annual: 01/01/2028 to 12/31/2028</v>
      </c>
      <c r="K35" s="134">
        <f>F11</f>
        <v>46753</v>
      </c>
      <c r="L35" s="134">
        <f>G11</f>
        <v>47118</v>
      </c>
    </row>
    <row r="36" spans="2:12" x14ac:dyDescent="0.25">
      <c r="J36" s="36" t="str">
        <f>D30</f>
        <v>Quarterly: 01/01/2029 to 03/31/2029</v>
      </c>
      <c r="K36" s="35">
        <f>B30</f>
        <v>47119</v>
      </c>
      <c r="L36" s="35">
        <f>C30</f>
        <v>47208</v>
      </c>
    </row>
    <row r="37" spans="2:12" x14ac:dyDescent="0.25">
      <c r="J37" s="36" t="str">
        <f>D31</f>
        <v>Quarterly: 04/01/2029 to 06/30/2029</v>
      </c>
      <c r="K37" s="35">
        <f t="shared" ref="K37:L39" si="13">B31</f>
        <v>47209</v>
      </c>
      <c r="L37" s="35">
        <f t="shared" si="13"/>
        <v>47299</v>
      </c>
    </row>
    <row r="38" spans="2:12" x14ac:dyDescent="0.25">
      <c r="J38" s="36" t="str">
        <f>D32</f>
        <v>Quarterly: 07/01/2029 to 09/30/2029</v>
      </c>
      <c r="K38" s="35">
        <f t="shared" si="13"/>
        <v>47300</v>
      </c>
      <c r="L38" s="35">
        <f t="shared" si="13"/>
        <v>47391</v>
      </c>
    </row>
    <row r="39" spans="2:12" x14ac:dyDescent="0.25">
      <c r="J39" s="36" t="str">
        <f>D33</f>
        <v>Quarterly: 10/01/2029 to 12/31/2029</v>
      </c>
      <c r="K39" s="35">
        <f t="shared" si="13"/>
        <v>47392</v>
      </c>
      <c r="L39" s="35">
        <f t="shared" si="13"/>
        <v>47483</v>
      </c>
    </row>
    <row r="40" spans="2:12" x14ac:dyDescent="0.25">
      <c r="J40" s="133" t="str">
        <f>H12</f>
        <v>Annual: 01/01/2029 to 12/31/2029</v>
      </c>
      <c r="K40" s="134">
        <f>F12</f>
        <v>47119</v>
      </c>
      <c r="L40" s="134">
        <f>G12</f>
        <v>47483</v>
      </c>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C08F25-1EF2-4241-942A-3E8B808F5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761C2C5-D55A-4EA4-A8B5-31E32C0A34C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9A796B4-4EEB-44D1-B8FB-0F8B94D70C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Document Version Log</vt:lpstr>
      <vt:lpstr>Instructions and Definitions</vt:lpstr>
      <vt:lpstr>Certification</vt:lpstr>
      <vt:lpstr>Reconcilation Report</vt:lpstr>
      <vt:lpstr>Pharmacy Claims Lag Report</vt:lpstr>
      <vt:lpstr>Pharmacy Claims Data File</vt:lpstr>
      <vt:lpstr>Lists (HIDE)</vt:lpstr>
      <vt:lpstr>full_date_list</vt:lpstr>
      <vt:lpstr>Health_plan_id_lookup</vt:lpstr>
      <vt:lpstr>health_plan_list</vt:lpstr>
      <vt:lpstr>health_plan_name</vt:lpstr>
      <vt:lpstr>health_plan_numbers</vt:lpstr>
      <vt:lpstr>pbm_name</vt:lpstr>
      <vt:lpstr>Certification!Plan_Name</vt:lpstr>
      <vt:lpstr>'Pharmacy Claims Data File'!Print_Area</vt:lpstr>
      <vt:lpstr>'Pharmacy Claims Data File'!Print_Titles</vt:lpstr>
      <vt:lpstr>reporting_period_description</vt:lpstr>
    </vt:vector>
  </TitlesOfParts>
  <Company>Myers and Stauffer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 Hansen</dc:creator>
  <cp:lastModifiedBy>Jean-Paul, Jamie</cp:lastModifiedBy>
  <cp:lastPrinted>2023-04-06T18:33:45Z</cp:lastPrinted>
  <dcterms:created xsi:type="dcterms:W3CDTF">2023-02-23T14:04:49Z</dcterms:created>
  <dcterms:modified xsi:type="dcterms:W3CDTF">2023-09-14T15:29:40Z</dcterms:modified>
</cp:coreProperties>
</file>