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allace\Rates\Hospital\DRG\7-1-17 Website posting\"/>
    </mc:Choice>
  </mc:AlternateContent>
  <bookViews>
    <workbookView xWindow="13755" yWindow="-15" windowWidth="13815" windowHeight="13440" tabRatio="759" activeTab="3"/>
  </bookViews>
  <sheets>
    <sheet name="Cover" sheetId="14" r:id="rId1"/>
    <sheet name="Structure" sheetId="15" r:id="rId2"/>
    <sheet name="Calculator Instructions" sheetId="13" r:id="rId3"/>
    <sheet name="Interactive Calculator" sheetId="10" r:id="rId4"/>
    <sheet name="DRG Table" sheetId="3" r:id="rId5"/>
    <sheet name="Provider Adjustor" sheetId="11" r:id="rId6"/>
    <sheet name="Provider Table" sheetId="12" r:id="rId7"/>
    <sheet name="Non-Participating Provs" sheetId="16" r:id="rId8"/>
  </sheets>
  <definedNames>
    <definedName name="_xlnm._FilterDatabase" localSheetId="4" hidden="1">'DRG Table'!$F$1:$F$1320</definedName>
    <definedName name="_xlnm._FilterDatabase" localSheetId="3" hidden="1">'Interactive Calculator'!#REF!</definedName>
    <definedName name="_xlnm._FilterDatabase" localSheetId="6" hidden="1">'Provider Table'!$A$1:$I$353</definedName>
    <definedName name="_PRIVIA_COMMENT_DF2A9CCF_274F_46E8_85B6_" localSheetId="3">'Interactive Calculator'!$E$41</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Calculator'!$E$11</definedName>
    <definedName name="DRG_base">#REF!</definedName>
    <definedName name="DRG_Base_Pay">'Interactive Calculator'!$E$38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Calculator'!$K$15:$K$20</definedName>
    <definedName name="OLE_LINK2" localSheetId="3">'Interactive Calculator'!#REF!</definedName>
    <definedName name="pol_adj">#REF!</definedName>
    <definedName name="_xlnm.Print_Area" localSheetId="4">'DRG Table'!$A$1:$I$1283</definedName>
    <definedName name="_xlnm.Print_Area" localSheetId="3">'Interactive Calculator'!$B$1:$G$71</definedName>
    <definedName name="_xlnm.Print_Titles" localSheetId="4">'DRG Table'!$9:$9</definedName>
  </definedNames>
  <calcPr calcId="171027"/>
</workbook>
</file>

<file path=xl/calcChain.xml><?xml version="1.0" encoding="utf-8"?>
<calcChain xmlns="http://schemas.openxmlformats.org/spreadsheetml/2006/main">
  <c r="E35" i="10" l="1"/>
  <c r="E33" i="10"/>
  <c r="E32" i="10"/>
  <c r="E31" i="10"/>
  <c r="E30" i="10"/>
  <c r="E29" i="10"/>
  <c r="E22" i="10" l="1"/>
  <c r="E26" i="10" l="1"/>
  <c r="E27" i="10" s="1"/>
  <c r="E34" i="10" l="1"/>
  <c r="E40" i="10" l="1"/>
  <c r="E50" i="10" l="1"/>
  <c r="E51" i="10" s="1"/>
  <c r="E69" i="10" l="1"/>
  <c r="E68" i="10"/>
  <c r="E45" i="10" l="1"/>
  <c r="E25" i="10"/>
  <c r="E24" i="10"/>
  <c r="E23" i="10"/>
  <c r="E37" i="10" l="1"/>
  <c r="E38" i="10" s="1"/>
  <c r="E41" i="10" s="1"/>
  <c r="E62" i="10"/>
  <c r="E63"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2" i="10"/>
  <c r="B3" i="10" s="1"/>
  <c r="B4" i="10" s="1"/>
  <c r="B5" i="10" s="1"/>
  <c r="B6" i="10" s="1"/>
  <c r="B7" i="10" s="1"/>
  <c r="E21" i="10"/>
  <c r="E42" i="10" l="1"/>
  <c r="E43" i="10" s="1"/>
  <c r="E46" i="10" l="1"/>
  <c r="E47" i="10" s="1"/>
  <c r="E52" i="10"/>
  <c r="E48" i="10" l="1"/>
  <c r="E53" i="10" s="1"/>
  <c r="E54" i="10" s="1"/>
  <c r="E56" i="10" l="1"/>
  <c r="E57" i="10" s="1"/>
  <c r="E58" i="10" l="1"/>
  <c r="E65" i="10" s="1"/>
  <c r="E59" i="10"/>
  <c r="E60" i="10" l="1"/>
  <c r="E67" i="10" s="1"/>
  <c r="E70" i="10" l="1"/>
</calcChain>
</file>

<file path=xl/sharedStrings.xml><?xml version="1.0" encoding="utf-8"?>
<sst xmlns="http://schemas.openxmlformats.org/spreadsheetml/2006/main" count="7652" uniqueCount="2592">
  <si>
    <t>Neonate</t>
  </si>
  <si>
    <t>Obstetrics</t>
  </si>
  <si>
    <t>Indicates data to be input by the user</t>
  </si>
  <si>
    <t>C</t>
  </si>
  <si>
    <t>D</t>
  </si>
  <si>
    <t>E</t>
  </si>
  <si>
    <t>Used for transfer pricing adjustment</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</si>
  <si>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</si>
  <si>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</si>
  <si>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</si>
  <si>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</si>
  <si>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</si>
  <si>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</si>
  <si>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</si>
  <si>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</si>
  <si>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</si>
  <si>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</si>
  <si>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</si>
  <si>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UB-04 Field Locator 47 minus FL 48</t>
  </si>
  <si>
    <t>Allowed amount</t>
  </si>
  <si>
    <t>Is a transfer adjustment potentially applicable?</t>
  </si>
  <si>
    <t>Yes</t>
  </si>
  <si>
    <t>No</t>
  </si>
  <si>
    <t>APR-DRG description</t>
  </si>
  <si>
    <t>Average Length of Stay</t>
  </si>
  <si>
    <t>Length of stay</t>
  </si>
  <si>
    <t>PAYMENT POLICY PARAMETERS SET BY MEDICAID</t>
  </si>
  <si>
    <t>Average length of stay for this APR-DRG</t>
  </si>
  <si>
    <t>CALCULATOR VALUES ARE FOR PURPOSES OF ILLUSTRATION ONLY.</t>
  </si>
  <si>
    <t>Payment amount</t>
  </si>
  <si>
    <t>INFORMATION FROM THE HOSPITAL</t>
  </si>
  <si>
    <t>Used for cost outlier adjustments</t>
  </si>
  <si>
    <t>Used for DRG base payment</t>
  </si>
  <si>
    <t>Patient age (in years)</t>
  </si>
  <si>
    <t>CALCULATION OF ALLOWED AMOUNT AND REIMBURSEMENT AMOUNT</t>
  </si>
  <si>
    <t>Used for age adjustor</t>
  </si>
  <si>
    <t>Other health coverage</t>
  </si>
  <si>
    <t>Includes spend-down or copayment</t>
  </si>
  <si>
    <t>Age Adjustor</t>
  </si>
  <si>
    <t>Gastroent Adult</t>
  </si>
  <si>
    <t>Misc Adult</t>
  </si>
  <si>
    <t>Resp Adult</t>
  </si>
  <si>
    <t>Circulatory Adult</t>
  </si>
  <si>
    <t>Estimated loss on this case</t>
  </si>
  <si>
    <t>APR-DRG INFORMATION</t>
  </si>
  <si>
    <t>Indicates payment policy parameters set by Medicaid</t>
  </si>
  <si>
    <t>F</t>
  </si>
  <si>
    <t>E13</t>
  </si>
  <si>
    <t>E12</t>
  </si>
  <si>
    <t>G</t>
  </si>
  <si>
    <t>Age adjustor</t>
  </si>
  <si>
    <t>Service Adjustor</t>
  </si>
  <si>
    <t>Florida Medicaid DRG Pricing Calculator</t>
  </si>
  <si>
    <t>Submitted charges</t>
  </si>
  <si>
    <t>Used for transfer pricing and covered days adjustments</t>
  </si>
  <si>
    <t>Hospital casemix</t>
  </si>
  <si>
    <t xml:space="preserve">Service adjustor </t>
  </si>
  <si>
    <t>Hospital category</t>
  </si>
  <si>
    <t>Values for yes/no boxes</t>
  </si>
  <si>
    <t>Provider Category</t>
  </si>
  <si>
    <t>All Other</t>
  </si>
  <si>
    <t>Rural</t>
  </si>
  <si>
    <t>Rehab</t>
  </si>
  <si>
    <t>HOSPITAL INFORMATION</t>
  </si>
  <si>
    <t>Provider adjustor</t>
  </si>
  <si>
    <t>Look up from provider adjustor table</t>
  </si>
  <si>
    <t>Service Line</t>
  </si>
  <si>
    <t>Policy Adjustor</t>
  </si>
  <si>
    <t>National Relative Weight</t>
  </si>
  <si>
    <t xml:space="preserve"> Relative Weight 
Re-centered for Florida Medicaid</t>
  </si>
  <si>
    <t>Cost outlier threshold</t>
  </si>
  <si>
    <t>Age cut-off for age policy adjustor</t>
  </si>
  <si>
    <t>COST OUTLIER</t>
  </si>
  <si>
    <t>Does this claim require an outlier payment?</t>
  </si>
  <si>
    <t xml:space="preserve">DRG cost outlier payment increase </t>
  </si>
  <si>
    <t>IF E9 &lt; E8 Then "Yes" Else "No"</t>
  </si>
  <si>
    <t>Is per diem payment amount &lt; full stay base payment?</t>
  </si>
  <si>
    <t>Does the charge cap apply?</t>
  </si>
  <si>
    <t>Charge cap reduction factor</t>
  </si>
  <si>
    <t>Final DRG base payment</t>
  </si>
  <si>
    <t>Final outlier payment</t>
  </si>
  <si>
    <t>Final DRG payment</t>
  </si>
  <si>
    <t>Estimated cost of the stay</t>
  </si>
  <si>
    <t>NON-COVERED DAYS PAYMENT ADJUSTMENT</t>
  </si>
  <si>
    <t>Are covered days less than length of stay</t>
  </si>
  <si>
    <t>Non-covered day reduction factor</t>
  </si>
  <si>
    <t>TRANSFER PAYMENT ADJUSTMENT</t>
  </si>
  <si>
    <t>DRG BASE PAYMENT</t>
  </si>
  <si>
    <t>Full stay DRG base payment</t>
  </si>
  <si>
    <t>Maximum policy adjustor</t>
  </si>
  <si>
    <t>Mental Health</t>
  </si>
  <si>
    <t>DRG standardized base rate</t>
  </si>
  <si>
    <t>NCD Adjusted DRG base payment</t>
  </si>
  <si>
    <t>NCD Adjusted outlier payment</t>
  </si>
  <si>
    <t>If E10 = "Yes" AND DRG Base Not IN ("580", "581") Then "Yes", Else "No"</t>
  </si>
  <si>
    <t>Used for age policy adjustor</t>
  </si>
  <si>
    <t>Hi Mcaid Hi Outlier</t>
  </si>
  <si>
    <t>010151600</t>
  </si>
  <si>
    <t>All Children's Hospital</t>
  </si>
  <si>
    <t>011648300</t>
  </si>
  <si>
    <t>Anne Bates Leach Eye Hospital</t>
  </si>
  <si>
    <t>010233400</t>
  </si>
  <si>
    <t>Atmore Community Hospital</t>
  </si>
  <si>
    <t>012037500</t>
  </si>
  <si>
    <t>010074900</t>
  </si>
  <si>
    <t>010232600</t>
  </si>
  <si>
    <t>010064100</t>
  </si>
  <si>
    <t>010123100</t>
  </si>
  <si>
    <t>Baptist Medical Center - Nassau</t>
  </si>
  <si>
    <t>010035800</t>
  </si>
  <si>
    <t>012041300</t>
  </si>
  <si>
    <t>010006400</t>
  </si>
  <si>
    <t>010372100</t>
  </si>
  <si>
    <t>BayCare Alliant Hospital</t>
  </si>
  <si>
    <t>010156700</t>
  </si>
  <si>
    <t>011988100</t>
  </si>
  <si>
    <t>010183400</t>
  </si>
  <si>
    <t>010140100</t>
  </si>
  <si>
    <t>010141900</t>
  </si>
  <si>
    <t>011807900</t>
  </si>
  <si>
    <t>010087100</t>
  </si>
  <si>
    <t>010012900</t>
  </si>
  <si>
    <t>010026900</t>
  </si>
  <si>
    <t>Calhoun Liberty Hospital</t>
  </si>
  <si>
    <t>010194000</t>
  </si>
  <si>
    <t>Campbellton-Graceville Hospital</t>
  </si>
  <si>
    <t>010009900</t>
  </si>
  <si>
    <t>Cape Canaveral Hospital</t>
  </si>
  <si>
    <t>011971700</t>
  </si>
  <si>
    <t>Cape Coral Hospital</t>
  </si>
  <si>
    <t>011980600</t>
  </si>
  <si>
    <t>Capital Regional Medical Center</t>
  </si>
  <si>
    <t>010036600</t>
  </si>
  <si>
    <t>010178800</t>
  </si>
  <si>
    <t>Central Florida Regional Hospital</t>
  </si>
  <si>
    <t>010027700</t>
  </si>
  <si>
    <t>010341100</t>
  </si>
  <si>
    <t>Charlton Memorial Hospital</t>
  </si>
  <si>
    <t>010219900</t>
  </si>
  <si>
    <t>Citrus Memorial Hospital</t>
  </si>
  <si>
    <t>010314400</t>
  </si>
  <si>
    <t>010220200</t>
  </si>
  <si>
    <t>Cleveland Clinic Hospital</t>
  </si>
  <si>
    <t>010253900</t>
  </si>
  <si>
    <t>012030800</t>
  </si>
  <si>
    <t>010146000</t>
  </si>
  <si>
    <t>012013800</t>
  </si>
  <si>
    <t>010138900</t>
  </si>
  <si>
    <t>010552000</t>
  </si>
  <si>
    <t>012026000</t>
  </si>
  <si>
    <t>012000600</t>
  </si>
  <si>
    <t>010125700</t>
  </si>
  <si>
    <t>010960600</t>
  </si>
  <si>
    <t>Coral Gables Hospital</t>
  </si>
  <si>
    <t>012040500</t>
  </si>
  <si>
    <t>012009000</t>
  </si>
  <si>
    <t>010192300</t>
  </si>
  <si>
    <t>Desoto Memorial Hospital</t>
  </si>
  <si>
    <t>010180000</t>
  </si>
  <si>
    <t>010354300</t>
  </si>
  <si>
    <t>Doctors Hospital</t>
  </si>
  <si>
    <t>011995400</t>
  </si>
  <si>
    <t>Doctors Hospital of Sarasota</t>
  </si>
  <si>
    <t>010103600</t>
  </si>
  <si>
    <t>Doctors Memorial Hospital</t>
  </si>
  <si>
    <t>010277600</t>
  </si>
  <si>
    <t>010004800</t>
  </si>
  <si>
    <t>Ed Fraser Memorial Hospital</t>
  </si>
  <si>
    <t>011746300</t>
  </si>
  <si>
    <t>Fawcett Memorial Hospital</t>
  </si>
  <si>
    <t>010120600</t>
  </si>
  <si>
    <t>Fishermen's Hospital</t>
  </si>
  <si>
    <t>010171100</t>
  </si>
  <si>
    <t>Flagler Hospital</t>
  </si>
  <si>
    <t>010129000</t>
  </si>
  <si>
    <t>Florida Hospital</t>
  </si>
  <si>
    <t>010189300</t>
  </si>
  <si>
    <t>010090100</t>
  </si>
  <si>
    <t>010109500</t>
  </si>
  <si>
    <t>Florida Hospital Waterman</t>
  </si>
  <si>
    <t>010260100</t>
  </si>
  <si>
    <t>Florida Hospital Wauchula</t>
  </si>
  <si>
    <t>010149400</t>
  </si>
  <si>
    <t>Florida Hospital Zephyrhills</t>
  </si>
  <si>
    <t>010209100</t>
  </si>
  <si>
    <t>Flowers Hospital</t>
  </si>
  <si>
    <t>011132500</t>
  </si>
  <si>
    <t>010271700</t>
  </si>
  <si>
    <t>010080300</t>
  </si>
  <si>
    <t>010144300</t>
  </si>
  <si>
    <t>010152400</t>
  </si>
  <si>
    <t>010212100</t>
  </si>
  <si>
    <t>Grady General Hospital</t>
  </si>
  <si>
    <t>011761700</t>
  </si>
  <si>
    <t>012032400</t>
  </si>
  <si>
    <t>011975000</t>
  </si>
  <si>
    <t>010184200</t>
  </si>
  <si>
    <t>010135400</t>
  </si>
  <si>
    <t>010268700</t>
  </si>
  <si>
    <t>010270900</t>
  </si>
  <si>
    <t>012038300</t>
  </si>
  <si>
    <t>010175300</t>
  </si>
  <si>
    <t>012042100</t>
  </si>
  <si>
    <t>012027800</t>
  </si>
  <si>
    <t>012033200</t>
  </si>
  <si>
    <t>012034100</t>
  </si>
  <si>
    <t>010188500</t>
  </si>
  <si>
    <t>Healthmark Regional Medical Center</t>
  </si>
  <si>
    <t>010275000</t>
  </si>
  <si>
    <t>010355100</t>
  </si>
  <si>
    <t>012005700</t>
  </si>
  <si>
    <t>010356000</t>
  </si>
  <si>
    <t>010228800</t>
  </si>
  <si>
    <t>010161300</t>
  </si>
  <si>
    <t>010086200</t>
  </si>
  <si>
    <t>Hendry Regional Medical Center</t>
  </si>
  <si>
    <t>010041200</t>
  </si>
  <si>
    <t>Hialeah Hospital</t>
  </si>
  <si>
    <t>010089700</t>
  </si>
  <si>
    <t>Highlands Regional Medical Center</t>
  </si>
  <si>
    <t>010008100</t>
  </si>
  <si>
    <t>Holmes Regional Medical Center</t>
  </si>
  <si>
    <t>010018800</t>
  </si>
  <si>
    <t>010226100</t>
  </si>
  <si>
    <t>Homestead Hospital</t>
  </si>
  <si>
    <t>010821900</t>
  </si>
  <si>
    <t>010104400</t>
  </si>
  <si>
    <t>010106100</t>
  </si>
  <si>
    <t>010042100</t>
  </si>
  <si>
    <t>Jackson Memorial Hospital</t>
  </si>
  <si>
    <t>010173700</t>
  </si>
  <si>
    <t>Jay Hospital</t>
  </si>
  <si>
    <t>012029400</t>
  </si>
  <si>
    <t>010234200</t>
  </si>
  <si>
    <t>011993800</t>
  </si>
  <si>
    <t>010019600</t>
  </si>
  <si>
    <t>010267900</t>
  </si>
  <si>
    <t>Kindred Hospital - North Florida</t>
  </si>
  <si>
    <t>000417000</t>
  </si>
  <si>
    <t>010230000</t>
  </si>
  <si>
    <t>010353500</t>
  </si>
  <si>
    <t>Kindred Hospital Ocala</t>
  </si>
  <si>
    <t>010191500</t>
  </si>
  <si>
    <t>001681500</t>
  </si>
  <si>
    <t>010276800</t>
  </si>
  <si>
    <t>011021300</t>
  </si>
  <si>
    <t>010822700</t>
  </si>
  <si>
    <t>Lake Butler Hospital</t>
  </si>
  <si>
    <t>011976800</t>
  </si>
  <si>
    <t>Lake City Medical Center</t>
  </si>
  <si>
    <t>010166400</t>
  </si>
  <si>
    <t>010164800</t>
  </si>
  <si>
    <t>010342000</t>
  </si>
  <si>
    <t>Lakewood Ranch Medical Center</t>
  </si>
  <si>
    <t>011974100</t>
  </si>
  <si>
    <t>Largo Medical Center</t>
  </si>
  <si>
    <t>011969500</t>
  </si>
  <si>
    <t>010110900</t>
  </si>
  <si>
    <t>Lee Memorial Hospital</t>
  </si>
  <si>
    <t>010107900</t>
  </si>
  <si>
    <t>Leesburg Regional Medical Center</t>
  </si>
  <si>
    <t>010111700</t>
  </si>
  <si>
    <t>Lehigh Regional Medical Center</t>
  </si>
  <si>
    <t>010119200</t>
  </si>
  <si>
    <t>010115000</t>
  </si>
  <si>
    <t>Madison County Memorial Hospital</t>
  </si>
  <si>
    <t>010116800</t>
  </si>
  <si>
    <t>Manatee Memorial Hospital</t>
  </si>
  <si>
    <t>010121400</t>
  </si>
  <si>
    <t>Mariners Hospital</t>
  </si>
  <si>
    <t>010118400</t>
  </si>
  <si>
    <t>010072200</t>
  </si>
  <si>
    <t>010154100</t>
  </si>
  <si>
    <t>012008100</t>
  </si>
  <si>
    <t>010176100</t>
  </si>
  <si>
    <t>010020000</t>
  </si>
  <si>
    <t>010252100</t>
  </si>
  <si>
    <t>010187700</t>
  </si>
  <si>
    <t>010345400</t>
  </si>
  <si>
    <t>Memorial Hospital Miramar</t>
  </si>
  <si>
    <t>011279800</t>
  </si>
  <si>
    <t>Memorial Hospital of Tampa</t>
  </si>
  <si>
    <t>010193100</t>
  </si>
  <si>
    <t>010060900</t>
  </si>
  <si>
    <t>010216400</t>
  </si>
  <si>
    <t>Mizell Memorial Hospital</t>
  </si>
  <si>
    <t>010158300</t>
  </si>
  <si>
    <t>010046300</t>
  </si>
  <si>
    <t>010117600</t>
  </si>
  <si>
    <t>Munroe Regional Medical Center</t>
  </si>
  <si>
    <t>010031500</t>
  </si>
  <si>
    <t>Naples Community Hospital</t>
  </si>
  <si>
    <t>010150800</t>
  </si>
  <si>
    <t>010021800</t>
  </si>
  <si>
    <t>010862600</t>
  </si>
  <si>
    <t>010126500</t>
  </si>
  <si>
    <t>North Okaloosa Medical Center</t>
  </si>
  <si>
    <t>010049800</t>
  </si>
  <si>
    <t>011519300</t>
  </si>
  <si>
    <t>Northside Hospital</t>
  </si>
  <si>
    <t>010190700</t>
  </si>
  <si>
    <t>010459100</t>
  </si>
  <si>
    <t>012007300</t>
  </si>
  <si>
    <t>010988600</t>
  </si>
  <si>
    <t>Ocala Regional Medical Center</t>
  </si>
  <si>
    <t>011174100</t>
  </si>
  <si>
    <t>Orange Park Medical Center</t>
  </si>
  <si>
    <t>010133800</t>
  </si>
  <si>
    <t>010186900</t>
  </si>
  <si>
    <t>003297500</t>
  </si>
  <si>
    <t>Palm Bay Hospital</t>
  </si>
  <si>
    <t>010210500</t>
  </si>
  <si>
    <t>010053600</t>
  </si>
  <si>
    <t>Palm Springs General Hospital</t>
  </si>
  <si>
    <t>010460400</t>
  </si>
  <si>
    <t>Palmetto General Hospital</t>
  </si>
  <si>
    <t>012011100</t>
  </si>
  <si>
    <t>Palms of Pasadena Hospital</t>
  </si>
  <si>
    <t>010010200</t>
  </si>
  <si>
    <t>Parrish Medical Center</t>
  </si>
  <si>
    <t>010959200</t>
  </si>
  <si>
    <t>010028500</t>
  </si>
  <si>
    <t>010222900</t>
  </si>
  <si>
    <t>011351400</t>
  </si>
  <si>
    <t>010323300</t>
  </si>
  <si>
    <t>002012700</t>
  </si>
  <si>
    <t>010076500</t>
  </si>
  <si>
    <t>Sacred Heart Hospital</t>
  </si>
  <si>
    <t>010174500</t>
  </si>
  <si>
    <t>012001400</t>
  </si>
  <si>
    <t>010339000</t>
  </si>
  <si>
    <t>010337300</t>
  </si>
  <si>
    <t>010343800</t>
  </si>
  <si>
    <t>011998900</t>
  </si>
  <si>
    <t>010033100</t>
  </si>
  <si>
    <t>010067600</t>
  </si>
  <si>
    <t>010003000</t>
  </si>
  <si>
    <t>010179600</t>
  </si>
  <si>
    <t>010007200</t>
  </si>
  <si>
    <t>002576600</t>
  </si>
  <si>
    <t>010328400</t>
  </si>
  <si>
    <t>010247400</t>
  </si>
  <si>
    <t>South Baldwin Hospital</t>
  </si>
  <si>
    <t>011994600</t>
  </si>
  <si>
    <t>South Bay Hospital</t>
  </si>
  <si>
    <t>010098600</t>
  </si>
  <si>
    <t>010207500</t>
  </si>
  <si>
    <t>South Georgia Medical Center</t>
  </si>
  <si>
    <t>010108700</t>
  </si>
  <si>
    <t>010058700</t>
  </si>
  <si>
    <t>South Miami Hospital</t>
  </si>
  <si>
    <t>010206700</t>
  </si>
  <si>
    <t>Southeast Alabama General</t>
  </si>
  <si>
    <t>010255500</t>
  </si>
  <si>
    <t>011134100</t>
  </si>
  <si>
    <t>010377200</t>
  </si>
  <si>
    <t>010647000</t>
  </si>
  <si>
    <t>Specialty Hospital - Jacksonville</t>
  </si>
  <si>
    <t>010376400</t>
  </si>
  <si>
    <t>010368300</t>
  </si>
  <si>
    <t>010374800</t>
  </si>
  <si>
    <t>012022700</t>
  </si>
  <si>
    <t>St Anthonys Hospital</t>
  </si>
  <si>
    <t>010346200</t>
  </si>
  <si>
    <t>010240700</t>
  </si>
  <si>
    <t>010373000</t>
  </si>
  <si>
    <t>010148600</t>
  </si>
  <si>
    <t>012010300</t>
  </si>
  <si>
    <t>St. Petersburg General Hospital</t>
  </si>
  <si>
    <t>010073100</t>
  </si>
  <si>
    <t>012002200</t>
  </si>
  <si>
    <t>011997100</t>
  </si>
  <si>
    <t>010113300</t>
  </si>
  <si>
    <t>010099400</t>
  </si>
  <si>
    <t>Tampa General Hospital</t>
  </si>
  <si>
    <t>010317900</t>
  </si>
  <si>
    <t>The Villages Regional Hospital</t>
  </si>
  <si>
    <t>011984900</t>
  </si>
  <si>
    <t>010114100</t>
  </si>
  <si>
    <t>010281401</t>
  </si>
  <si>
    <t>U.S.A Children's &amp; Women's Hospital</t>
  </si>
  <si>
    <t>000949600</t>
  </si>
  <si>
    <t>010094300</t>
  </si>
  <si>
    <t>010102800</t>
  </si>
  <si>
    <t>011280100</t>
  </si>
  <si>
    <t>010047100</t>
  </si>
  <si>
    <t>University of Miami Hospital</t>
  </si>
  <si>
    <t>010281400</t>
  </si>
  <si>
    <t>University of South AL Med Cntr</t>
  </si>
  <si>
    <t>011973300</t>
  </si>
  <si>
    <t>003158800</t>
  </si>
  <si>
    <t>Viera Hospital</t>
  </si>
  <si>
    <t>010182600</t>
  </si>
  <si>
    <t>010213000</t>
  </si>
  <si>
    <t>Wellington Regional Medical Center</t>
  </si>
  <si>
    <t>012024300</t>
  </si>
  <si>
    <t>011321200</t>
  </si>
  <si>
    <t>010170200</t>
  </si>
  <si>
    <t>003226500</t>
  </si>
  <si>
    <t>010062500</t>
  </si>
  <si>
    <t>Westchester General Hospital</t>
  </si>
  <si>
    <t>011230500</t>
  </si>
  <si>
    <t>Westside Regional Medical Center</t>
  </si>
  <si>
    <t>010169900</t>
  </si>
  <si>
    <t>Winter Haven Hospital</t>
  </si>
  <si>
    <t>010320900</t>
  </si>
  <si>
    <t>010011100</t>
  </si>
  <si>
    <t>Provider Medicaid ID</t>
  </si>
  <si>
    <t>Provider Name</t>
  </si>
  <si>
    <t>Provider Cost-to-Charge Ratio</t>
  </si>
  <si>
    <t>Ungroupable</t>
  </si>
  <si>
    <t>Medicaid copayment</t>
  </si>
  <si>
    <t>DRG relative weight--re-centered for FL Medicaid</t>
  </si>
  <si>
    <t>Used for non-covered days adjustment</t>
  </si>
  <si>
    <t>0011</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</si>
  <si>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</si>
  <si>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</si>
  <si>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</si>
  <si>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</si>
  <si>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</si>
  <si>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</si>
  <si>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</si>
  <si>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</si>
  <si>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</si>
  <si>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</si>
  <si>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</si>
  <si>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</si>
  <si>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</si>
  <si>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</si>
  <si>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</si>
  <si>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</si>
  <si>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</si>
  <si>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</si>
  <si>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</si>
  <si>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</si>
  <si>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</si>
  <si>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</si>
  <si>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</si>
  <si>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</si>
  <si>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</si>
  <si>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</si>
  <si>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</si>
  <si>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</si>
  <si>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</si>
  <si>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</si>
  <si>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</si>
  <si>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</si>
  <si>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</si>
  <si>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</si>
  <si>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</si>
  <si>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</si>
  <si>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</si>
  <si>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</si>
  <si>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</si>
  <si>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</si>
  <si>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</si>
  <si>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</si>
  <si>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</si>
  <si>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</si>
  <si>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</si>
  <si>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</si>
  <si>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</si>
  <si>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</si>
  <si>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</si>
  <si>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</si>
  <si>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</si>
  <si>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</si>
  <si>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</si>
  <si>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</si>
  <si>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</si>
  <si>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</si>
  <si>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</si>
  <si>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</si>
  <si>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</si>
  <si>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</si>
  <si>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</si>
  <si>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</si>
  <si>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</si>
  <si>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</si>
  <si>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</si>
  <si>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</si>
  <si>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</si>
  <si>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</si>
  <si>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</si>
  <si>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</si>
  <si>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</si>
  <si>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</si>
  <si>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</si>
  <si>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</si>
  <si>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</si>
  <si>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</si>
  <si>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</si>
  <si>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</si>
  <si>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</si>
  <si>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</si>
  <si>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</si>
  <si>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</si>
  <si>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</si>
  <si>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</si>
  <si>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</si>
  <si>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</si>
  <si>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</si>
  <si>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</si>
  <si>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</si>
  <si>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</si>
  <si>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</si>
  <si>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</si>
  <si>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</si>
  <si>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</si>
  <si>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</si>
  <si>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</si>
  <si>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</si>
  <si>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</si>
  <si>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</si>
  <si>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</si>
  <si>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</si>
  <si>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</si>
  <si>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</si>
  <si>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</si>
  <si>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</si>
  <si>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</si>
  <si>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</si>
  <si>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</si>
  <si>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</si>
  <si>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</si>
  <si>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</si>
  <si>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</si>
  <si>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</si>
  <si>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</si>
  <si>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</si>
  <si>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</si>
  <si>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</si>
  <si>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</si>
  <si>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</si>
  <si>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</si>
  <si>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</si>
  <si>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</si>
  <si>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</si>
  <si>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</si>
  <si>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</si>
  <si>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</si>
  <si>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</si>
  <si>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</si>
  <si>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</si>
  <si>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</si>
  <si>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</si>
  <si>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</si>
  <si>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</si>
  <si>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</si>
  <si>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</si>
  <si>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</si>
  <si>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</si>
  <si>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</si>
  <si>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</si>
  <si>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</si>
  <si>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</si>
  <si>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</si>
  <si>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</si>
  <si>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</si>
  <si>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</si>
  <si>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</si>
  <si>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</si>
  <si>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</si>
  <si>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</si>
  <si>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</si>
  <si>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</si>
  <si>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</si>
  <si>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</si>
  <si>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</si>
  <si>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</si>
  <si>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</si>
  <si>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</si>
  <si>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</si>
  <si>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</si>
  <si>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</si>
  <si>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</si>
  <si>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</si>
  <si>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</si>
  <si>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</si>
  <si>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</si>
  <si>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</si>
  <si>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</si>
  <si>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</si>
  <si>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</si>
  <si>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</si>
  <si>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</si>
  <si>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</si>
  <si>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</si>
  <si>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</si>
  <si>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</si>
  <si>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</si>
  <si>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</si>
  <si>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</si>
  <si>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</si>
  <si>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</si>
  <si>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</si>
  <si>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</si>
  <si>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</si>
  <si>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</si>
  <si>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</si>
  <si>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</si>
  <si>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</si>
  <si>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</si>
  <si>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</si>
  <si>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</si>
  <si>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</si>
  <si>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</si>
  <si>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</si>
  <si>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</si>
  <si>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</si>
  <si>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</si>
  <si>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</si>
  <si>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</si>
  <si>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</si>
  <si>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</si>
  <si>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</si>
  <si>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</si>
  <si>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</si>
  <si>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</si>
  <si>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</si>
  <si>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</si>
  <si>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</si>
  <si>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</si>
  <si>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</si>
  <si>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</si>
  <si>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</si>
  <si>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</si>
  <si>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</si>
  <si>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</si>
  <si>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</si>
  <si>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</si>
  <si>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</si>
  <si>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</si>
  <si>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</si>
  <si>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</si>
  <si>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</si>
  <si>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</si>
  <si>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</si>
  <si>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</si>
  <si>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</si>
  <si>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</si>
  <si>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</si>
  <si>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</si>
  <si>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</si>
  <si>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</si>
  <si>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</si>
  <si>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</si>
  <si>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</si>
  <si>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</si>
  <si>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</si>
  <si>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</si>
  <si>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</si>
  <si>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</si>
  <si>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</si>
  <si>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</si>
  <si>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</si>
  <si>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</si>
  <si>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</si>
  <si>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</si>
  <si>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</si>
  <si>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</si>
  <si>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</si>
  <si>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</si>
  <si>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</si>
  <si>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</si>
  <si>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</si>
  <si>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</si>
  <si>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</si>
  <si>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</si>
  <si>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</si>
  <si>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</si>
  <si>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</si>
  <si>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</si>
  <si>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</si>
  <si>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</si>
  <si>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</si>
  <si>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</si>
  <si>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</si>
  <si>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</si>
  <si>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</si>
  <si>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</si>
  <si>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</si>
  <si>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</si>
  <si>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</si>
  <si>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</si>
  <si>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</si>
  <si>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</si>
  <si>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</si>
  <si>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</si>
  <si>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</si>
  <si>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</si>
  <si>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</si>
  <si>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</si>
  <si>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</si>
  <si>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</si>
  <si>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</si>
  <si>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</si>
  <si>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</si>
  <si>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</si>
  <si>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</si>
  <si>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</si>
  <si>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</si>
  <si>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</si>
  <si>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</si>
  <si>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</si>
  <si>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</si>
  <si>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</si>
  <si>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</si>
  <si>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</si>
  <si>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</si>
  <si>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</si>
  <si>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</si>
  <si>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</si>
  <si>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</si>
  <si>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</si>
  <si>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</si>
  <si>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</si>
  <si>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</si>
  <si>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</si>
  <si>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</si>
  <si>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</si>
  <si>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</si>
  <si>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</si>
  <si>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</si>
  <si>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</si>
  <si>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</si>
  <si>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</si>
  <si>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</si>
  <si>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</si>
  <si>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</si>
  <si>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</si>
  <si>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</si>
  <si>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</si>
  <si>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</si>
  <si>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</si>
  <si>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</si>
  <si>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</si>
  <si>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</si>
  <si>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</si>
  <si>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</si>
  <si>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</si>
  <si>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</si>
  <si>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</si>
  <si>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</si>
  <si>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</si>
  <si>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</si>
  <si>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</si>
  <si>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</si>
  <si>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</si>
  <si>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</si>
  <si>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</si>
  <si>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</si>
  <si>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</si>
  <si>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</si>
  <si>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</si>
  <si>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</si>
  <si>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</si>
  <si>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</si>
  <si>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</si>
  <si>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</si>
  <si>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</si>
  <si>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</si>
  <si>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</si>
  <si>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</si>
  <si>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</si>
  <si>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</si>
  <si>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</si>
  <si>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</si>
  <si>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</si>
  <si>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</si>
  <si>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</si>
  <si>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</si>
  <si>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</si>
  <si>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</si>
  <si>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</si>
  <si>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</si>
  <si>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</si>
  <si>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</si>
  <si>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</si>
  <si>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</si>
  <si>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</si>
  <si>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</si>
  <si>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</si>
  <si>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</si>
  <si>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</si>
  <si>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</si>
  <si>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</si>
  <si>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</si>
  <si>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</si>
  <si>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</si>
  <si>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</si>
  <si>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</si>
  <si>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</si>
  <si>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</si>
  <si>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</si>
  <si>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</si>
  <si>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</si>
  <si>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</si>
  <si>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</si>
  <si>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</si>
  <si>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</si>
  <si>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</si>
  <si>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</si>
  <si>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</si>
  <si>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</si>
  <si>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</si>
  <si>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</si>
  <si>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</si>
  <si>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</si>
  <si>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</si>
  <si>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</si>
  <si>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</si>
  <si>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</si>
  <si>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</si>
  <si>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</si>
  <si>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</si>
  <si>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</si>
  <si>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</si>
  <si>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</si>
  <si>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</si>
  <si>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</si>
  <si>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</si>
  <si>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</si>
  <si>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</si>
  <si>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</si>
  <si>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</si>
  <si>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</si>
  <si>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</si>
  <si>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</si>
  <si>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</si>
  <si>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</si>
  <si>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</si>
  <si>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</si>
  <si>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</si>
  <si>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</si>
  <si>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</si>
  <si>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</si>
  <si>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</si>
  <si>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</si>
  <si>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</si>
  <si>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</si>
  <si>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</si>
  <si>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</si>
  <si>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</si>
  <si>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</si>
  <si>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</si>
  <si>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</si>
  <si>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</si>
  <si>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</si>
  <si>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</si>
  <si>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</si>
  <si>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</si>
  <si>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</si>
  <si>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</si>
  <si>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</si>
  <si>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</si>
  <si>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</si>
  <si>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</si>
  <si>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</si>
  <si>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</si>
  <si>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</si>
  <si>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</si>
  <si>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</si>
  <si>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</si>
  <si>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</si>
  <si>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</si>
  <si>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</si>
  <si>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</si>
  <si>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</si>
  <si>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</si>
  <si>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</si>
  <si>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</si>
  <si>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</si>
  <si>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</si>
  <si>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</si>
  <si>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</si>
  <si>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</si>
  <si>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</si>
  <si>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</si>
  <si>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</si>
  <si>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</si>
  <si>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</si>
  <si>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</si>
  <si>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</si>
  <si>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</si>
  <si>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</si>
  <si>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</si>
  <si>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</si>
  <si>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</si>
  <si>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</si>
  <si>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</si>
  <si>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</si>
  <si>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</si>
  <si>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</si>
  <si>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</si>
  <si>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</si>
  <si>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</si>
  <si>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</si>
  <si>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</si>
  <si>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</si>
  <si>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</si>
  <si>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</si>
  <si>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</si>
  <si>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</si>
  <si>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</si>
  <si>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</si>
  <si>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</si>
  <si>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</si>
  <si>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</si>
  <si>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</si>
  <si>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</si>
  <si>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</si>
  <si>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</si>
  <si>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</si>
  <si>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</si>
  <si>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</si>
  <si>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</si>
  <si>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</si>
  <si>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</si>
  <si>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</si>
  <si>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</si>
  <si>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</si>
  <si>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</si>
  <si>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</si>
  <si>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</si>
  <si>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</si>
  <si>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</si>
  <si>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</si>
  <si>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</si>
  <si>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</si>
  <si>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</si>
  <si>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</si>
  <si>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</si>
  <si>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</si>
  <si>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</si>
  <si>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</si>
  <si>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</si>
  <si>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</si>
  <si>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</si>
  <si>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</si>
  <si>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</si>
  <si>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</si>
  <si>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</si>
  <si>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</si>
  <si>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</si>
  <si>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</si>
  <si>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</si>
  <si>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</si>
  <si>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</si>
  <si>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</si>
  <si>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</si>
  <si>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</si>
  <si>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</si>
  <si>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</si>
  <si>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</si>
  <si>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</si>
  <si>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</si>
  <si>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</si>
  <si>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</si>
  <si>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</si>
  <si>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</si>
  <si>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</si>
  <si>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</si>
  <si>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</si>
  <si>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</si>
  <si>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</si>
  <si>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</si>
  <si>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</si>
  <si>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</si>
  <si>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</si>
  <si>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</si>
  <si>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</si>
  <si>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</si>
  <si>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</si>
  <si>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</si>
  <si>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</si>
  <si>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</si>
  <si>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</si>
  <si>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</si>
  <si>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</si>
  <si>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</si>
  <si>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</si>
  <si>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</si>
  <si>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</si>
  <si>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</si>
  <si>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</si>
  <si>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</si>
  <si>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</si>
  <si>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</si>
  <si>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</si>
  <si>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</si>
  <si>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</si>
  <si>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</si>
  <si>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</si>
  <si>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</si>
  <si>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</si>
  <si>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</si>
  <si>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</si>
  <si>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</si>
  <si>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</si>
  <si>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</si>
  <si>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</si>
  <si>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</si>
  <si>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</si>
  <si>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</si>
  <si>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</si>
  <si>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</si>
  <si>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</si>
  <si>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</si>
  <si>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</si>
  <si>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</si>
  <si>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</si>
  <si>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</si>
  <si>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</si>
  <si>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</si>
  <si>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</si>
  <si>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</si>
  <si>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</si>
  <si>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</si>
  <si>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</si>
  <si>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</si>
  <si>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</si>
  <si>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</si>
  <si>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</si>
  <si>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</si>
  <si>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</si>
  <si>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</si>
  <si>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</si>
  <si>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</si>
  <si>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</si>
  <si>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</si>
  <si>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</si>
  <si>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</si>
  <si>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</si>
  <si>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</si>
  <si>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</si>
  <si>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</si>
  <si>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</si>
  <si>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</si>
  <si>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</si>
  <si>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</si>
  <si>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</si>
  <si>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</si>
  <si>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</si>
  <si>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</si>
  <si>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</si>
  <si>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</si>
  <si>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</si>
  <si>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</si>
  <si>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</si>
  <si>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</si>
  <si>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</si>
  <si>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</si>
  <si>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</si>
  <si>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</si>
  <si>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</si>
  <si>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</si>
  <si>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</si>
  <si>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</si>
  <si>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</si>
  <si>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</si>
  <si>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</si>
  <si>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</si>
  <si>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</si>
  <si>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</si>
  <si>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</si>
  <si>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</si>
  <si>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</si>
  <si>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</si>
  <si>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</si>
  <si>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</si>
  <si>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</si>
  <si>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</si>
  <si>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</si>
  <si>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</si>
  <si>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</si>
  <si>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</si>
  <si>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</si>
  <si>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</si>
  <si>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</si>
  <si>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</si>
  <si>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</si>
  <si>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</si>
  <si>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</si>
  <si>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</si>
  <si>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</si>
  <si>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</si>
  <si>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</si>
  <si>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</si>
  <si>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</si>
  <si>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</si>
  <si>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</si>
  <si>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</si>
  <si>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</si>
  <si>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</si>
  <si>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</si>
  <si>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</si>
  <si>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</si>
  <si>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</si>
  <si>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</si>
  <si>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</si>
  <si>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</si>
  <si>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</si>
  <si>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</si>
  <si>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</si>
  <si>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</si>
  <si>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</si>
  <si>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</si>
  <si>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</si>
  <si>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</si>
  <si>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</si>
  <si>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</si>
  <si>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</si>
  <si>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</si>
  <si>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</si>
  <si>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</si>
  <si>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</si>
  <si>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</si>
  <si>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</si>
  <si>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</si>
  <si>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</si>
  <si>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</si>
  <si>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</si>
  <si>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</si>
  <si>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</si>
  <si>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</si>
  <si>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</si>
  <si>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</si>
  <si>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</si>
  <si>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</si>
  <si>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</si>
  <si>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</si>
  <si>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</si>
  <si>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</si>
  <si>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</si>
  <si>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</si>
  <si>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</si>
  <si>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</si>
  <si>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</si>
  <si>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</si>
  <si>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</si>
  <si>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</si>
  <si>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</si>
  <si>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</si>
  <si>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</si>
  <si>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</si>
  <si>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</si>
  <si>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</si>
  <si>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</si>
  <si>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</si>
  <si>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</si>
  <si>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</si>
  <si>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</si>
  <si>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</si>
  <si>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</si>
  <si>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</si>
  <si>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</si>
  <si>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</si>
  <si>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</si>
  <si>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</si>
  <si>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</si>
  <si>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</si>
  <si>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</si>
  <si>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</si>
  <si>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</si>
  <si>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</si>
  <si>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</si>
  <si>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</si>
  <si>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</si>
  <si>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</si>
  <si>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</si>
  <si>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</si>
  <si>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</si>
  <si>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</si>
  <si>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</si>
  <si>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</si>
  <si>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</si>
  <si>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</si>
  <si>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</si>
  <si>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</si>
  <si>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</si>
  <si>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</si>
  <si>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</si>
  <si>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</si>
  <si>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</si>
  <si>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</si>
  <si>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</si>
  <si>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</si>
  <si>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</si>
  <si>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</si>
  <si>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</si>
  <si>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</si>
  <si>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</si>
  <si>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</si>
  <si>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</si>
  <si>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</si>
  <si>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</si>
  <si>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</si>
  <si>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</si>
  <si>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</si>
  <si>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</si>
  <si>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</si>
  <si>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</si>
  <si>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</si>
  <si>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</si>
  <si>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</si>
  <si>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</si>
  <si>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</si>
  <si>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</si>
  <si>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</si>
  <si>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</si>
  <si>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</si>
  <si>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</si>
  <si>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</si>
  <si>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</si>
  <si>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</si>
  <si>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</si>
  <si>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</si>
  <si>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</si>
  <si>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</si>
  <si>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</si>
  <si>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</si>
  <si>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</si>
  <si>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</si>
  <si>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</si>
  <si>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</si>
  <si>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</si>
  <si>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</si>
  <si>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</si>
  <si>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</si>
  <si>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</si>
  <si>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</si>
  <si>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</si>
  <si>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</si>
  <si>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</si>
  <si>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</si>
  <si>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</si>
  <si>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</si>
  <si>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</si>
  <si>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</si>
  <si>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</si>
  <si>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</si>
  <si>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</si>
  <si>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</si>
  <si>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</si>
  <si>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</si>
  <si>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</si>
  <si>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</si>
  <si>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</si>
  <si>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</si>
  <si>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</si>
  <si>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</si>
  <si>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</si>
  <si>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</si>
  <si>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</si>
  <si>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</si>
  <si>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</si>
  <si>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</si>
  <si>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</si>
  <si>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</si>
  <si>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</si>
  <si>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</si>
  <si>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</si>
  <si>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</si>
  <si>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</si>
  <si>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</si>
  <si>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</si>
  <si>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</si>
  <si>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</si>
  <si>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</si>
  <si>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</si>
  <si>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</si>
  <si>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</si>
  <si>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</si>
  <si>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</si>
  <si>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</si>
  <si>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</si>
  <si>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</si>
  <si>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</si>
  <si>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</si>
  <si>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</si>
  <si>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</si>
  <si>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</si>
  <si>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</si>
  <si>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</si>
  <si>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</si>
  <si>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</si>
  <si>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</si>
  <si>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</si>
  <si>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</si>
  <si>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</si>
  <si>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</si>
  <si>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</si>
  <si>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</si>
  <si>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</si>
  <si>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</si>
  <si>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</si>
  <si>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</si>
  <si>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</si>
  <si>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</si>
  <si>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</si>
  <si>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</si>
  <si>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</si>
  <si>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</si>
  <si>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</si>
  <si>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</si>
  <si>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</si>
  <si>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</si>
  <si>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</si>
  <si>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</si>
  <si>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</si>
  <si>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</si>
  <si>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</si>
  <si>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</si>
  <si>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</si>
  <si>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</si>
  <si>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</si>
  <si>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</si>
  <si>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</si>
  <si>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</si>
  <si>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</si>
  <si>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</si>
  <si>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</si>
  <si>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</si>
  <si>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</si>
  <si>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</si>
  <si>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</si>
  <si>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</si>
  <si>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</si>
  <si>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</si>
  <si>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</si>
  <si>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</si>
  <si>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</si>
  <si>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</si>
  <si>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</si>
  <si>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</si>
  <si>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</si>
  <si>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</si>
  <si>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</si>
  <si>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</si>
  <si>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</si>
  <si>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</si>
  <si>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</si>
  <si>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</si>
  <si>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</si>
  <si>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</si>
  <si>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</si>
  <si>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</si>
  <si>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</si>
  <si>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</si>
  <si>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</si>
  <si>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</si>
  <si>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</si>
  <si>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</si>
  <si>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</si>
  <si>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</si>
  <si>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</si>
  <si>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</si>
  <si>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</si>
  <si>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</si>
  <si>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</si>
  <si>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</si>
  <si>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</si>
  <si>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</si>
  <si>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</si>
  <si>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</si>
  <si>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</si>
  <si>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</si>
  <si>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</si>
  <si>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</si>
  <si>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</si>
  <si>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</si>
  <si>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</si>
  <si>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</si>
  <si>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</si>
  <si>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</si>
  <si>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</si>
  <si>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</si>
  <si>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</si>
  <si>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</si>
  <si>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</si>
  <si>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</si>
  <si>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</si>
  <si>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</si>
  <si>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</si>
  <si>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</si>
  <si>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</si>
  <si>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</si>
  <si>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</si>
  <si>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</si>
  <si>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</si>
  <si>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</si>
  <si>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</si>
  <si>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</si>
  <si>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</si>
  <si>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</si>
  <si>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</si>
  <si>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</si>
  <si>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</si>
  <si>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</si>
  <si>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</si>
  <si>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</si>
  <si>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</si>
  <si>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</si>
  <si>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</si>
  <si>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</si>
  <si>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</si>
  <si>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</si>
  <si>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</si>
  <si>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</si>
  <si>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</si>
  <si>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</si>
  <si>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</si>
  <si>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</si>
  <si>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</si>
  <si>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</si>
  <si>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</si>
  <si>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</si>
  <si>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</si>
  <si>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</si>
  <si>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</si>
  <si>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</si>
  <si>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</si>
  <si>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</si>
  <si>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</si>
  <si>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</si>
  <si>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</si>
  <si>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</si>
  <si>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</si>
  <si>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</si>
  <si>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</si>
  <si>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</si>
  <si>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</si>
  <si>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</si>
  <si>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</si>
  <si>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</si>
  <si>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</si>
  <si>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</si>
  <si>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</si>
  <si>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</si>
  <si>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</si>
  <si>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</si>
  <si>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</si>
  <si>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</si>
  <si>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</si>
  <si>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</si>
  <si>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</si>
  <si>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</si>
  <si>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</si>
  <si>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</si>
  <si>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</si>
  <si>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</si>
  <si>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</si>
  <si>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</si>
  <si>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</si>
  <si>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</si>
  <si>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</si>
  <si>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</si>
  <si>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</si>
  <si>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</si>
  <si>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</si>
  <si>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</si>
  <si>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</si>
  <si>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</si>
  <si>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</si>
  <si>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</si>
  <si>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</si>
  <si>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</si>
  <si>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</si>
  <si>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</si>
  <si>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</si>
  <si>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</si>
  <si>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</si>
  <si>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</si>
  <si>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</si>
  <si>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</si>
  <si>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</si>
  <si>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</si>
  <si>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</si>
  <si>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</si>
  <si>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</si>
  <si>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</si>
  <si>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</si>
  <si>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</si>
  <si>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</si>
  <si>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</si>
  <si>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</si>
  <si>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</si>
  <si>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</si>
  <si>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</si>
  <si>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</si>
  <si>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</si>
  <si>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</si>
  <si>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</si>
  <si>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</si>
  <si>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</si>
  <si>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</si>
  <si>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</si>
  <si>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</si>
  <si>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</si>
  <si>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</si>
  <si>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</si>
  <si>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</si>
  <si>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</si>
  <si>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</si>
  <si>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</si>
  <si>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</si>
  <si>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</si>
  <si>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</si>
  <si>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</si>
  <si>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</si>
  <si>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</si>
  <si>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</si>
  <si>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</si>
  <si>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</si>
  <si>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</si>
  <si>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</si>
  <si>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</si>
  <si>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</si>
  <si>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</si>
  <si>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</si>
  <si>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</si>
  <si>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</si>
  <si>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</si>
  <si>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</si>
  <si>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</si>
  <si>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</si>
  <si>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</si>
  <si>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</si>
  <si>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</si>
  <si>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</si>
  <si>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</si>
  <si>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</si>
  <si>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</si>
  <si>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</si>
  <si>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</si>
  <si>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</si>
  <si>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</si>
  <si>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</si>
  <si>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</si>
  <si>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</si>
  <si>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</si>
  <si>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</si>
  <si>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</si>
  <si>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</si>
  <si>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</si>
  <si>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</si>
  <si>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</si>
  <si>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</si>
  <si>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</si>
  <si>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</si>
  <si>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</si>
  <si>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</si>
  <si>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</si>
  <si>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</si>
  <si>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</si>
  <si>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</si>
  <si>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</si>
  <si>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</si>
  <si>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</si>
  <si>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</si>
  <si>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</si>
  <si>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</si>
  <si>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</si>
  <si>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</si>
  <si>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</si>
  <si>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</si>
  <si>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</si>
  <si>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</si>
  <si>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</si>
  <si>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</si>
  <si>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</si>
  <si>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</si>
  <si>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</si>
  <si>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</si>
  <si>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</si>
  <si>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</si>
  <si>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</si>
  <si>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</si>
  <si>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</si>
  <si>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</si>
  <si>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</si>
  <si>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</si>
  <si>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</si>
  <si>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</si>
  <si>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</si>
  <si>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</si>
  <si>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</si>
  <si>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</si>
  <si>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</si>
  <si>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</si>
  <si>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</si>
  <si>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</si>
  <si>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</si>
  <si>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</si>
  <si>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</si>
  <si>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</si>
  <si>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</si>
  <si>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</si>
  <si>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</si>
  <si>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</si>
  <si>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</si>
  <si>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</si>
  <si>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</si>
  <si>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</si>
  <si>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</si>
  <si>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</si>
  <si>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</si>
  <si>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</si>
  <si>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</si>
  <si>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</si>
  <si>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</si>
  <si>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</si>
  <si>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</si>
  <si>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</si>
  <si>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</si>
  <si>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</si>
  <si>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</si>
  <si>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</si>
  <si>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</si>
  <si>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</si>
  <si>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</si>
  <si>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</si>
  <si>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</si>
  <si>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</si>
  <si>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</si>
  <si>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</si>
  <si>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</si>
  <si>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</si>
  <si>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</si>
  <si>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</si>
  <si>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</si>
  <si>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</si>
  <si>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</si>
  <si>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</si>
  <si>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</si>
  <si>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</si>
  <si>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</si>
  <si>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</si>
  <si>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</si>
  <si>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</si>
  <si>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</si>
  <si>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</si>
  <si>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</si>
  <si>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</si>
  <si>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</si>
  <si>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</si>
  <si>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</si>
  <si>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</si>
  <si>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</si>
  <si>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</si>
  <si>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</si>
  <si>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</si>
  <si>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</si>
  <si>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</si>
  <si>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</si>
  <si>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</si>
  <si>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</si>
  <si>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</si>
  <si>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</si>
  <si>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</si>
  <si>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</si>
  <si>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</si>
  <si>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</si>
  <si>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E7</t>
  </si>
  <si>
    <t>General Comments</t>
  </si>
  <si>
    <t xml:space="preserve">Also referred to as "covered charges."  Generally this equals hospital billed amount because there are rarely non-covered charges on a claim.  But technically, this field equals Field Locator 47 minus Field Locator 48 on the UB-04 paper claim form.  </t>
  </si>
  <si>
    <t>E8</t>
  </si>
  <si>
    <t>E9</t>
  </si>
  <si>
    <t>E10</t>
  </si>
  <si>
    <t>E11</t>
  </si>
  <si>
    <t>E14</t>
  </si>
  <si>
    <t>E15</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</si>
  <si>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</si>
  <si>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Transfer status</t>
  </si>
  <si>
    <t>Patient age in years</t>
  </si>
  <si>
    <t>APR-DRG code</t>
  </si>
  <si>
    <t>004087600</t>
  </si>
  <si>
    <t>Nemours Children's Hospital</t>
  </si>
  <si>
    <t>005456800</t>
  </si>
  <si>
    <t>010003001</t>
  </si>
  <si>
    <t>010003002</t>
  </si>
  <si>
    <t>010003003</t>
  </si>
  <si>
    <t>010003004</t>
  </si>
  <si>
    <t>010011103</t>
  </si>
  <si>
    <t>010012901</t>
  </si>
  <si>
    <t>010012905</t>
  </si>
  <si>
    <t>010021803</t>
  </si>
  <si>
    <t>010027702</t>
  </si>
  <si>
    <t>010042101</t>
  </si>
  <si>
    <t>010042102</t>
  </si>
  <si>
    <t>010042107</t>
  </si>
  <si>
    <t>010042117</t>
  </si>
  <si>
    <t>010042118</t>
  </si>
  <si>
    <t>010042119</t>
  </si>
  <si>
    <t>010042127</t>
  </si>
  <si>
    <t>010042134</t>
  </si>
  <si>
    <t>010042135</t>
  </si>
  <si>
    <t>010042136</t>
  </si>
  <si>
    <t>010042142</t>
  </si>
  <si>
    <t>010046322</t>
  </si>
  <si>
    <t>010049807</t>
  </si>
  <si>
    <t>010064102</t>
  </si>
  <si>
    <t>010073102</t>
  </si>
  <si>
    <t>010074902</t>
  </si>
  <si>
    <t>010074903</t>
  </si>
  <si>
    <t>010087101</t>
  </si>
  <si>
    <t>010090102</t>
  </si>
  <si>
    <t>010097802</t>
  </si>
  <si>
    <t>010097806</t>
  </si>
  <si>
    <t>010099412</t>
  </si>
  <si>
    <t>010099413</t>
  </si>
  <si>
    <t>010099414</t>
  </si>
  <si>
    <t>010102809</t>
  </si>
  <si>
    <t>010119201</t>
  </si>
  <si>
    <t>010129001</t>
  </si>
  <si>
    <t>010129004</t>
  </si>
  <si>
    <t>010140107</t>
  </si>
  <si>
    <t>010149401</t>
  </si>
  <si>
    <t>010150801</t>
  </si>
  <si>
    <t>010158301</t>
  </si>
  <si>
    <t>010161303</t>
  </si>
  <si>
    <t>010260101</t>
  </si>
  <si>
    <t>010314401</t>
  </si>
  <si>
    <t>010821905</t>
  </si>
  <si>
    <t>012000601</t>
  </si>
  <si>
    <t>012032402</t>
  </si>
  <si>
    <t>014042200</t>
  </si>
  <si>
    <t>Long Term Acute Care</t>
  </si>
  <si>
    <t>Free-Standing Rehab</t>
  </si>
  <si>
    <t>Cover Page</t>
  </si>
  <si>
    <t>Structure of the Calculator Spreadsheet</t>
  </si>
  <si>
    <t>Cover</t>
  </si>
  <si>
    <t>Structure</t>
  </si>
  <si>
    <t>DRG Table</t>
  </si>
  <si>
    <t>Provider Adjustor</t>
  </si>
  <si>
    <t>Provider Table</t>
  </si>
  <si>
    <t>Calculator Instructions</t>
  </si>
  <si>
    <t>Interactive Calculator</t>
  </si>
  <si>
    <t>The "Cover" worksheet contains an introduction to the DRG Calculator and offers websites where interested parties can learn more about the Florida Medicaid inpatient DRG pricing method.</t>
  </si>
  <si>
    <t>The "Structure" worksheet contains a synopsis of the information provided in the DRG Calculator spreadsheet.</t>
  </si>
  <si>
    <t>The "Calculator Instructions" worksheet contains a description of the data that must be entered to estimate the Florida Medicaid payment amount for an inpatient hospital stay.  The instructions also describe the calculations being made to determine the payment amount.</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</si>
  <si>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Florida Medicaid payment for that admission will be displayed at the bottom of the Calculator.</t>
  </si>
  <si>
    <t>Parameter</t>
  </si>
  <si>
    <t>Value</t>
  </si>
  <si>
    <t>Non-Participating Provs</t>
  </si>
  <si>
    <t>Instructions for Interactive Calculator</t>
  </si>
  <si>
    <t>Information About the Hospital Stay (Entered by the User)</t>
  </si>
  <si>
    <t>Hospitals do not need to submit APR-DRG codes on their claims when billing Florida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admissions.  If a hospital in Florida does not license this software, 3M makes available a website in which information for an individual admisison can be entered and the website will return the APR-DRG.  Hospitals may contact AHCA at Medicaid_Hospital_Issues@ahca.myflorida.com to obtain log on information for this 3M website.</t>
  </si>
  <si>
    <t>Amount of money paid by another insurance company prior to Medicaid receiving the claim.  This does not include payments by Medicare.  For recipients dually eligible for Medicare and Medicaid for which Medicare is the primary payer, the claim submitted to Medicaid is called a "crossover" claim and Medicaid only pays the sum of Medicare deductible and coinsurance.  Crossover claims do not get paid a DRG payment amount.</t>
  </si>
  <si>
    <t>APR-DRG Information</t>
  </si>
  <si>
    <t>DRG Pricing Calculation</t>
  </si>
  <si>
    <t>Values in this section are retrieved from the worksheet called "DRG Table" based on the DRG code entered in cell E15.</t>
  </si>
  <si>
    <t>Provider Information</t>
  </si>
  <si>
    <t>Cost-to-charge ratio</t>
  </si>
  <si>
    <t>Provider policy adjustor</t>
  </si>
  <si>
    <t>Used for look ups to the provider table - 9 digit number, or "Non-Par"</t>
  </si>
  <si>
    <t>Nine-digit Medicaid provider ID.  If the provider does not have a signed agreement to participate in the Florida Medicaid program, such as most hospitals located outside the state of Florida, "Non-Par" should be entered instead of the provider number.  When "Non-Par" is entered, the calculator retrieves provider parameters from the worksheet called, "Non-Participating Provs" instead of from the worksheet called "Provider Table."</t>
  </si>
  <si>
    <t>Used to estimate the hospital's cost of this stay</t>
  </si>
  <si>
    <t>Hospital's annual average FL Medicaid APR-DRG relative weight</t>
  </si>
  <si>
    <t>Used to determine provider policy adjustor</t>
  </si>
  <si>
    <t>Supplemental payment amount before casemix adjustment</t>
  </si>
  <si>
    <t>Transfer Base Payment</t>
  </si>
  <si>
    <t>A Transfer Base Payment is only calculated if the value in cell E10 is "Yes".  This indicates the discharge status is one included in the transfer policy.  The Transfer Base Payment is calculated in a per-diem type of calculation in which the per diem amount is determined using the Pre-Transfer DRG Base Payment and the DRG national average length of stay.</t>
  </si>
  <si>
    <t>If the admission applied to the transfer policy and the Transfer Base Payment is less than the Pre-Transfer DRG Base Payment, then the Transfer Base Payment is used.  In all other cases, the Pre-Transfer DRG Base Payment is used.</t>
  </si>
  <si>
    <t>Pre-Transfer DRG base payment</t>
  </si>
  <si>
    <t>Cost outlier payment</t>
  </si>
  <si>
    <t>Non-covered day adjustment</t>
  </si>
  <si>
    <t>CHARGE CAP ADJUSTMENT</t>
  </si>
  <si>
    <t>Charge cap adjustment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</si>
  <si>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</si>
  <si>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Florida Medicaid DRG pricing method, please see the Florida provider billing manuals, Florida Medicaid State Plan, specifically attachment 4.19-A, the inpatient reimbursement section of the Florida Medicaid website, http://ahca.myflorida.com/Medicaid/cost_reim/index.shtml, and the Florida Medicaid web portal, http://mymedicaid-florida.com.  The handbook named "Hospital Services Coverage and Limitations Handbook" contains the most detailed information about DRG pricing.  In addition, AHCA has made available an email address, Medicaid_Hospital_Issues@ahca.myflorida.com, that can be used to submit questions related to DRG reimbursement.</t>
  </si>
  <si>
    <t>The "DRG Table" worksheet contains a list of the APR-DRG codes and parameters used in pricing individual hospital inpatient stays.  These parameters will be updated each time Florida Medicaid installs a new version of the DRG Grouper.  The current plan is to install a new version of the DRG grouper annually at the beginning of each state fiscal year (July 1).  APR-DRG codes, descriptions, average lengths of stay, and national relative weights are determined by 3M Health Information Systems.  Florida Medicaid, with direction from the Florida Legislature, determines the re-centered relative weight and the service and age policy adjustors.  The service lines are used to identify which specific DRG codes will be assigned service and age policy adjustors.</t>
  </si>
  <si>
    <t>The "Provider Table" worksheet contains a list of all active hospital providers with signed agreements to participate in the Florida Medicaid program.  It also includes each provider's numerical parameters used in the DRG pricing calculation.  The cost-to-charge ratio is calculated using hospital cost reports and is used in outlier calculations.  The provider casemix is the average DRG relative weight for historical claims from each provider and is used in the casemix adjustment of IGT supplemental payments in the DRG pricing calculation.  The provider category is used to determine which provider policy adjustor applies for each provider.  The average per discharge IGT payments are used to calculate IGT supplemental payments for each hospital stay.  The values in this worksheet are anticipated to be recalculated and made effective at the beginning of each state fiscal year - July 1st.</t>
  </si>
  <si>
    <t>The "Non-Participating Provs" worksheet contains the provider-specific values that should be used for providers who have not signed agreements to participate in the Florida Medicaid program.  Generally, these are providers who are not located in the state of Florida.</t>
  </si>
  <si>
    <t>This Calculator is intended to mimick the actual DRG pricing calculations within the Florida Medicaid claims adjudication software application, FMMIS.  However, if there is ever a difference in payment amounts calculated through this spreadsheet versus FMMIS, FMMIS is correct.</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</si>
  <si>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r>
  </si>
  <si>
    <t>Amount of payment due from the recipient to the hospital, if applicable.</t>
  </si>
  <si>
    <t>Medicaid payment eligible days</t>
  </si>
  <si>
    <t>This is the number of days payable by Florida Medicaid fee-for-service.  In most cases this will equal the full length of stay.  The Medicaid eligible days are never more than the length of stay.  Some scenarios exist in which the Medicaid eligible days are less than the full length of stay.  These scenarios are, 
     1) Recipient is an undocumented non-citizen (for which only emergency services are reimbursed)
     2) Recipient exhausted his/her 45-day benefit limit prior to admission (in which case only emergency services are reimbursed)  (If a recipient has at least one day of coverage remaining within his/her 45-day benefit limit at the time of admission, then Medicaid eligible days should be set equal to the full length of stay.)
     3) Recipient is under the age of 21 and exhausts his/her managed care benefits during an inpatient admission
     4) Recipient is dually eligible for Medicare and Medicaid and exhausts his/her Medicare Part A benefits during an inpatient admission
     5) Recipient shifts from Medicaid fee-for-service to Medicaid managed care during an inpatient stay
     6) Medical needy recipients who reach their share of cost level during an inpatient hospital stay.
     7) Additional scenarios may also exist in which only a portion of the hospital stay is reimbursable by Medicaid fee-for-service</t>
  </si>
  <si>
    <t>For scenarios 1, 2 and 3, the number of Medicaid eligible days will be determined by the peer review organization (PRO) and recorded in the service authorization.  For scenario 4, the number of eligible days is determined by comparing the date in which Medicare Part A eligibility exhausted to the discharge date.  The date in which Medicare Part A eligibility exhausted is communicated on the claim with occurrence code A3.  For scenarios 5 and 6, Medicaid eligibility data is used to determine the number of fee-for-service eligible days for the stay.</t>
  </si>
  <si>
    <t>Change History</t>
  </si>
  <si>
    <t>Florida Hospital Wesley Chapel</t>
  </si>
  <si>
    <t>Jackson Hospital</t>
  </si>
  <si>
    <t>010036603</t>
  </si>
  <si>
    <t>010064103</t>
  </si>
  <si>
    <t>010110911</t>
  </si>
  <si>
    <t>010156707</t>
  </si>
  <si>
    <t>This DRG pricing calculator spreadsheet was prepared by Navigant Healthcare, a consultant for the Agency for Health Care Administration (AHCA).  The basic format of the DRG calculator and the service line mapping in the DRG Table were copied from similar products created by Xerox State Healthcare and were modified by Navigant Healthcare.</t>
  </si>
  <si>
    <t>The "Provider Adjustor" worksheet contains a list of the categories of hospitals who receive provider-specific policy adjustors.  It also lists the specific adjustor values.  Adjustors are multipliers used in the DRG pricing calculation that have the effect of increasing payment (assuming the adjustors are always set greater than 1.0).  The adjustor values are expected to be updated annually at the start of each new state fiscal year, July 1.  The provider category assigned to each individual hospital can be found on the following worksheet, called "Provider Table."</t>
  </si>
  <si>
    <t>This calculator spreadsheet is intended to be helpful to users, but it cannot capture all the editing and pricing complexity of the Florida Medicaid Management Information System (FMMIS).  In cases of difference, the FMMIS claims processing system is correct.</t>
  </si>
  <si>
    <t>4. This DRG pricing calculator file was prepared by Navigant Healthcare.  The service line mapping was copied from a similar mapping created by Xerox State Healthcare and modified by Navigant Healthcare.</t>
  </si>
  <si>
    <r>
      <t>5.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</si>
  <si>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2. Average length of stay is the trimmed arithmetic value.</t>
  </si>
  <si>
    <t>West Boca Medical Center</t>
  </si>
  <si>
    <t>Was patient transferred - discharge status = 02, 05, 65, 66, 82, 85, 93, or 94?</t>
  </si>
  <si>
    <t xml:space="preserve">This is a "Yes/No" field indicating whether or not the patient was transferred from one acute care hospital to another.  Acute-to-acute transfers are identified by patient discharge status values "02", "05", "65", "66", "82", "85", "93", and "94".  </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</si>
  <si>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and the IGT supplemental payment.</t>
  </si>
  <si>
    <t>E65</t>
  </si>
  <si>
    <t>Payment amount is the final payment for the claim and equals allowed amount minus copay and other insurer payments.</t>
  </si>
  <si>
    <t>Pre-charge cap DRG Payment</t>
  </si>
  <si>
    <t>E50 - E54</t>
  </si>
  <si>
    <t>E56 - E60</t>
  </si>
  <si>
    <t>The full-stay DRG payment gets reduced if there are any days of the stay not payable by Medicaid fee-for-service.  This is determined by comparing Medicaid Eligible Days in cell E9 to the length of stay in cell E8.  If the number of Medicaid Eligible Days is less, then the non-covered day adjustment applies.  The non-covered day adjustment is applied only to the two parts of the DRG payment - DRG Base Paymenta and Outlier Payment.  Reasons why some days of a hospital stay might not be covered by Medicaid fee-for-service are included with the description of cell E9 above.</t>
  </si>
  <si>
    <t>A charge cap adjustment applies only if the DRG payment calculated through cell E54 is greater than the submitted charges.  If total payment is greater than the submitted charges, then both parts of the DRG payment - DRG Base Payment and Outlier Payment get reduced so that total DRG payment equals submitted charges.</t>
  </si>
  <si>
    <t>008369200</t>
  </si>
  <si>
    <t>010099401</t>
  </si>
  <si>
    <t>009587500</t>
  </si>
  <si>
    <t>009701300</t>
  </si>
  <si>
    <t>Poinciana Medical Center</t>
  </si>
  <si>
    <t>009268300</t>
  </si>
  <si>
    <t>Hospital Name</t>
  </si>
  <si>
    <t>Look up from Provider Table</t>
  </si>
  <si>
    <t>Look up from DRG Table</t>
  </si>
  <si>
    <t>DRG Service Line</t>
  </si>
  <si>
    <t>Outlier marginal cost percentage</t>
  </si>
  <si>
    <t>Hospital average per discharge automatic rate enhancement</t>
  </si>
  <si>
    <t>IF E11 &lt; E19 Then maximum of (E23, E24, E34) Else maximum of (E23, E34)</t>
  </si>
  <si>
    <t>E7 * E30</t>
  </si>
  <si>
    <t>E22 / E31</t>
  </si>
  <si>
    <t>AUTOMATIC RATE ENHANCEMENT SUPPLEMENTAL PAYMENT</t>
  </si>
  <si>
    <t>Automatic rate enhancement supplemental payment</t>
  </si>
  <si>
    <t>Automatic rate enhancement casemix adjustor</t>
  </si>
  <si>
    <t>TRAUMA SUPPLEMENTAL PAYMENT</t>
  </si>
  <si>
    <t>Trauma supplemental payment percentage</t>
  </si>
  <si>
    <t>Provider Average Per-Discharge Automatic Rate Enhancement</t>
  </si>
  <si>
    <t>Trauma Category</t>
  </si>
  <si>
    <t>Trauma Supplemental Payment Percentage</t>
  </si>
  <si>
    <t>Trauma supplemental payment</t>
  </si>
  <si>
    <t>E58 * E35 (final DRG base payment times trauma payment percentage)</t>
  </si>
  <si>
    <t>IF (E67-E68-E69) &gt; 0, then E67-E68-E69, else 0</t>
  </si>
  <si>
    <t>E17 * E22 * E37</t>
  </si>
  <si>
    <t xml:space="preserve">IF E42 = "Yes" Then E41 Else E38 </t>
  </si>
  <si>
    <t>IF E40 ="Yes" then [if (E41 &lt; E38), then "Yes" else "No"] Else "N/A"</t>
  </si>
  <si>
    <t>IF E40 = "Yes",  then (E38 / E25) * (E8 + 1), else "N/A"</t>
  </si>
  <si>
    <t>IF (E45-E43) &gt; E18 Then "Yes" Else "No"</t>
  </si>
  <si>
    <t>IF E46 = "Yes" Then E45 - E43 Else "N/A"</t>
  </si>
  <si>
    <t>IF E46 = "Yes" Then (E47 - E18) * E27, Else 0</t>
  </si>
  <si>
    <t>IF E50 = "Yes" Then (E9 / E8) Else 1.0</t>
  </si>
  <si>
    <t>E43 * E51</t>
  </si>
  <si>
    <t>E48 * E51</t>
  </si>
  <si>
    <t>E52 + E53</t>
  </si>
  <si>
    <t>IF E54 &gt; E7 Then "Yes" Else "No"</t>
  </si>
  <si>
    <t>IF E56 = "Yes" Then E7 / E54 Else 1.0</t>
  </si>
  <si>
    <t>E52 * E57</t>
  </si>
  <si>
    <t>E53 * E57</t>
  </si>
  <si>
    <t>E58 + E59</t>
  </si>
  <si>
    <t>E33 * E62</t>
  </si>
  <si>
    <t>E21 - E27</t>
  </si>
  <si>
    <t xml:space="preserve">This is a numerical value.  If the patient is less than one year old, a value of zero should be entered.  This field is only used in the determination of whether or not an age adjustor is applicable to the claim.  If the age is less than the age cut-off (shown in cell E19) then the age adjustor stored with the DRG code is applicable. </t>
  </si>
  <si>
    <t>If the hospital is participating in the Florida Medicaid program, then its Medicaid ID will be in the worksheet called "Provider Table" and values in this section are retrieved from the worksheet Provider Table" based on the provider ID entered in cell E14.  If the hospital does not have a signed agreement to participate in the Florida Medicaid program (such as most out-of-state providers), then "Non-Par" should be entered in cell E14 and the values in cells E28 - E32 will be retrieved from the worksheet called "Non-Participating Provs."</t>
  </si>
  <si>
    <t>E40 - E42</t>
  </si>
  <si>
    <t>E43</t>
  </si>
  <si>
    <t>E45 - E48</t>
  </si>
  <si>
    <t xml:space="preserve">This value is used in further calculations unless it gets overridden by the Transfer Base Payment in cell E41.  </t>
  </si>
  <si>
    <t>This is the maximum of the service, age and provider policy adjustors applicable to this admission.  If the recipient's age at admission is less than the age cutoff included in cell E19, then the age adjustor is assumed to equal 1.0, which means no adjustment.</t>
  </si>
  <si>
    <t>E62 - E63</t>
  </si>
  <si>
    <t>Trauma facility supplemental payment</t>
  </si>
  <si>
    <t xml:space="preserve">For hospitals that receive automatic rate enhancements payments, the payments are made as supplemental payments in addition to the DRG payment for each inpatient admission.  In these cells, the supplemental payment is casemix adjusted which increases payment above the hospital's average if the DRG relative weight for the admission is above the hospital's annual average (identified in cell E31) and decreases payment below the hospital's average if the DRG relative weight for the admission is below the hospital's annual average.  </t>
  </si>
  <si>
    <t>Allowed amount is also referred to as the "price" or Medicaid benefit amount.  It is the Medicaid payment amount before considering copayments and payments made by other insurers (a.k.a. third party liability).  It equals the sum of DRG base payment, DRG outlier payment, automatic rate enhancement supplemental payment, and trauma facility supplemental payment.</t>
  </si>
  <si>
    <t>Three categories of trauma facilities are listed in the Provider Table, and each category has a trauma supplemental payment percentage (also shown in the Interactive Calculator in cell E35).  For non-trauma facilities, the percentage is set to zero.  Trauma supplemental payment equals (trauma supplemental payment percentage) times (final DRG base payment).</t>
  </si>
  <si>
    <t>Average per discharge automatic rate enhancement</t>
  </si>
  <si>
    <t>Kindred Hospital The Palm Beaches</t>
  </si>
  <si>
    <t>Kindred Hospital Melbourne</t>
  </si>
  <si>
    <t>Sacred Heart Hospital on the Gulf</t>
  </si>
  <si>
    <t>West Kendall Baptist Hospital</t>
  </si>
  <si>
    <t>UF Health Shands Hospital</t>
  </si>
  <si>
    <t>Bay Medical Center Sacred Heart Health System</t>
  </si>
  <si>
    <t>Broward Health Medical Center</t>
  </si>
  <si>
    <t>Holy Cross Hospital</t>
  </si>
  <si>
    <t>Kindred Hospital-South Florida-Ft Lauderdale</t>
  </si>
  <si>
    <t>Memorial Regional Hospital</t>
  </si>
  <si>
    <t>Broward Health North</t>
  </si>
  <si>
    <t>Bayfront Health Punta Gorda</t>
  </si>
  <si>
    <t>Bayfront Health Port Charlotte</t>
  </si>
  <si>
    <t>Baptist Hospital of Miami</t>
  </si>
  <si>
    <t>Mount Sinai Medical Center</t>
  </si>
  <si>
    <t>University of Miami Hospital and Clinics</t>
  </si>
  <si>
    <t>North Shore Medical Center</t>
  </si>
  <si>
    <t>Nicklaus Children's Hospital</t>
  </si>
  <si>
    <t>Baptist Medical Center Jacksonville</t>
  </si>
  <si>
    <t>UF Health Jacksonville</t>
  </si>
  <si>
    <t>Mayo Clinic</t>
  </si>
  <si>
    <t>St. Vincent's Medical Center Riverside</t>
  </si>
  <si>
    <t>Baptist Hospital Inc</t>
  </si>
  <si>
    <t>Bayfront Health Brooksville</t>
  </si>
  <si>
    <t>Florida Hospital Carrollwood</t>
  </si>
  <si>
    <t>St. Josephs Hospital</t>
  </si>
  <si>
    <t>South Florida Baptist Hospital</t>
  </si>
  <si>
    <t>Florida Hospital Tampa</t>
  </si>
  <si>
    <t>Indian River Medical Center</t>
  </si>
  <si>
    <t>South Lake Hospital</t>
  </si>
  <si>
    <t>Tallahassee Memorial Hospital</t>
  </si>
  <si>
    <t>Regional General Hospital Williston</t>
  </si>
  <si>
    <t>Martin Medical Center</t>
  </si>
  <si>
    <t>Lower Keys Medical Center</t>
  </si>
  <si>
    <t>Twin Cities Hospital</t>
  </si>
  <si>
    <t>Orlando Health</t>
  </si>
  <si>
    <t>Osceola Regional Medical Center</t>
  </si>
  <si>
    <t>Bethesda Hospital East</t>
  </si>
  <si>
    <t>Boca Raton Regional Hospital</t>
  </si>
  <si>
    <t>JFK Medical Center</t>
  </si>
  <si>
    <t>St Mary's Medical Center</t>
  </si>
  <si>
    <t>Morton Plant North Bay Hospital</t>
  </si>
  <si>
    <t>Mease Dunedin Hospital</t>
  </si>
  <si>
    <t>Bayfront Health - St Petersburg</t>
  </si>
  <si>
    <t>Morton Plant Hospital</t>
  </si>
  <si>
    <t>Florida Hospital North Pinellas</t>
  </si>
  <si>
    <t>Lake Wales Medical Center</t>
  </si>
  <si>
    <t>West Gables Rehabilitation Hospital</t>
  </si>
  <si>
    <t>Santa Rosa Medical Center</t>
  </si>
  <si>
    <t>Sarasota Memorial Hospital</t>
  </si>
  <si>
    <t>Doctors' Memorial Hospital</t>
  </si>
  <si>
    <t>Florida Hospital Fish Memorial</t>
  </si>
  <si>
    <t>Bert Fish Medical Center</t>
  </si>
  <si>
    <t>Halifax Health Medical Center</t>
  </si>
  <si>
    <t>Florida Hospital DeLand</t>
  </si>
  <si>
    <t>Florida Hospital Flagler</t>
  </si>
  <si>
    <t>Northwest Florida Community Hospital</t>
  </si>
  <si>
    <t>Kindred Hospital-South Florida-Hollywood</t>
  </si>
  <si>
    <t>Memorial Hospital Jacksonville</t>
  </si>
  <si>
    <t>Memorial Hospital Pembroke</t>
  </si>
  <si>
    <t>Heart of Florida Regional Medical Center</t>
  </si>
  <si>
    <t>Kindred Hospital - Central Tampa</t>
  </si>
  <si>
    <t>Baptist Medical Center - Beaches</t>
  </si>
  <si>
    <t>Kindred Hospital-Bay Area-Tampa</t>
  </si>
  <si>
    <t>Memorial Hospital West</t>
  </si>
  <si>
    <t>Englewood Community Hospital</t>
  </si>
  <si>
    <t>Healthsouth Hospital - Dothan</t>
  </si>
  <si>
    <t>Kindred Hospital-Bay Area-St Petersburg</t>
  </si>
  <si>
    <t>Douglas Garden Hospital</t>
  </si>
  <si>
    <t>Sacred Heart Hospital on the Emerald Coast</t>
  </si>
  <si>
    <t>Sister Emmanuel Hospital</t>
  </si>
  <si>
    <t>Select Specialty Hospital-Miami</t>
  </si>
  <si>
    <t>Select Specialty Hospital-Panama City</t>
  </si>
  <si>
    <t>St Cloud Regional Medical Center</t>
  </si>
  <si>
    <t>Complex Care Hospital at Ridgelake</t>
  </si>
  <si>
    <t>Select Specialty Hospital Pensacola Inc</t>
  </si>
  <si>
    <t>St. Vincent's Medical Center Southside</t>
  </si>
  <si>
    <t>Select Specialty Hospital - Tallahassee</t>
  </si>
  <si>
    <t>Select Specialty Hospital-Palm Beach</t>
  </si>
  <si>
    <t>Select Specialty Hospital Gainesville Inc.</t>
  </si>
  <si>
    <t>Northwest Medical Center</t>
  </si>
  <si>
    <t>Medical Center of Trinity</t>
  </si>
  <si>
    <t>Broward Health Imperial Point</t>
  </si>
  <si>
    <t>North Florida Regional Medical Center</t>
  </si>
  <si>
    <t>Bayfront Health Dade City</t>
  </si>
  <si>
    <t>Blake Medical Center</t>
  </si>
  <si>
    <t>Fort Walton Beach Medical Center</t>
  </si>
  <si>
    <t>Gulf Coast Medical Center Lee Memorial Health System</t>
  </si>
  <si>
    <t>University Hospital and Medical Center</t>
  </si>
  <si>
    <t>West Florida Hospital</t>
  </si>
  <si>
    <t>Putnam Community Medical Center</t>
  </si>
  <si>
    <t>Gulf Coast Regional Medical Center</t>
  </si>
  <si>
    <t>Brandon Regional Hospital</t>
  </si>
  <si>
    <t>Venice Regional Bayfront Health</t>
  </si>
  <si>
    <t>Raulerson Hospital</t>
  </si>
  <si>
    <t>Tampa Community Hospital</t>
  </si>
  <si>
    <t>Regional Medical Center Bayonet Point</t>
  </si>
  <si>
    <t>Kindred Hospital-South Florida-Coral Gables</t>
  </si>
  <si>
    <t>Seven Rivers Regional Medical Center</t>
  </si>
  <si>
    <t>Plantation General Hospital</t>
  </si>
  <si>
    <t>St.Catherine's Rehabilitation Hospital</t>
  </si>
  <si>
    <t>Larkin Community Hospital</t>
  </si>
  <si>
    <t>Oak Hill Hospital</t>
  </si>
  <si>
    <t>Mease Countryside Hospital</t>
  </si>
  <si>
    <t>Delray Medical Center</t>
  </si>
  <si>
    <t>Palms West Hospital</t>
  </si>
  <si>
    <t>Jupiter Medical Center</t>
  </si>
  <si>
    <t>West Palm Hospital</t>
  </si>
  <si>
    <t>Broward Health Coral Springs</t>
  </si>
  <si>
    <t>Bartow Regional Medical Center</t>
  </si>
  <si>
    <t>E29 - E35</t>
  </si>
  <si>
    <t>E67</t>
  </si>
  <si>
    <t>E70</t>
  </si>
  <si>
    <t>(E60 + E63 + E65) rounded to two decimal places</t>
  </si>
  <si>
    <t>010038100</t>
  </si>
  <si>
    <t>010038700</t>
  </si>
  <si>
    <t>006351900</t>
  </si>
  <si>
    <t>013662900</t>
  </si>
  <si>
    <t>009728300</t>
  </si>
  <si>
    <t>008135400</t>
  </si>
  <si>
    <t>005030500</t>
  </si>
  <si>
    <t>007175900</t>
  </si>
  <si>
    <t>009064400</t>
  </si>
  <si>
    <t>009428500</t>
  </si>
  <si>
    <t>013923800</t>
  </si>
  <si>
    <t>009735200</t>
  </si>
  <si>
    <t>010299300</t>
  </si>
  <si>
    <t>Mercy Hospital</t>
  </si>
  <si>
    <t>Transplant Pediatric</t>
  </si>
  <si>
    <t>Transplant Adult</t>
  </si>
  <si>
    <t>002855000</t>
  </si>
  <si>
    <t>004805200</t>
  </si>
  <si>
    <t>004812600</t>
  </si>
  <si>
    <t>004820700</t>
  </si>
  <si>
    <t>004821000</t>
  </si>
  <si>
    <t>004824700</t>
  </si>
  <si>
    <t>004828300</t>
  </si>
  <si>
    <t>004833300</t>
  </si>
  <si>
    <t>004835900</t>
  </si>
  <si>
    <t>005464200</t>
  </si>
  <si>
    <t>008135500</t>
  </si>
  <si>
    <t>010011101</t>
  </si>
  <si>
    <t>010042139</t>
  </si>
  <si>
    <t>010043900</t>
  </si>
  <si>
    <t>010043903</t>
  </si>
  <si>
    <t>010043904</t>
  </si>
  <si>
    <t>010049801</t>
  </si>
  <si>
    <t>010054400</t>
  </si>
  <si>
    <t>010067601</t>
  </si>
  <si>
    <t>010067608</t>
  </si>
  <si>
    <t>010076508</t>
  </si>
  <si>
    <t>010097800</t>
  </si>
  <si>
    <t>010097803</t>
  </si>
  <si>
    <t>010097805</t>
  </si>
  <si>
    <t>010103602</t>
  </si>
  <si>
    <t>010103603</t>
  </si>
  <si>
    <t>010104402</t>
  </si>
  <si>
    <t>010110917</t>
  </si>
  <si>
    <t>010110918</t>
  </si>
  <si>
    <t>010113303</t>
  </si>
  <si>
    <t>010129010</t>
  </si>
  <si>
    <t>010148601</t>
  </si>
  <si>
    <t>010187702</t>
  </si>
  <si>
    <t>010214800</t>
  </si>
  <si>
    <t>010224000</t>
  </si>
  <si>
    <t>010236900</t>
  </si>
  <si>
    <t>010259800</t>
  </si>
  <si>
    <t>010693100</t>
  </si>
  <si>
    <t>010822701</t>
  </si>
  <si>
    <t>013877500</t>
  </si>
  <si>
    <t>014009600</t>
  </si>
  <si>
    <t>014357500</t>
  </si>
  <si>
    <t>Wuesthoff Medical Center - Rockledge</t>
  </si>
  <si>
    <t>Port Saint Lucie Hospital</t>
  </si>
  <si>
    <t>George E Weems Memorial Hospital</t>
  </si>
  <si>
    <t>Health Central Hospital</t>
  </si>
  <si>
    <t>Healthsouth Rehab of Martin County</t>
  </si>
  <si>
    <t>St. Vincent's Hosp - Clay County</t>
  </si>
  <si>
    <t>Metropolitan Hospital Miami</t>
  </si>
  <si>
    <t>Smith Hospital</t>
  </si>
  <si>
    <t>Edward White Hospital</t>
  </si>
  <si>
    <t xml:space="preserve">Four digit number consisting of a 3-digit base DRG code followed by a 1-digit severity of illness.  No hyphen or other separator should be entered between the base DRG and the severity of illness.  When determining the applicable APR-DRG code for an admission, users should take care to ensure the version of APR-DRG grouping they employ matches the version used by Florida Medicaid.  Florida Medicaid plans to install a new version of APR-DRGs at the beginning of each state fiscal year, July 1.  New versions of APR-DRG grouping software are released each year coinciding with the start of the federal fiscal year, October 1.  As a result, there will be a nine month delay between new releases of APR-DRG grouping software and installation of these new releases by Florida Medicaid.
For newborns, Florida Medicaid intends to use birthweight option 5, "Coded with default" which indicates birthweight of a newborn is communicated through diagnosis codes.  If no diagnosis code indicating birthweight is included with the claim, then normal, full birthweight will be assumed (2,500 grams or greater).
The HAC version utilized by Florida Medicaid will match the DRG code version.  In state fiscal year 2016/2017, both equal version 32.0. </t>
  </si>
  <si>
    <t>A trauma facility supplemental payment was added effective 7/1/2015 and continues to be in effect.  The trauma supplemental payment applies to specific hospitals in one of three different categories - Level I trauma, Level II trauma, and pediatric trauma.  The applicable providers and their payment percentage are listed in the "Provider Table."  The trauma supplemental payment percentage is multiplied by the claims DRG base payment to determine the trauma supplemental payment applicable to the claim.</t>
  </si>
  <si>
    <t xml:space="preserve">
Also beginning with SFY 2015-16 and continuing in subsequent years, AHCA is using Medicare cost-to-charge ratios for calculation of estimated hospital cost used in the outlier payment calculation.  For all hospitals paid by the Medicare Inpatient Prospective Payment System (IPPS), the Medicare cost-to-charge ratios equal the sum of each hospital's operating and capital cost to charge ratios.  For hospitals not reimbursed by Medicare using the IPPS, cost-to-charge ratios were calculated as [total inpatient cost] divided by [total inpatient charges] as reported on Worksheet C-1 of Medicare cost reports.  For each hospital, the cost report used is the most currently available cost report found in the Healthcare Cost Report Information System (HCRIS) as of March 31, three months prior to the July 1 start of a state fiscal year.  </t>
  </si>
  <si>
    <t>80% for "Neonate", "Pediatric" and "Transplant Pediatric" service lines with SOI 3 or 4; 60% for all others</t>
  </si>
  <si>
    <t>This spreadsheet is designed to enable interested parties to predict payment under an APR-DRG payment method for inpatient fee-for-service stays covered by Florida Medicaid.  This version of the DRG Calculator applies to hospital admissions within Florida state fiscal year 2017/2018 which encompasses dates from July 1, 2017 through June 30, 2018.    Separate versions of the DRG Calculator exist for admissions within prior state fiscal years.</t>
  </si>
  <si>
    <t xml:space="preserve">Note: The parameters used in this spreadsheet are those specified in the state fiscal year 2017-18 General Appropriations Act (GAA) for Medicaid hospital inpatient fee-for-service.  The per discharge automatic rate enhancements included in this spreadsheet were calculated from total per-claim automatic rate enhancements defined in the GAA.   The DRG pricing parameters in this spreadsheet match those implemented in the Medicaid claims processing system effective July 1, 2017. </t>
  </si>
  <si>
    <t>1. Average length of stay and casemix relative values were calculated from the Nationwide Inpatient Sample by 3M Health Information Systems for APR-DRG Version 34 which was released on 10/1/2016.</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</si>
  <si>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</si>
  <si>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</si>
  <si>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</si>
  <si>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</si>
  <si>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</si>
  <si>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</si>
  <si>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</si>
  <si>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</si>
  <si>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</si>
  <si>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</si>
  <si>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</si>
  <si>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</si>
  <si>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</si>
  <si>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</si>
  <si>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</si>
  <si>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</si>
  <si>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</si>
  <si>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</si>
  <si>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</si>
  <si>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</si>
  <si>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</si>
  <si>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</si>
  <si>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</si>
  <si>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</si>
  <si>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</si>
  <si>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</si>
  <si>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</si>
  <si>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</si>
  <si>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</si>
  <si>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</si>
  <si>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</si>
  <si>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</si>
  <si>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</si>
  <si>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</si>
  <si>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</si>
  <si>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</si>
  <si>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</si>
  <si>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</si>
  <si>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</si>
  <si>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</si>
  <si>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</si>
  <si>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</si>
  <si>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</si>
  <si>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</si>
  <si>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</si>
  <si>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</si>
  <si>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</si>
  <si>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</si>
  <si>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</si>
  <si>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</si>
  <si>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</si>
  <si>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</si>
  <si>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</si>
  <si>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</si>
  <si>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</si>
  <si>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</si>
  <si>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</si>
  <si>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</si>
  <si>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</si>
  <si>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</si>
  <si>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</si>
  <si>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</si>
  <si>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</si>
  <si>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</si>
  <si>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</si>
  <si>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</si>
  <si>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</si>
  <si>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</si>
  <si>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</si>
  <si>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</si>
  <si>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</si>
  <si>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</si>
  <si>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</si>
  <si>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</si>
  <si>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</si>
  <si>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</si>
  <si>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</si>
  <si>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</si>
  <si>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</si>
  <si>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</si>
  <si>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</si>
  <si>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</si>
  <si>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</si>
  <si>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</si>
  <si>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</si>
  <si>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</si>
  <si>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</si>
  <si>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</si>
  <si>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</si>
  <si>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</si>
  <si>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</si>
  <si>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</si>
  <si>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</si>
  <si>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</si>
  <si>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</si>
  <si>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</si>
  <si>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</si>
  <si>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</si>
  <si>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</si>
  <si>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</si>
  <si>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</si>
  <si>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</si>
  <si>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</si>
  <si>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</si>
  <si>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</si>
  <si>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</si>
  <si>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</si>
  <si>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</si>
  <si>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</si>
  <si>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</si>
  <si>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</si>
  <si>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</si>
  <si>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</si>
  <si>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</si>
  <si>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</si>
  <si>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</si>
  <si>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</si>
  <si>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</si>
  <si>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</si>
  <si>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</si>
  <si>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</si>
  <si>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</si>
  <si>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</si>
  <si>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</si>
  <si>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</si>
  <si>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</si>
  <si>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</si>
  <si>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</si>
  <si>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</si>
  <si>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</si>
  <si>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</si>
  <si>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</si>
  <si>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</si>
  <si>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</si>
  <si>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</si>
  <si>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</si>
  <si>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</si>
  <si>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</si>
  <si>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</si>
  <si>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</si>
  <si>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</si>
  <si>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</si>
  <si>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</si>
  <si>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</si>
  <si>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</si>
  <si>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</si>
  <si>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</si>
  <si>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</si>
  <si>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</si>
  <si>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</si>
  <si>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</si>
  <si>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</si>
  <si>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</si>
  <si>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</si>
  <si>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</si>
  <si>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</si>
  <si>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</si>
  <si>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</si>
  <si>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</si>
  <si>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</si>
  <si>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</si>
  <si>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</si>
  <si>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</si>
  <si>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</si>
  <si>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</si>
  <si>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</si>
  <si>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</si>
  <si>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</si>
  <si>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</si>
  <si>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</si>
  <si>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</si>
  <si>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</si>
  <si>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</si>
  <si>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</si>
  <si>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</si>
  <si>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</si>
  <si>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</si>
  <si>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</si>
  <si>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</si>
  <si>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</si>
  <si>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</si>
  <si>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</si>
  <si>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</si>
  <si>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</si>
  <si>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</si>
  <si>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</si>
  <si>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</si>
  <si>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</si>
  <si>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</si>
  <si>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</si>
  <si>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</si>
  <si>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</si>
  <si>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</si>
  <si>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</si>
  <si>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</si>
  <si>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</si>
  <si>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</si>
  <si>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</si>
  <si>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</si>
  <si>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</si>
  <si>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</si>
  <si>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</si>
  <si>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</si>
  <si>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</si>
  <si>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</si>
  <si>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</si>
  <si>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</si>
  <si>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</si>
  <si>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</si>
  <si>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</si>
  <si>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</si>
  <si>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</si>
  <si>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</si>
  <si>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</si>
  <si>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</si>
  <si>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</si>
  <si>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</si>
  <si>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</si>
  <si>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</si>
  <si>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</si>
  <si>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</si>
  <si>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</si>
  <si>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</si>
  <si>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</si>
  <si>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</si>
  <si>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</si>
  <si>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</si>
  <si>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</si>
  <si>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</si>
  <si>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</si>
  <si>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</si>
  <si>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</si>
  <si>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</si>
  <si>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</si>
  <si>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</si>
  <si>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</si>
  <si>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</si>
  <si>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</si>
  <si>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</si>
  <si>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</si>
  <si>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</si>
  <si>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</si>
  <si>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</si>
  <si>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</si>
  <si>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</si>
  <si>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</si>
  <si>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</si>
  <si>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</si>
  <si>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</si>
  <si>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</si>
  <si>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</si>
  <si>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</si>
  <si>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</si>
  <si>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</si>
  <si>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</si>
  <si>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</si>
  <si>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</si>
  <si>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</si>
  <si>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</si>
  <si>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</si>
  <si>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</si>
  <si>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</si>
  <si>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</si>
  <si>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</si>
  <si>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</si>
  <si>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</si>
  <si>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</si>
  <si>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</si>
  <si>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</si>
  <si>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</si>
  <si>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</si>
  <si>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</si>
  <si>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</si>
  <si>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</si>
  <si>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</si>
  <si>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</si>
  <si>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</si>
  <si>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</si>
  <si>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</si>
  <si>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</si>
  <si>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</si>
  <si>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</si>
  <si>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</si>
  <si>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</si>
  <si>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</si>
  <si>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</si>
  <si>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</si>
  <si>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</si>
  <si>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</si>
  <si>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</si>
  <si>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</si>
  <si>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</si>
  <si>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</si>
  <si>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</si>
  <si>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</si>
  <si>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</si>
  <si>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</si>
  <si>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</si>
  <si>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</si>
  <si>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</si>
  <si>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</si>
  <si>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</si>
  <si>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</si>
  <si>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</si>
  <si>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</si>
  <si>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</si>
  <si>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</si>
  <si>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</si>
  <si>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</si>
  <si>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</si>
  <si>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</si>
  <si>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</si>
  <si>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</si>
  <si>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</si>
  <si>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</si>
  <si>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</si>
  <si>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</si>
  <si>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</si>
  <si>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</si>
  <si>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UNGROUPABLE</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</si>
  <si>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</si>
  <si>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</si>
  <si>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</si>
  <si>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</si>
  <si>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</si>
  <si>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</si>
  <si>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</si>
  <si>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</si>
  <si>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</si>
  <si>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</si>
  <si>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</si>
  <si>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</si>
  <si>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</si>
  <si>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</si>
  <si>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</si>
  <si>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</si>
  <si>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</si>
  <si>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</si>
  <si>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</si>
  <si>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</si>
  <si>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</si>
  <si>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</si>
  <si>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</si>
  <si>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</si>
  <si>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</si>
  <si>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</si>
  <si>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</si>
  <si>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</si>
  <si>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3. The Florida Medicaid relative weight re-centering factor for SFY 2017/2018 is 0.775188.</t>
  </si>
  <si>
    <t>Provider Casemix Adjusted to 2017/2018</t>
  </si>
  <si>
    <t>009728200</t>
  </si>
  <si>
    <t>010823300</t>
  </si>
  <si>
    <t>Windmoor Healthcare</t>
  </si>
  <si>
    <t>010151603</t>
  </si>
  <si>
    <t>Aventura Hospital and Med Cntr</t>
  </si>
  <si>
    <t>015433800</t>
  </si>
  <si>
    <t>017161000</t>
  </si>
  <si>
    <t>016701600</t>
  </si>
  <si>
    <t>016661900</t>
  </si>
  <si>
    <t>010064104</t>
  </si>
  <si>
    <t>005463500</t>
  </si>
  <si>
    <t>016543900</t>
  </si>
  <si>
    <t>Brooks Rehab Hosp</t>
  </si>
  <si>
    <t>010271701</t>
  </si>
  <si>
    <t>007810000</t>
  </si>
  <si>
    <t>004817600</t>
  </si>
  <si>
    <t>005187800</t>
  </si>
  <si>
    <t>Columbia Hospital</t>
  </si>
  <si>
    <t>017707300</t>
  </si>
  <si>
    <t>Community Health of South FL, Inc.</t>
  </si>
  <si>
    <t>005227400</t>
  </si>
  <si>
    <t>016923900</t>
  </si>
  <si>
    <t>017456800</t>
  </si>
  <si>
    <t>Florida Hospital - Winter Park</t>
  </si>
  <si>
    <t>017273100</t>
  </si>
  <si>
    <t>Florida Hospital Apopka</t>
  </si>
  <si>
    <t>Florida Hospital HeartlandMed Cntr</t>
  </si>
  <si>
    <t>017277100</t>
  </si>
  <si>
    <t>017273000</t>
  </si>
  <si>
    <t>Florida Hospital Kissimmee</t>
  </si>
  <si>
    <t>017272800</t>
  </si>
  <si>
    <t>Florida Hospital Memorial Med Cntr</t>
  </si>
  <si>
    <t>Florida Hospital at Connerton - LTAC</t>
  </si>
  <si>
    <t>007172600</t>
  </si>
  <si>
    <t>Florida Med Cntr</t>
  </si>
  <si>
    <t>004689500</t>
  </si>
  <si>
    <t>005039900</t>
  </si>
  <si>
    <t>Good Samaritan Med Cntr</t>
  </si>
  <si>
    <t>H Lee Moffitt Cancer Cntr &amp; Research Inst</t>
  </si>
  <si>
    <t>761479900</t>
  </si>
  <si>
    <t>HealthSouth Emerald Coast Rehab Hosp</t>
  </si>
  <si>
    <t>HealthSouth Rehab Hospital of Largo</t>
  </si>
  <si>
    <t>HealthSouth Rehab Hospital of Miami</t>
  </si>
  <si>
    <t>HealthSouth Rehab Hospital of Sarasota</t>
  </si>
  <si>
    <t>HealthSouth Rehab Hospital of Spring Hill</t>
  </si>
  <si>
    <t>HealthSouth Rehab Hospital of Tallahassee</t>
  </si>
  <si>
    <t>014235500</t>
  </si>
  <si>
    <t>HealthSouth Rehab of Altamonte Springs</t>
  </si>
  <si>
    <t>HealthSouth Sea Pines Rehab Hospital</t>
  </si>
  <si>
    <t>HealthSouth Sunrise Rehab Hospital</t>
  </si>
  <si>
    <t>HealthSouth Treasure Coast Rehab Hosp</t>
  </si>
  <si>
    <t>Healthsouth Rehab Hospital of Ocala</t>
  </si>
  <si>
    <t>017272500</t>
  </si>
  <si>
    <t>005108300</t>
  </si>
  <si>
    <t>004805500</t>
  </si>
  <si>
    <t>005295500</t>
  </si>
  <si>
    <t>017125100</t>
  </si>
  <si>
    <t>014818200</t>
  </si>
  <si>
    <t>016205800</t>
  </si>
  <si>
    <t>017400900</t>
  </si>
  <si>
    <t>Jackson North Med Cntr</t>
  </si>
  <si>
    <t>014358700</t>
  </si>
  <si>
    <t>Jackson South Community Hospital</t>
  </si>
  <si>
    <t>005065300</t>
  </si>
  <si>
    <t>Kendall Med Cntr Inc</t>
  </si>
  <si>
    <t>009442400</t>
  </si>
  <si>
    <t>017391400</t>
  </si>
  <si>
    <t>004811000</t>
  </si>
  <si>
    <t>Lakeland Regl Medcl Ctr</t>
  </si>
  <si>
    <t>005021600</t>
  </si>
  <si>
    <t>Lakeside Med Cntr</t>
  </si>
  <si>
    <t>012005702</t>
  </si>
  <si>
    <t>Lawnwood Regional Med Cntr &amp; Heart Inst</t>
  </si>
  <si>
    <t>016901400</t>
  </si>
  <si>
    <t>005464900</t>
  </si>
  <si>
    <t>259307600</t>
  </si>
  <si>
    <t>013875900</t>
  </si>
  <si>
    <t>017391700</t>
  </si>
  <si>
    <t>017376900</t>
  </si>
  <si>
    <t>016488200</t>
  </si>
  <si>
    <t>004834500</t>
  </si>
  <si>
    <t>017168800</t>
  </si>
  <si>
    <t>018288800</t>
  </si>
  <si>
    <t>004965600</t>
  </si>
  <si>
    <t>420006300</t>
  </si>
  <si>
    <t>017420100</t>
  </si>
  <si>
    <t>017395300</t>
  </si>
  <si>
    <t>005307800</t>
  </si>
  <si>
    <t>Palm Beach Gardens Med Cntr</t>
  </si>
  <si>
    <t>018645400</t>
  </si>
  <si>
    <t>004983000</t>
  </si>
  <si>
    <t>Physicians Rgnl Med Cntr - Pine Ridge</t>
  </si>
  <si>
    <t>017070100</t>
  </si>
  <si>
    <t>016210900</t>
  </si>
  <si>
    <t>016892900</t>
  </si>
  <si>
    <t>010076530</t>
  </si>
  <si>
    <t>005122800</t>
  </si>
  <si>
    <t>Sebastian Riv Med Ctr</t>
  </si>
  <si>
    <t>Select Specialty Hosp - Orlando (South Campus)</t>
  </si>
  <si>
    <t>Shands Lake Shore Rgnl Med Cntr</t>
  </si>
  <si>
    <t>Shands Live Oak Rgnl Med Cntr</t>
  </si>
  <si>
    <t>Shands Starke Rgnl Med Cntr</t>
  </si>
  <si>
    <t>Shriners Hospital for Children</t>
  </si>
  <si>
    <t>017172200</t>
  </si>
  <si>
    <t>Southeast Georgia Health System - Brunswick Campus</t>
  </si>
  <si>
    <t>004806400</t>
  </si>
  <si>
    <t>016972100</t>
  </si>
  <si>
    <t>St John's Rehab Hosp</t>
  </si>
  <si>
    <t>005166600</t>
  </si>
  <si>
    <t>016552700</t>
  </si>
  <si>
    <t>St. Anthony's Rehab Hospital</t>
  </si>
  <si>
    <t>014352400</t>
  </si>
  <si>
    <t>St. Lucie Medical Center</t>
  </si>
  <si>
    <t>017371000</t>
  </si>
  <si>
    <t>016912300</t>
  </si>
  <si>
    <t>011397100</t>
  </si>
  <si>
    <t>014353800</t>
  </si>
  <si>
    <t>010099415</t>
  </si>
  <si>
    <t>018207100</t>
  </si>
  <si>
    <t>016916800</t>
  </si>
  <si>
    <t>010759100</t>
  </si>
  <si>
    <t>087951700</t>
  </si>
  <si>
    <t>017420200</t>
  </si>
  <si>
    <t>004833600</t>
  </si>
  <si>
    <t>016901300</t>
  </si>
  <si>
    <t>010169903</t>
  </si>
  <si>
    <t>017395500</t>
  </si>
  <si>
    <t>Wuesthoff Medical Center - Melbourne</t>
  </si>
  <si>
    <t>N</t>
  </si>
  <si>
    <t>P</t>
  </si>
  <si>
    <t>2</t>
  </si>
  <si>
    <t>009741500</t>
  </si>
  <si>
    <t>018245800</t>
  </si>
  <si>
    <t>018497500</t>
  </si>
  <si>
    <t>009826100</t>
  </si>
  <si>
    <t>1</t>
  </si>
  <si>
    <t>015555100</t>
  </si>
  <si>
    <t>Florida Hospital - East Orlando</t>
  </si>
  <si>
    <t>010724200</t>
  </si>
  <si>
    <t>016932900</t>
  </si>
  <si>
    <t>012028600</t>
  </si>
  <si>
    <t>016203900</t>
  </si>
  <si>
    <t>017286700</t>
  </si>
  <si>
    <t>016901000</t>
  </si>
  <si>
    <t>016917000</t>
  </si>
  <si>
    <t>017009200</t>
  </si>
  <si>
    <t>016873300</t>
  </si>
  <si>
    <t>013710500</t>
  </si>
  <si>
    <t>016923800</t>
  </si>
  <si>
    <t>013800200</t>
  </si>
  <si>
    <t>013854800</t>
  </si>
  <si>
    <t>016125900</t>
  </si>
  <si>
    <t>016486300</t>
  </si>
  <si>
    <t>015006800</t>
  </si>
  <si>
    <t>Non-Par</t>
  </si>
  <si>
    <t>Non Participating Hospital</t>
  </si>
  <si>
    <t>010204100</t>
  </si>
  <si>
    <t>Archbold Memorial Hospital</t>
  </si>
  <si>
    <t>010202400</t>
  </si>
  <si>
    <t>D.W.Mcmillan Memorial</t>
  </si>
  <si>
    <t>010281402</t>
  </si>
  <si>
    <t>Infirmary West</t>
  </si>
  <si>
    <t>010199100</t>
  </si>
  <si>
    <t>Wiregrass Hospital</t>
  </si>
  <si>
    <t>Provider Primary Medicaid ID</t>
  </si>
  <si>
    <t xml:space="preserve">     2017-05-22 - New version of DRG Calculator for state fiscal year (SFY) 2017-2018 effective from July 1, 2017 through June 30, 2018.  DRG base rate, policy adjustors, and cost outlier parameters updated to the values specified in the General Appropriations Act (GAA) for Medicaid hospital inpatient fee-for-service for SFY 2017-18.  </t>
  </si>
  <si>
    <t>016431100</t>
  </si>
  <si>
    <t>Landmark Hospital of Southwest Florida</t>
  </si>
  <si>
    <t>Lawnwood Medical Center Inc</t>
  </si>
  <si>
    <t>Memorial Health Systems Inc</t>
  </si>
  <si>
    <t>Baptist Sleep Center at Galloway</t>
  </si>
  <si>
    <t>Biloxi VAMC</t>
  </si>
  <si>
    <t>BH Lauderdale Lakes Hlth Cntr</t>
  </si>
  <si>
    <t>HCA Health Services of Florida, Inc</t>
  </si>
  <si>
    <t>Healthsouth Doctors Hospital, Inc</t>
  </si>
  <si>
    <t>Healthsouth Rehab Hospital - Miami</t>
  </si>
  <si>
    <t>Kindred Hospital - East LLC</t>
  </si>
  <si>
    <t>North Broward Hospital District</t>
  </si>
  <si>
    <t>Promise Hospital Florida at the Villages</t>
  </si>
  <si>
    <t>Promise Hospital of Lee Inc</t>
  </si>
  <si>
    <t>Sarasota Doctors Hospital, Inc</t>
  </si>
  <si>
    <t>Select Speciaty Hospital - Daytona Beach</t>
  </si>
  <si>
    <t xml:space="preserve">     2017-06-05 - Added Landmark Hospital of Southwest Florida to the Provider Table.  Also corrected the provider category for three hospitals: Select Speciaty Hospital - Daytona Beach, HealthSouth Rehab of Altamonte Springs, and Healthsouth Hospital - Dothan.</t>
  </si>
  <si>
    <t xml:space="preserve">     2017-06-26 - Rounded the values in column "Provider Casemix Adjusted to 2017/2018" in the "Provider Table" to four decimal places.</t>
  </si>
  <si>
    <t xml:space="preserve">     2017-06-30 - Changed Delray Medical Center's trauma category from Level 2 to Level 1.</t>
  </si>
  <si>
    <t>Promise Hospital of Miami</t>
  </si>
  <si>
    <t>Oviedo Medical Center</t>
  </si>
  <si>
    <t>016556500</t>
  </si>
  <si>
    <t>019556500</t>
  </si>
  <si>
    <t>021094100</t>
  </si>
  <si>
    <t xml:space="preserve">     2018-01-23 - Added Oviedo Medical Center (021094100) and Promise Hospital of Miami (019556500); removed South Seminole Hospital (004834000) - South Seminole Hospital is part of Orlando Health and is processed under ID 010133800.</t>
  </si>
  <si>
    <t>Calculator Version: January 23,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</si>
</sst>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_(* #,##0.0_);_(* \(#,##0.0\);_(* &quot;-&quot;??_);_(@_)"/>
    <numFmt numFmtId="168" formatCode="0.0_);[Red]\(0.0\)"/>
    <numFmt numFmtId="169" formatCode="0.000"/>
    <numFmt numFmtId="170" formatCode="0.0000"/>
    <numFmt numFmtId="171" formatCode="#,##0.0000_);\(#,##0.0000\)"/>
    <numFmt numFmtId="172" formatCode="#,##0.000"/>
    <numFmt numFmtId="173" formatCode="0.00000"/>
    <numFmt numFmtId="174" formatCode="0.000%"/>
    <numFmt numFmtId="175" formatCode="0.000000"/>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s>
  <fills count="6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indexed="64"/>
      </bottom>
      <diagonal/>
    </border>
    <border>
      <left style="thin">
        <color auto="1"/>
      </left>
      <right/>
      <top/>
      <bottom style="thin">
        <color auto="1"/>
      </bottom>
      <diagonal/>
    </border>
    <border>
      <left/>
      <right style="thin">
        <color indexed="22"/>
      </right>
      <top style="thin">
        <color indexed="64"/>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diagonal/>
    </border>
    <border>
      <left style="thin">
        <color auto="1"/>
      </left>
      <right style="thin">
        <color indexed="22"/>
      </right>
      <top style="thin">
        <color auto="1"/>
      </top>
      <bottom style="thin">
        <color theme="0" tint="-0.14996795556505021"/>
      </bottom>
      <diagonal/>
    </border>
    <border>
      <left style="thin">
        <color indexed="22"/>
      </left>
      <right style="thin">
        <color indexed="64"/>
      </right>
      <top style="thin">
        <color auto="1"/>
      </top>
      <bottom style="thin">
        <color theme="0" tint="-0.149967955565050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55">
    <xf numFmtId="0" fontId="0" fillId="0" borderId="0"/>
    <xf numFmtId="43" fontId="6"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7"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0" fontId="17" fillId="0" borderId="0"/>
    <xf numFmtId="0" fontId="9" fillId="0" borderId="0"/>
    <xf numFmtId="0" fontId="18" fillId="0" borderId="0"/>
    <xf numFmtId="0" fontId="6" fillId="0" borderId="0"/>
    <xf numFmtId="0" fontId="7" fillId="0" borderId="0"/>
    <xf numFmtId="0" fontId="7" fillId="0" borderId="0"/>
    <xf numFmtId="9" fontId="6"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43" fontId="27" fillId="0" borderId="0" applyFont="0" applyFill="0" applyBorder="0" applyAlignment="0" applyProtection="0"/>
    <xf numFmtId="0" fontId="5"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33" fillId="0" borderId="0"/>
    <xf numFmtId="9" fontId="6" fillId="0" borderId="0" applyFont="0" applyFill="0" applyBorder="0" applyAlignment="0" applyProtection="0"/>
    <xf numFmtId="0" fontId="4" fillId="0" borderId="0"/>
    <xf numFmtId="0" fontId="57" fillId="40" borderId="0" applyNumberFormat="0" applyBorder="0" applyAlignment="0" applyProtection="0"/>
    <xf numFmtId="0" fontId="3" fillId="17" borderId="0" applyNumberFormat="0" applyBorder="0" applyAlignment="0" applyProtection="0"/>
    <xf numFmtId="0" fontId="57" fillId="40" borderId="0" applyNumberFormat="0" applyBorder="0" applyAlignment="0" applyProtection="0"/>
    <xf numFmtId="0" fontId="7" fillId="40" borderId="0" applyNumberFormat="0" applyBorder="0" applyAlignment="0" applyProtection="0"/>
    <xf numFmtId="0" fontId="57" fillId="41" borderId="0" applyNumberFormat="0" applyBorder="0" applyAlignment="0" applyProtection="0"/>
    <xf numFmtId="0" fontId="3" fillId="21" borderId="0" applyNumberFormat="0" applyBorder="0" applyAlignment="0" applyProtection="0"/>
    <xf numFmtId="0" fontId="57" fillId="41" borderId="0" applyNumberFormat="0" applyBorder="0" applyAlignment="0" applyProtection="0"/>
    <xf numFmtId="0" fontId="7" fillId="41" borderId="0" applyNumberFormat="0" applyBorder="0" applyAlignment="0" applyProtection="0"/>
    <xf numFmtId="0" fontId="57" fillId="42" borderId="0" applyNumberFormat="0" applyBorder="0" applyAlignment="0" applyProtection="0"/>
    <xf numFmtId="0" fontId="3" fillId="25" borderId="0" applyNumberFormat="0" applyBorder="0" applyAlignment="0" applyProtection="0"/>
    <xf numFmtId="0" fontId="57" fillId="42" borderId="0" applyNumberFormat="0" applyBorder="0" applyAlignment="0" applyProtection="0"/>
    <xf numFmtId="0" fontId="7" fillId="42" borderId="0" applyNumberFormat="0" applyBorder="0" applyAlignment="0" applyProtection="0"/>
    <xf numFmtId="0" fontId="57" fillId="43" borderId="0" applyNumberFormat="0" applyBorder="0" applyAlignment="0" applyProtection="0"/>
    <xf numFmtId="0" fontId="3" fillId="29" borderId="0" applyNumberFormat="0" applyBorder="0" applyAlignment="0" applyProtection="0"/>
    <xf numFmtId="0" fontId="57" fillId="43" borderId="0" applyNumberFormat="0" applyBorder="0" applyAlignment="0" applyProtection="0"/>
    <xf numFmtId="0" fontId="7" fillId="43" borderId="0" applyNumberFormat="0" applyBorder="0" applyAlignment="0" applyProtection="0"/>
    <xf numFmtId="0" fontId="3" fillId="29" borderId="0" applyNumberFormat="0" applyBorder="0" applyAlignment="0" applyProtection="0"/>
    <xf numFmtId="0" fontId="57" fillId="44" borderId="0" applyNumberFormat="0" applyBorder="0" applyAlignment="0" applyProtection="0"/>
    <xf numFmtId="0" fontId="3" fillId="33" borderId="0" applyNumberFormat="0" applyBorder="0" applyAlignment="0" applyProtection="0"/>
    <xf numFmtId="0" fontId="57" fillId="44" borderId="0" applyNumberFormat="0" applyBorder="0" applyAlignment="0" applyProtection="0"/>
    <xf numFmtId="0" fontId="7" fillId="44" borderId="0" applyNumberFormat="0" applyBorder="0" applyAlignment="0" applyProtection="0"/>
    <xf numFmtId="0" fontId="57" fillId="45" borderId="0" applyNumberFormat="0" applyBorder="0" applyAlignment="0" applyProtection="0"/>
    <xf numFmtId="0" fontId="3" fillId="37" borderId="0" applyNumberFormat="0" applyBorder="0" applyAlignment="0" applyProtection="0"/>
    <xf numFmtId="0" fontId="57" fillId="45" borderId="0" applyNumberFormat="0" applyBorder="0" applyAlignment="0" applyProtection="0"/>
    <xf numFmtId="0" fontId="7" fillId="45" borderId="0" applyNumberFormat="0" applyBorder="0" applyAlignment="0" applyProtection="0"/>
    <xf numFmtId="0" fontId="57" fillId="46" borderId="0" applyNumberFormat="0" applyBorder="0" applyAlignment="0" applyProtection="0"/>
    <xf numFmtId="0" fontId="3" fillId="18" borderId="0" applyNumberFormat="0" applyBorder="0" applyAlignment="0" applyProtection="0"/>
    <xf numFmtId="0" fontId="57" fillId="46" borderId="0" applyNumberFormat="0" applyBorder="0" applyAlignment="0" applyProtection="0"/>
    <xf numFmtId="0" fontId="7" fillId="46" borderId="0" applyNumberFormat="0" applyBorder="0" applyAlignment="0" applyProtection="0"/>
    <xf numFmtId="0" fontId="57" fillId="47" borderId="0" applyNumberFormat="0" applyBorder="0" applyAlignment="0" applyProtection="0"/>
    <xf numFmtId="0" fontId="3" fillId="22" borderId="0" applyNumberFormat="0" applyBorder="0" applyAlignment="0" applyProtection="0"/>
    <xf numFmtId="0" fontId="57" fillId="47" borderId="0" applyNumberFormat="0" applyBorder="0" applyAlignment="0" applyProtection="0"/>
    <xf numFmtId="0" fontId="7" fillId="47" borderId="0" applyNumberFormat="0" applyBorder="0" applyAlignment="0" applyProtection="0"/>
    <xf numFmtId="0" fontId="57" fillId="48" borderId="0" applyNumberFormat="0" applyBorder="0" applyAlignment="0" applyProtection="0"/>
    <xf numFmtId="0" fontId="3" fillId="26" borderId="0" applyNumberFormat="0" applyBorder="0" applyAlignment="0" applyProtection="0"/>
    <xf numFmtId="0" fontId="57" fillId="48" borderId="0" applyNumberFormat="0" applyBorder="0" applyAlignment="0" applyProtection="0"/>
    <xf numFmtId="0" fontId="7" fillId="48" borderId="0" applyNumberFormat="0" applyBorder="0" applyAlignment="0" applyProtection="0"/>
    <xf numFmtId="0" fontId="57" fillId="43" borderId="0" applyNumberFormat="0" applyBorder="0" applyAlignment="0" applyProtection="0"/>
    <xf numFmtId="0" fontId="3" fillId="30" borderId="0" applyNumberFormat="0" applyBorder="0" applyAlignment="0" applyProtection="0"/>
    <xf numFmtId="0" fontId="57" fillId="43" borderId="0" applyNumberFormat="0" applyBorder="0" applyAlignment="0" applyProtection="0"/>
    <xf numFmtId="0" fontId="7" fillId="43" borderId="0" applyNumberFormat="0" applyBorder="0" applyAlignment="0" applyProtection="0"/>
    <xf numFmtId="0" fontId="57" fillId="46" borderId="0" applyNumberFormat="0" applyBorder="0" applyAlignment="0" applyProtection="0"/>
    <xf numFmtId="0" fontId="3" fillId="34" borderId="0" applyNumberFormat="0" applyBorder="0" applyAlignment="0" applyProtection="0"/>
    <xf numFmtId="0" fontId="57" fillId="46" borderId="0" applyNumberFormat="0" applyBorder="0" applyAlignment="0" applyProtection="0"/>
    <xf numFmtId="0" fontId="7" fillId="46" borderId="0" applyNumberFormat="0" applyBorder="0" applyAlignment="0" applyProtection="0"/>
    <xf numFmtId="0" fontId="57" fillId="49" borderId="0" applyNumberFormat="0" applyBorder="0" applyAlignment="0" applyProtection="0"/>
    <xf numFmtId="0" fontId="3" fillId="38" borderId="0" applyNumberFormat="0" applyBorder="0" applyAlignment="0" applyProtection="0"/>
    <xf numFmtId="0" fontId="57" fillId="49" borderId="0" applyNumberFormat="0" applyBorder="0" applyAlignment="0" applyProtection="0"/>
    <xf numFmtId="0" fontId="7" fillId="49" borderId="0" applyNumberFormat="0" applyBorder="0" applyAlignment="0" applyProtection="0"/>
    <xf numFmtId="0" fontId="60" fillId="50" borderId="0" applyNumberFormat="0" applyBorder="0" applyAlignment="0" applyProtection="0"/>
    <xf numFmtId="0" fontId="49" fillId="19" borderId="0" applyNumberFormat="0" applyBorder="0" applyAlignment="0" applyProtection="0"/>
    <xf numFmtId="0" fontId="60" fillId="50" borderId="0" applyNumberFormat="0" applyBorder="0" applyAlignment="0" applyProtection="0"/>
    <xf numFmtId="0" fontId="16" fillId="50" borderId="0" applyNumberFormat="0" applyBorder="0" applyAlignment="0" applyProtection="0"/>
    <xf numFmtId="0" fontId="60" fillId="47" borderId="0" applyNumberFormat="0" applyBorder="0" applyAlignment="0" applyProtection="0"/>
    <xf numFmtId="0" fontId="49" fillId="23" borderId="0" applyNumberFormat="0" applyBorder="0" applyAlignment="0" applyProtection="0"/>
    <xf numFmtId="0" fontId="60" fillId="47" borderId="0" applyNumberFormat="0" applyBorder="0" applyAlignment="0" applyProtection="0"/>
    <xf numFmtId="0" fontId="16" fillId="47" borderId="0" applyNumberFormat="0" applyBorder="0" applyAlignment="0" applyProtection="0"/>
    <xf numFmtId="0" fontId="60" fillId="48" borderId="0" applyNumberFormat="0" applyBorder="0" applyAlignment="0" applyProtection="0"/>
    <xf numFmtId="0" fontId="49" fillId="27" borderId="0" applyNumberFormat="0" applyBorder="0" applyAlignment="0" applyProtection="0"/>
    <xf numFmtId="0" fontId="60" fillId="48" borderId="0" applyNumberFormat="0" applyBorder="0" applyAlignment="0" applyProtection="0"/>
    <xf numFmtId="0" fontId="16" fillId="48" borderId="0" applyNumberFormat="0" applyBorder="0" applyAlignment="0" applyProtection="0"/>
    <xf numFmtId="0" fontId="60" fillId="51" borderId="0" applyNumberFormat="0" applyBorder="0" applyAlignment="0" applyProtection="0"/>
    <xf numFmtId="0" fontId="49" fillId="31" borderId="0" applyNumberFormat="0" applyBorder="0" applyAlignment="0" applyProtection="0"/>
    <xf numFmtId="0" fontId="60" fillId="51" borderId="0" applyNumberFormat="0" applyBorder="0" applyAlignment="0" applyProtection="0"/>
    <xf numFmtId="0" fontId="16" fillId="51" borderId="0" applyNumberFormat="0" applyBorder="0" applyAlignment="0" applyProtection="0"/>
    <xf numFmtId="0" fontId="60" fillId="52" borderId="0" applyNumberFormat="0" applyBorder="0" applyAlignment="0" applyProtection="0"/>
    <xf numFmtId="0" fontId="49" fillId="35" borderId="0" applyNumberFormat="0" applyBorder="0" applyAlignment="0" applyProtection="0"/>
    <xf numFmtId="0" fontId="60" fillId="52" borderId="0" applyNumberFormat="0" applyBorder="0" applyAlignment="0" applyProtection="0"/>
    <xf numFmtId="0" fontId="16" fillId="52" borderId="0" applyNumberFormat="0" applyBorder="0" applyAlignment="0" applyProtection="0"/>
    <xf numFmtId="0" fontId="60" fillId="53" borderId="0" applyNumberFormat="0" applyBorder="0" applyAlignment="0" applyProtection="0"/>
    <xf numFmtId="0" fontId="49" fillId="39" borderId="0" applyNumberFormat="0" applyBorder="0" applyAlignment="0" applyProtection="0"/>
    <xf numFmtId="0" fontId="60" fillId="53" borderId="0" applyNumberFormat="0" applyBorder="0" applyAlignment="0" applyProtection="0"/>
    <xf numFmtId="0" fontId="16" fillId="53" borderId="0" applyNumberFormat="0" applyBorder="0" applyAlignment="0" applyProtection="0"/>
    <xf numFmtId="0" fontId="60" fillId="54" borderId="0" applyNumberFormat="0" applyBorder="0" applyAlignment="0" applyProtection="0"/>
    <xf numFmtId="0" fontId="49" fillId="16" borderId="0" applyNumberFormat="0" applyBorder="0" applyAlignment="0" applyProtection="0"/>
    <xf numFmtId="0" fontId="60" fillId="54" borderId="0" applyNumberFormat="0" applyBorder="0" applyAlignment="0" applyProtection="0"/>
    <xf numFmtId="0" fontId="16" fillId="54" borderId="0" applyNumberFormat="0" applyBorder="0" applyAlignment="0" applyProtection="0"/>
    <xf numFmtId="0" fontId="60" fillId="55" borderId="0" applyNumberFormat="0" applyBorder="0" applyAlignment="0" applyProtection="0"/>
    <xf numFmtId="0" fontId="49" fillId="20" borderId="0" applyNumberFormat="0" applyBorder="0" applyAlignment="0" applyProtection="0"/>
    <xf numFmtId="0" fontId="60" fillId="55" borderId="0" applyNumberFormat="0" applyBorder="0" applyAlignment="0" applyProtection="0"/>
    <xf numFmtId="0" fontId="16" fillId="55" borderId="0" applyNumberFormat="0" applyBorder="0" applyAlignment="0" applyProtection="0"/>
    <xf numFmtId="0" fontId="60" fillId="56" borderId="0" applyNumberFormat="0" applyBorder="0" applyAlignment="0" applyProtection="0"/>
    <xf numFmtId="0" fontId="49" fillId="24" borderId="0" applyNumberFormat="0" applyBorder="0" applyAlignment="0" applyProtection="0"/>
    <xf numFmtId="0" fontId="60" fillId="56" borderId="0" applyNumberFormat="0" applyBorder="0" applyAlignment="0" applyProtection="0"/>
    <xf numFmtId="0" fontId="16" fillId="56" borderId="0" applyNumberFormat="0" applyBorder="0" applyAlignment="0" applyProtection="0"/>
    <xf numFmtId="0" fontId="60" fillId="51" borderId="0" applyNumberFormat="0" applyBorder="0" applyAlignment="0" applyProtection="0"/>
    <xf numFmtId="0" fontId="49" fillId="28" borderId="0" applyNumberFormat="0" applyBorder="0" applyAlignment="0" applyProtection="0"/>
    <xf numFmtId="0" fontId="60" fillId="51" borderId="0" applyNumberFormat="0" applyBorder="0" applyAlignment="0" applyProtection="0"/>
    <xf numFmtId="0" fontId="16" fillId="51" borderId="0" applyNumberFormat="0" applyBorder="0" applyAlignment="0" applyProtection="0"/>
    <xf numFmtId="0" fontId="49" fillId="28" borderId="0" applyNumberFormat="0" applyBorder="0" applyAlignment="0" applyProtection="0"/>
    <xf numFmtId="0" fontId="60" fillId="52" borderId="0" applyNumberFormat="0" applyBorder="0" applyAlignment="0" applyProtection="0"/>
    <xf numFmtId="0" fontId="49" fillId="32" borderId="0" applyNumberFormat="0" applyBorder="0" applyAlignment="0" applyProtection="0"/>
    <xf numFmtId="0" fontId="60" fillId="52" borderId="0" applyNumberFormat="0" applyBorder="0" applyAlignment="0" applyProtection="0"/>
    <xf numFmtId="0" fontId="16" fillId="52" borderId="0" applyNumberFormat="0" applyBorder="0" applyAlignment="0" applyProtection="0"/>
    <xf numFmtId="0" fontId="60" fillId="57" borderId="0" applyNumberFormat="0" applyBorder="0" applyAlignment="0" applyProtection="0"/>
    <xf numFmtId="0" fontId="49" fillId="36" borderId="0" applyNumberFormat="0" applyBorder="0" applyAlignment="0" applyProtection="0"/>
    <xf numFmtId="0" fontId="60" fillId="57" borderId="0" applyNumberFormat="0" applyBorder="0" applyAlignment="0" applyProtection="0"/>
    <xf numFmtId="0" fontId="16" fillId="57" borderId="0" applyNumberFormat="0" applyBorder="0" applyAlignment="0" applyProtection="0"/>
    <xf numFmtId="0" fontId="61" fillId="41" borderId="0" applyNumberFormat="0" applyBorder="0" applyAlignment="0" applyProtection="0"/>
    <xf numFmtId="0" fontId="39" fillId="10" borderId="0" applyNumberFormat="0" applyBorder="0" applyAlignment="0" applyProtection="0"/>
    <xf numFmtId="0" fontId="61" fillId="41" borderId="0" applyNumberFormat="0" applyBorder="0" applyAlignment="0" applyProtection="0"/>
    <xf numFmtId="0" fontId="74" fillId="41" borderId="0" applyNumberFormat="0" applyBorder="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43" fillId="13" borderId="57"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75" fillId="58" borderId="66" applyNumberFormat="0" applyAlignment="0" applyProtection="0"/>
    <xf numFmtId="0" fontId="75" fillId="58" borderId="66" applyNumberFormat="0" applyAlignment="0" applyProtection="0"/>
    <xf numFmtId="0" fontId="75" fillId="58" borderId="66" applyNumberFormat="0" applyAlignment="0" applyProtection="0"/>
    <xf numFmtId="0" fontId="63" fillId="59" borderId="67" applyNumberFormat="0" applyAlignment="0" applyProtection="0"/>
    <xf numFmtId="0" fontId="45" fillId="14" borderId="60" applyNumberFormat="0" applyAlignment="0" applyProtection="0"/>
    <xf numFmtId="0" fontId="63" fillId="59" borderId="67" applyNumberFormat="0" applyAlignment="0" applyProtection="0"/>
    <xf numFmtId="0" fontId="12" fillId="59" borderId="67" applyNumberFormat="0" applyAlignment="0" applyProtection="0"/>
    <xf numFmtId="43"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3"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11"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28"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11"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2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7" fillId="0" borderId="78">
      <alignment horizontal="left"/>
    </xf>
    <xf numFmtId="0" fontId="64" fillId="0" borderId="0" applyNumberFormat="0" applyFill="0" applyBorder="0" applyAlignment="0" applyProtection="0"/>
    <xf numFmtId="0" fontId="47"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xf numFmtId="0" fontId="88" fillId="0" borderId="0" applyNumberFormat="0" applyFill="0" applyBorder="0" applyAlignment="0" applyProtection="0"/>
    <xf numFmtId="0" fontId="65" fillId="42" borderId="0" applyNumberFormat="0" applyBorder="0" applyAlignment="0" applyProtection="0"/>
    <xf numFmtId="0" fontId="38" fillId="9" borderId="0" applyNumberFormat="0" applyBorder="0" applyAlignment="0" applyProtection="0"/>
    <xf numFmtId="0" fontId="65" fillId="42" borderId="0" applyNumberFormat="0" applyBorder="0" applyAlignment="0" applyProtection="0"/>
    <xf numFmtId="0" fontId="77" fillId="42" borderId="0" applyNumberFormat="0" applyBorder="0" applyAlignment="0" applyProtection="0"/>
    <xf numFmtId="0" fontId="66" fillId="0" borderId="68" applyNumberFormat="0" applyFill="0" applyAlignment="0" applyProtection="0"/>
    <xf numFmtId="0" fontId="35" fillId="0" borderId="54" applyNumberFormat="0" applyFill="0" applyAlignment="0" applyProtection="0"/>
    <xf numFmtId="0" fontId="66" fillId="0" borderId="68" applyNumberFormat="0" applyFill="0" applyAlignment="0" applyProtection="0"/>
    <xf numFmtId="0" fontId="78" fillId="0" borderId="68" applyNumberFormat="0" applyFill="0" applyAlignment="0" applyProtection="0"/>
    <xf numFmtId="0" fontId="67" fillId="0" borderId="69" applyNumberFormat="0" applyFill="0" applyAlignment="0" applyProtection="0"/>
    <xf numFmtId="0" fontId="36" fillId="0" borderId="55" applyNumberFormat="0" applyFill="0" applyAlignment="0" applyProtection="0"/>
    <xf numFmtId="0" fontId="67" fillId="0" borderId="69" applyNumberFormat="0" applyFill="0" applyAlignment="0" applyProtection="0"/>
    <xf numFmtId="0" fontId="79" fillId="0" borderId="69" applyNumberFormat="0" applyFill="0" applyAlignment="0" applyProtection="0"/>
    <xf numFmtId="0" fontId="68" fillId="0" borderId="70" applyNumberFormat="0" applyFill="0" applyAlignment="0" applyProtection="0"/>
    <xf numFmtId="0" fontId="37" fillId="0" borderId="56" applyNumberFormat="0" applyFill="0" applyAlignment="0" applyProtection="0"/>
    <xf numFmtId="0" fontId="68" fillId="0" borderId="70" applyNumberFormat="0" applyFill="0" applyAlignment="0" applyProtection="0"/>
    <xf numFmtId="0" fontId="80" fillId="0" borderId="70" applyNumberFormat="0" applyFill="0" applyAlignment="0" applyProtection="0"/>
    <xf numFmtId="0" fontId="68" fillId="0" borderId="0" applyNumberFormat="0" applyFill="0" applyBorder="0" applyAlignment="0" applyProtection="0"/>
    <xf numFmtId="0" fontId="37" fillId="0" borderId="0" applyNumberFormat="0" applyFill="0" applyBorder="0" applyAlignment="0" applyProtection="0"/>
    <xf numFmtId="0" fontId="68" fillId="0" borderId="0" applyNumberFormat="0" applyFill="0" applyBorder="0" applyAlignment="0" applyProtection="0"/>
    <xf numFmtId="0" fontId="80" fillId="0" borderId="0" applyNumberFormat="0" applyFill="0" applyBorder="0" applyAlignment="0" applyProtection="0"/>
    <xf numFmtId="0" fontId="89" fillId="0" borderId="0" applyNumberFormat="0" applyFill="0" applyBorder="0" applyAlignment="0" applyProtection="0">
      <alignment vertical="top"/>
      <protection locked="0"/>
    </xf>
    <xf numFmtId="0" fontId="90" fillId="0" borderId="0" applyNumberFormat="0" applyFill="0" applyBorder="0" applyAlignment="0" applyProtection="0"/>
    <xf numFmtId="0" fontId="54"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41" fillId="12" borderId="57"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81" fillId="45" borderId="66" applyNumberFormat="0" applyAlignment="0" applyProtection="0"/>
    <xf numFmtId="0" fontId="81" fillId="45" borderId="66" applyNumberFormat="0" applyAlignment="0" applyProtection="0"/>
    <xf numFmtId="0" fontId="81" fillId="45" borderId="66" applyNumberFormat="0" applyAlignment="0" applyProtection="0"/>
    <xf numFmtId="0" fontId="70" fillId="0" borderId="71" applyNumberFormat="0" applyFill="0" applyAlignment="0" applyProtection="0"/>
    <xf numFmtId="0" fontId="44" fillId="0" borderId="59" applyNumberFormat="0" applyFill="0" applyAlignment="0" applyProtection="0"/>
    <xf numFmtId="0" fontId="70" fillId="0" borderId="71" applyNumberFormat="0" applyFill="0" applyAlignment="0" applyProtection="0"/>
    <xf numFmtId="0" fontId="82" fillId="0" borderId="71" applyNumberFormat="0" applyFill="0" applyAlignment="0" applyProtection="0"/>
    <xf numFmtId="0" fontId="71" fillId="60" borderId="0" applyNumberFormat="0" applyBorder="0" applyAlignment="0" applyProtection="0"/>
    <xf numFmtId="0" fontId="40" fillId="11" borderId="0" applyNumberFormat="0" applyBorder="0" applyAlignment="0" applyProtection="0"/>
    <xf numFmtId="0" fontId="71" fillId="60" borderId="0" applyNumberFormat="0" applyBorder="0" applyAlignment="0" applyProtection="0"/>
    <xf numFmtId="0" fontId="83" fillId="60"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57" fillId="0" borderId="0"/>
    <xf numFmtId="0" fontId="86" fillId="0" borderId="0"/>
    <xf numFmtId="0" fontId="86" fillId="0" borderId="0"/>
    <xf numFmtId="0" fontId="32" fillId="0" borderId="0"/>
    <xf numFmtId="0" fontId="6" fillId="0" borderId="0"/>
    <xf numFmtId="0" fontId="86" fillId="0" borderId="0"/>
    <xf numFmtId="0" fontId="6" fillId="0" borderId="0"/>
    <xf numFmtId="0" fontId="19" fillId="0" borderId="0"/>
    <xf numFmtId="0" fontId="3" fillId="0" borderId="0"/>
    <xf numFmtId="0" fontId="19" fillId="0" borderId="0"/>
    <xf numFmtId="0" fontId="3" fillId="0" borderId="0"/>
    <xf numFmtId="0" fontId="6" fillId="0" borderId="0"/>
    <xf numFmtId="0" fontId="3" fillId="0" borderId="0"/>
    <xf numFmtId="0" fontId="6" fillId="0" borderId="0"/>
    <xf numFmtId="0" fontId="18" fillId="0" borderId="0"/>
    <xf numFmtId="0" fontId="3" fillId="0" borderId="0"/>
    <xf numFmtId="0" fontId="6" fillId="0" borderId="0"/>
    <xf numFmtId="0" fontId="3" fillId="0" borderId="0"/>
    <xf numFmtId="0" fontId="58" fillId="0" borderId="0"/>
    <xf numFmtId="0" fontId="5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57" fillId="0" borderId="0"/>
    <xf numFmtId="0" fontId="6" fillId="0" borderId="0"/>
    <xf numFmtId="0" fontId="6" fillId="0" borderId="0"/>
    <xf numFmtId="0" fontId="57" fillId="0" borderId="0"/>
    <xf numFmtId="0" fontId="7"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15" borderId="61"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6" fillId="61" borderId="72" applyNumberFormat="0" applyFont="0" applyAlignment="0" applyProtection="0"/>
    <xf numFmtId="0" fontId="6" fillId="61" borderId="72" applyNumberFormat="0" applyFont="0" applyAlignment="0" applyProtection="0"/>
    <xf numFmtId="0" fontId="6" fillId="61" borderId="72" applyNumberFormat="0" applyFon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42" fillId="13" borderId="58"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84" fillId="58" borderId="73" applyNumberFormat="0" applyAlignment="0" applyProtection="0"/>
    <xf numFmtId="0" fontId="84" fillId="58" borderId="73" applyNumberFormat="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7" fillId="0" borderId="0" applyFont="0" applyFill="0" applyBorder="0" applyAlignment="0" applyProtection="0"/>
    <xf numFmtId="9" fontId="53"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1"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41" fontId="7" fillId="0" borderId="79">
      <alignment horizontal="left"/>
    </xf>
    <xf numFmtId="0" fontId="55" fillId="0" borderId="0" applyNumberFormat="0" applyFill="0" applyBorder="0" applyAlignment="0" applyProtection="0"/>
    <xf numFmtId="0" fontId="34" fillId="0" borderId="0" applyNumberFormat="0" applyFill="0" applyBorder="0" applyAlignment="0" applyProtection="0"/>
    <xf numFmtId="0" fontId="55" fillId="0" borderId="0" applyNumberFormat="0" applyFill="0" applyBorder="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48" fillId="0" borderId="62"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73" fillId="0" borderId="0" applyNumberFormat="0" applyFill="0" applyBorder="0" applyAlignment="0" applyProtection="0"/>
    <xf numFmtId="0" fontId="46" fillId="0" borderId="0" applyNumberFormat="0" applyFill="0" applyBorder="0" applyAlignment="0" applyProtection="0"/>
    <xf numFmtId="0" fontId="73" fillId="0" borderId="0" applyNumberFormat="0" applyFill="0" applyBorder="0" applyAlignment="0" applyProtection="0"/>
    <xf numFmtId="0" fontId="85" fillId="0" borderId="0" applyNumberFormat="0" applyFill="0" applyBorder="0" applyAlignment="0" applyProtection="0"/>
    <xf numFmtId="0" fontId="2" fillId="0" borderId="0"/>
    <xf numFmtId="0" fontId="2" fillId="0" borderId="0"/>
    <xf numFmtId="0" fontId="1" fillId="0" borderId="0"/>
    <xf numFmtId="0" fontId="1" fillId="0" borderId="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75" fillId="58" borderId="96" applyNumberFormat="0" applyAlignment="0" applyProtection="0"/>
    <xf numFmtId="0" fontId="75" fillId="58" borderId="96" applyNumberFormat="0" applyAlignment="0" applyProtection="0"/>
    <xf numFmtId="0" fontId="75" fillId="58"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81" fillId="45" borderId="96" applyNumberFormat="0" applyAlignment="0" applyProtection="0"/>
    <xf numFmtId="0" fontId="81" fillId="45" borderId="96" applyNumberFormat="0" applyAlignment="0" applyProtection="0"/>
    <xf numFmtId="0" fontId="81" fillId="45" borderId="9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6" fillId="61" borderId="97" applyNumberFormat="0" applyFont="0" applyAlignment="0" applyProtection="0"/>
    <xf numFmtId="0" fontId="6" fillId="61" borderId="97" applyNumberFormat="0" applyFont="0" applyAlignment="0" applyProtection="0"/>
    <xf numFmtId="0" fontId="6" fillId="61" borderId="97" applyNumberFormat="0" applyFon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84" fillId="58" borderId="98" applyNumberFormat="0" applyAlignment="0" applyProtection="0"/>
    <xf numFmtId="0" fontId="84" fillId="58" borderId="98" applyNumberFormat="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1" fillId="0" borderId="0"/>
    <xf numFmtId="0" fontId="1" fillId="0" borderId="0"/>
  </cellStyleXfs>
  <cellXfs count="353">
    <xf numFmtId="0" fontId="0" fillId="0" borderId="0" xfId="0"/>
    <xf numFmtId="0" fontId="6" fillId="0" borderId="36" xfId="0" applyFont="1" applyFill="1" applyBorder="1"/>
    <xf numFmtId="169" fontId="0" fillId="0" borderId="38" xfId="0" applyNumberFormat="1" applyBorder="1"/>
    <xf numFmtId="0" fontId="6" fillId="0" borderId="36" xfId="0" applyFont="1" applyFill="1" applyBorder="1" applyAlignment="1">
      <alignment horizontal="left"/>
    </xf>
    <xf numFmtId="0" fontId="6" fillId="0" borderId="47" xfId="0" applyFont="1" applyFill="1" applyBorder="1"/>
    <xf numFmtId="169" fontId="0" fillId="0" borderId="42" xfId="0" applyNumberFormat="1" applyBorder="1"/>
    <xf numFmtId="0" fontId="26" fillId="0" borderId="0" xfId="0" applyFont="1" applyBorder="1"/>
    <xf numFmtId="0" fontId="26" fillId="0" borderId="3" xfId="0" applyFont="1" applyBorder="1"/>
    <xf numFmtId="0" fontId="26" fillId="0" borderId="0" xfId="0" applyFont="1"/>
    <xf numFmtId="0" fontId="31" fillId="4" borderId="14" xfId="0" applyFont="1" applyFill="1" applyBorder="1" applyAlignment="1">
      <alignment horizontal="center" wrapText="1"/>
    </xf>
    <xf numFmtId="0" fontId="31" fillId="4" borderId="15" xfId="0" applyFont="1" applyFill="1" applyBorder="1" applyAlignment="1">
      <alignment horizontal="center" wrapText="1"/>
    </xf>
    <xf numFmtId="0" fontId="26" fillId="0" borderId="0" xfId="0" applyFont="1" applyBorder="1" applyAlignment="1">
      <alignment horizontal="left" vertical="center"/>
    </xf>
    <xf numFmtId="0" fontId="28" fillId="0" borderId="1" xfId="17" applyFont="1" applyFill="1" applyBorder="1" applyAlignment="1">
      <alignment horizontal="left" vertical="center"/>
    </xf>
    <xf numFmtId="43" fontId="28" fillId="0" borderId="1" xfId="1" applyFont="1" applyFill="1" applyBorder="1" applyAlignment="1">
      <alignment horizontal="left" vertical="center"/>
    </xf>
    <xf numFmtId="166" fontId="28" fillId="0" borderId="1" xfId="1" applyNumberFormat="1" applyFont="1" applyFill="1" applyBorder="1" applyAlignment="1">
      <alignment horizontal="left" vertical="center"/>
    </xf>
    <xf numFmtId="0" fontId="28" fillId="0" borderId="48" xfId="16" applyFont="1" applyFill="1" applyBorder="1" applyAlignment="1">
      <alignment horizontal="left" vertical="center"/>
    </xf>
    <xf numFmtId="0" fontId="28" fillId="0" borderId="7" xfId="16" applyFont="1" applyFill="1" applyBorder="1" applyAlignment="1">
      <alignment horizontal="left" vertical="center"/>
    </xf>
    <xf numFmtId="0" fontId="26" fillId="0" borderId="3" xfId="0" applyFont="1" applyBorder="1" applyAlignment="1">
      <alignment horizontal="left" vertical="center"/>
    </xf>
    <xf numFmtId="0" fontId="26" fillId="0" borderId="1" xfId="0" applyFont="1" applyBorder="1" applyAlignment="1">
      <alignment horizontal="left" vertical="center"/>
    </xf>
    <xf numFmtId="0" fontId="28" fillId="0" borderId="0" xfId="17" applyFont="1" applyFill="1" applyBorder="1" applyAlignment="1">
      <alignment horizontal="left" vertical="center"/>
    </xf>
    <xf numFmtId="43" fontId="28" fillId="0" borderId="0" xfId="1" applyFont="1" applyFill="1" applyBorder="1" applyAlignment="1">
      <alignment horizontal="left" vertical="center"/>
    </xf>
    <xf numFmtId="166" fontId="28" fillId="0" borderId="0" xfId="1" applyNumberFormat="1" applyFont="1" applyFill="1" applyBorder="1" applyAlignment="1">
      <alignment horizontal="left" vertical="center"/>
    </xf>
    <xf numFmtId="0" fontId="28" fillId="0" borderId="49" xfId="16" applyFont="1" applyFill="1" applyBorder="1" applyAlignment="1">
      <alignment horizontal="left" vertical="center"/>
    </xf>
    <xf numFmtId="0" fontId="28" fillId="0" borderId="8" xfId="16" applyFont="1" applyFill="1" applyBorder="1" applyAlignment="1">
      <alignment horizontal="left" vertical="center"/>
    </xf>
    <xf numFmtId="0" fontId="28" fillId="0" borderId="5" xfId="17" applyFont="1" applyFill="1" applyBorder="1" applyAlignment="1">
      <alignment horizontal="left" vertical="center"/>
    </xf>
    <xf numFmtId="43" fontId="28" fillId="0" borderId="5" xfId="1" applyFont="1" applyFill="1" applyBorder="1" applyAlignment="1">
      <alignment horizontal="left" vertical="center"/>
    </xf>
    <xf numFmtId="166" fontId="28" fillId="0" borderId="5" xfId="1" applyNumberFormat="1" applyFont="1" applyFill="1" applyBorder="1" applyAlignment="1">
      <alignment horizontal="left" vertical="center"/>
    </xf>
    <xf numFmtId="0" fontId="28" fillId="0" borderId="50" xfId="16" applyFont="1" applyFill="1" applyBorder="1" applyAlignment="1">
      <alignment horizontal="left" vertical="center"/>
    </xf>
    <xf numFmtId="0" fontId="28" fillId="0" borderId="9" xfId="16" applyFont="1" applyFill="1" applyBorder="1" applyAlignment="1">
      <alignment horizontal="left" vertical="center"/>
    </xf>
    <xf numFmtId="0" fontId="26" fillId="0" borderId="5" xfId="0" applyFont="1" applyBorder="1" applyAlignment="1">
      <alignment horizontal="left" vertical="center"/>
    </xf>
    <xf numFmtId="0" fontId="28" fillId="0" borderId="51" xfId="16" applyFont="1" applyFill="1" applyBorder="1" applyAlignment="1">
      <alignment horizontal="left" vertical="center"/>
    </xf>
    <xf numFmtId="0" fontId="28" fillId="0" borderId="10" xfId="16" applyFont="1" applyFill="1" applyBorder="1" applyAlignment="1">
      <alignment horizontal="left" vertical="center"/>
    </xf>
    <xf numFmtId="0" fontId="26" fillId="0" borderId="0" xfId="0" applyFont="1" applyAlignment="1">
      <alignment horizontal="left" vertical="center"/>
    </xf>
    <xf numFmtId="0" fontId="28" fillId="0" borderId="52" xfId="16" applyFont="1" applyFill="1" applyBorder="1" applyAlignment="1">
      <alignment horizontal="left" vertical="center"/>
    </xf>
    <xf numFmtId="0" fontId="28" fillId="0" borderId="11" xfId="16" applyFont="1" applyFill="1" applyBorder="1" applyAlignment="1">
      <alignment horizontal="left" vertical="center"/>
    </xf>
    <xf numFmtId="0" fontId="28" fillId="0" borderId="1" xfId="16" applyFont="1" applyFill="1" applyBorder="1" applyAlignment="1">
      <alignment horizontal="left" vertical="center"/>
    </xf>
    <xf numFmtId="0" fontId="28" fillId="0" borderId="2" xfId="16" applyFont="1" applyFill="1" applyBorder="1" applyAlignment="1">
      <alignment horizontal="left" vertical="center"/>
    </xf>
    <xf numFmtId="0" fontId="28" fillId="0" borderId="0" xfId="16" applyFont="1" applyFill="1" applyBorder="1" applyAlignment="1">
      <alignment horizontal="left" vertical="center"/>
    </xf>
    <xf numFmtId="0" fontId="28" fillId="0" borderId="4" xfId="16" applyFont="1" applyFill="1" applyBorder="1" applyAlignment="1">
      <alignment horizontal="left" vertical="center"/>
    </xf>
    <xf numFmtId="0" fontId="28" fillId="0" borderId="5" xfId="16" applyFont="1" applyFill="1" applyBorder="1" applyAlignment="1">
      <alignment horizontal="left" vertical="center"/>
    </xf>
    <xf numFmtId="0" fontId="28" fillId="0" borderId="6" xfId="16" applyFont="1" applyFill="1" applyBorder="1" applyAlignment="1">
      <alignment horizontal="left" vertical="center"/>
    </xf>
    <xf numFmtId="167" fontId="26" fillId="0" borderId="0" xfId="1" applyNumberFormat="1" applyFont="1" applyBorder="1" applyAlignment="1">
      <alignment vertical="top"/>
    </xf>
    <xf numFmtId="39" fontId="28" fillId="0" borderId="0" xfId="1" applyNumberFormat="1" applyFont="1" applyFill="1" applyBorder="1" applyAlignment="1">
      <alignment horizontal="center" vertical="center"/>
    </xf>
    <xf numFmtId="39" fontId="28" fillId="0" borderId="38" xfId="1" applyNumberFormat="1" applyFont="1" applyFill="1" applyBorder="1" applyAlignment="1">
      <alignment horizontal="center" vertical="center"/>
    </xf>
    <xf numFmtId="39" fontId="28" fillId="0" borderId="5" xfId="1" applyNumberFormat="1" applyFont="1" applyFill="1" applyBorder="1" applyAlignment="1">
      <alignment horizontal="center" vertical="center"/>
    </xf>
    <xf numFmtId="39" fontId="28" fillId="0" borderId="6" xfId="1" applyNumberFormat="1" applyFont="1" applyFill="1" applyBorder="1" applyAlignment="1">
      <alignment horizontal="center" vertical="center"/>
    </xf>
    <xf numFmtId="39" fontId="28" fillId="0" borderId="1" xfId="1" applyNumberFormat="1" applyFont="1" applyFill="1" applyBorder="1" applyAlignment="1">
      <alignment horizontal="center" vertical="center"/>
    </xf>
    <xf numFmtId="39" fontId="28" fillId="0" borderId="2" xfId="1" applyNumberFormat="1" applyFont="1" applyFill="1" applyBorder="1" applyAlignment="1">
      <alignment horizontal="center" vertical="center"/>
    </xf>
    <xf numFmtId="0" fontId="29" fillId="0" borderId="0" xfId="0" applyFont="1" applyAlignment="1">
      <alignment wrapText="1"/>
    </xf>
    <xf numFmtId="0" fontId="31" fillId="4" borderId="28" xfId="26" applyFont="1" applyFill="1" applyBorder="1" applyAlignment="1">
      <alignment wrapText="1"/>
    </xf>
    <xf numFmtId="44" fontId="31" fillId="4" borderId="28" xfId="5" applyFont="1" applyFill="1" applyBorder="1" applyAlignment="1">
      <alignment wrapText="1"/>
    </xf>
    <xf numFmtId="44" fontId="32" fillId="0" borderId="0" xfId="5" applyFont="1"/>
    <xf numFmtId="49" fontId="26" fillId="0" borderId="0" xfId="0" applyNumberFormat="1" applyFont="1"/>
    <xf numFmtId="2" fontId="28" fillId="0" borderId="0" xfId="1" applyNumberFormat="1" applyFont="1" applyFill="1" applyBorder="1" applyAlignment="1">
      <alignment horizontal="center" vertical="center"/>
    </xf>
    <xf numFmtId="2" fontId="28" fillId="0" borderId="5" xfId="1" applyNumberFormat="1" applyFont="1" applyFill="1" applyBorder="1" applyAlignment="1">
      <alignment horizontal="center" vertical="center"/>
    </xf>
    <xf numFmtId="0" fontId="6" fillId="0" borderId="0" xfId="0" applyFont="1" applyFill="1" applyAlignment="1" applyProtection="1">
      <alignment wrapText="1"/>
      <protection locked="0"/>
    </xf>
    <xf numFmtId="0" fontId="6" fillId="0" borderId="0" xfId="0" applyFont="1" applyFill="1" applyProtection="1">
      <protection locked="0"/>
    </xf>
    <xf numFmtId="0" fontId="23" fillId="0" borderId="0" xfId="0" applyFont="1" applyFill="1" applyAlignment="1" applyProtection="1">
      <alignment wrapText="1"/>
      <protection locked="0"/>
    </xf>
    <xf numFmtId="0" fontId="22" fillId="0" borderId="0" xfId="0" applyFont="1" applyFill="1" applyAlignment="1" applyProtection="1">
      <alignment wrapText="1"/>
      <protection locked="0"/>
    </xf>
    <xf numFmtId="7" fontId="23" fillId="5" borderId="0" xfId="0" applyNumberFormat="1" applyFont="1" applyFill="1" applyBorder="1" applyAlignment="1" applyProtection="1">
      <alignment horizontal="center" vertical="center"/>
      <protection locked="0"/>
    </xf>
    <xf numFmtId="0" fontId="6" fillId="6" borderId="0" xfId="0" applyFont="1" applyFill="1" applyAlignment="1" applyProtection="1">
      <alignment horizontal="center"/>
      <protection locked="0"/>
    </xf>
    <xf numFmtId="37" fontId="23" fillId="5" borderId="0" xfId="1" applyNumberFormat="1"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6" fillId="0" borderId="0" xfId="0" applyFont="1" applyFill="1" applyAlignment="1" applyProtection="1">
      <alignment horizontal="center"/>
      <protection locked="0"/>
    </xf>
    <xf numFmtId="165" fontId="23" fillId="5" borderId="0" xfId="5" applyNumberFormat="1" applyFont="1" applyFill="1" applyBorder="1" applyAlignment="1" applyProtection="1">
      <alignment horizontal="center" vertical="center"/>
      <protection locked="0"/>
    </xf>
    <xf numFmtId="49" fontId="23" fillId="5" borderId="0" xfId="5" applyNumberFormat="1"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wrapText="1"/>
      <protection locked="0"/>
    </xf>
    <xf numFmtId="0" fontId="19" fillId="0" borderId="0" xfId="0" applyFont="1" applyFill="1" applyProtection="1">
      <protection locked="0"/>
    </xf>
    <xf numFmtId="7" fontId="23" fillId="2" borderId="0" xfId="0" applyNumberFormat="1" applyFont="1" applyFill="1" applyBorder="1" applyAlignment="1" applyProtection="1">
      <alignment horizontal="left" vertical="center"/>
      <protection locked="0"/>
    </xf>
    <xf numFmtId="7" fontId="23" fillId="2" borderId="0" xfId="0" applyNumberFormat="1" applyFont="1" applyFill="1" applyBorder="1" applyAlignment="1" applyProtection="1">
      <alignment horizontal="left" vertical="center" wrapText="1"/>
      <protection locked="0"/>
    </xf>
    <xf numFmtId="0" fontId="13" fillId="0" borderId="0" xfId="0" applyFont="1" applyFill="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7" fontId="6" fillId="0" borderId="0" xfId="0" applyNumberFormat="1" applyFont="1" applyAlignment="1" applyProtection="1">
      <alignment horizontal="center"/>
      <protection locked="0"/>
    </xf>
    <xf numFmtId="0" fontId="6" fillId="0" borderId="0" xfId="0" applyFont="1" applyAlignment="1" applyProtection="1">
      <alignment wrapText="1"/>
      <protection locked="0"/>
    </xf>
    <xf numFmtId="0" fontId="6" fillId="0" borderId="0" xfId="0" applyFont="1" applyAlignment="1" applyProtection="1">
      <alignment horizontal="center"/>
      <protection locked="0"/>
    </xf>
    <xf numFmtId="7" fontId="19" fillId="6" borderId="0" xfId="5" applyNumberFormat="1" applyFont="1" applyFill="1" applyBorder="1" applyAlignment="1" applyProtection="1">
      <alignment horizontal="center" vertical="center" wrapText="1"/>
    </xf>
    <xf numFmtId="5" fontId="19" fillId="6" borderId="0" xfId="5" applyNumberFormat="1" applyFont="1" applyFill="1" applyBorder="1" applyAlignment="1" applyProtection="1">
      <alignment horizontal="center" vertical="center" wrapText="1"/>
    </xf>
    <xf numFmtId="9" fontId="19" fillId="6" borderId="0" xfId="18" applyFont="1" applyFill="1" applyBorder="1" applyAlignment="1" applyProtection="1">
      <alignment horizontal="center" vertical="center" wrapText="1"/>
    </xf>
    <xf numFmtId="1" fontId="19" fillId="6" borderId="0" xfId="18" applyNumberFormat="1"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171" fontId="6" fillId="0" borderId="0" xfId="1" applyNumberFormat="1" applyFont="1" applyFill="1" applyBorder="1" applyAlignment="1" applyProtection="1">
      <alignment horizontal="center" vertical="center"/>
    </xf>
    <xf numFmtId="169" fontId="6" fillId="6"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xf>
    <xf numFmtId="165" fontId="6" fillId="0" borderId="0" xfId="5" applyNumberFormat="1" applyFont="1" applyFill="1" applyBorder="1" applyAlignment="1" applyProtection="1">
      <alignment horizontal="center" vertical="center"/>
    </xf>
    <xf numFmtId="0" fontId="20" fillId="7" borderId="12" xfId="0" applyFont="1" applyFill="1" applyBorder="1" applyAlignment="1" applyProtection="1">
      <alignment horizontal="center" vertical="center"/>
    </xf>
    <xf numFmtId="172" fontId="6" fillId="2" borderId="0" xfId="5" applyNumberFormat="1" applyFont="1" applyFill="1" applyBorder="1" applyAlignment="1" applyProtection="1">
      <alignment horizontal="center" vertical="center"/>
    </xf>
    <xf numFmtId="165" fontId="6" fillId="2" borderId="0" xfId="5" applyNumberFormat="1" applyFont="1" applyFill="1" applyBorder="1" applyAlignment="1" applyProtection="1">
      <alignment horizontal="center" vertical="center"/>
    </xf>
    <xf numFmtId="0" fontId="20" fillId="7"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7" fontId="6" fillId="2" borderId="0" xfId="0" applyNumberFormat="1" applyFont="1" applyFill="1" applyBorder="1" applyAlignment="1" applyProtection="1">
      <alignment horizontal="center" vertical="center"/>
    </xf>
    <xf numFmtId="165" fontId="6" fillId="2" borderId="0" xfId="0" applyNumberFormat="1" applyFont="1" applyFill="1" applyBorder="1" applyAlignment="1" applyProtection="1">
      <alignment horizontal="center" vertical="center"/>
    </xf>
    <xf numFmtId="0" fontId="12" fillId="7" borderId="0" xfId="0" applyFont="1" applyFill="1" applyBorder="1" applyAlignment="1" applyProtection="1">
      <alignment horizontal="center" vertical="center"/>
    </xf>
    <xf numFmtId="165" fontId="19" fillId="2" borderId="0" xfId="0" applyNumberFormat="1" applyFont="1" applyFill="1" applyBorder="1" applyAlignment="1" applyProtection="1">
      <alignment horizontal="center" vertical="center"/>
    </xf>
    <xf numFmtId="165" fontId="12" fillId="4" borderId="16" xfId="0" applyNumberFormat="1" applyFont="1" applyFill="1" applyBorder="1" applyAlignment="1" applyProtection="1">
      <alignment horizontal="center" vertical="center"/>
    </xf>
    <xf numFmtId="49" fontId="26" fillId="0" borderId="0" xfId="0" applyNumberFormat="1" applyFont="1" applyBorder="1"/>
    <xf numFmtId="49" fontId="23" fillId="5" borderId="0" xfId="0" applyNumberFormat="1" applyFont="1" applyFill="1" applyBorder="1" applyAlignment="1" applyProtection="1">
      <alignment horizontal="center" vertical="center"/>
      <protection locked="0"/>
    </xf>
    <xf numFmtId="0" fontId="29" fillId="6" borderId="80" xfId="0" applyFont="1" applyFill="1" applyBorder="1" applyAlignment="1">
      <alignment horizontal="center"/>
    </xf>
    <xf numFmtId="0" fontId="29" fillId="6" borderId="81" xfId="0" applyFont="1" applyFill="1" applyBorder="1" applyAlignment="1">
      <alignment horizontal="center"/>
    </xf>
    <xf numFmtId="49" fontId="28" fillId="0" borderId="0" xfId="0" applyNumberFormat="1" applyFont="1" applyAlignment="1">
      <alignment horizontal="center"/>
    </xf>
    <xf numFmtId="0" fontId="28" fillId="0" borderId="0" xfId="0" applyFont="1"/>
    <xf numFmtId="0" fontId="32" fillId="0" borderId="0" xfId="0" applyFont="1"/>
    <xf numFmtId="0" fontId="6" fillId="62" borderId="0" xfId="29" applyFill="1" applyBorder="1" applyAlignment="1">
      <alignment wrapText="1"/>
    </xf>
    <xf numFmtId="0" fontId="6" fillId="62" borderId="38" xfId="29" applyFill="1" applyBorder="1" applyAlignment="1">
      <alignment wrapText="1"/>
    </xf>
    <xf numFmtId="0" fontId="6" fillId="62" borderId="36" xfId="29" applyFill="1" applyBorder="1" applyAlignment="1">
      <alignment wrapText="1"/>
    </xf>
    <xf numFmtId="0" fontId="6" fillId="62" borderId="36" xfId="29" applyFont="1" applyFill="1" applyBorder="1" applyAlignment="1">
      <alignment horizontal="left" wrapText="1"/>
    </xf>
    <xf numFmtId="0" fontId="6" fillId="62" borderId="0" xfId="29" applyFill="1" applyBorder="1" applyAlignment="1">
      <alignment horizontal="left" wrapText="1"/>
    </xf>
    <xf numFmtId="0" fontId="6" fillId="62" borderId="38" xfId="29" applyFill="1" applyBorder="1" applyAlignment="1">
      <alignment horizontal="left" wrapText="1"/>
    </xf>
    <xf numFmtId="0" fontId="26" fillId="0" borderId="0" xfId="0" applyFont="1"/>
    <xf numFmtId="173" fontId="0" fillId="0" borderId="38" xfId="0" applyNumberFormat="1" applyBorder="1"/>
    <xf numFmtId="165" fontId="0" fillId="0" borderId="38" xfId="5" applyNumberFormat="1" applyFont="1" applyBorder="1"/>
    <xf numFmtId="169" fontId="0" fillId="0" borderId="38" xfId="0" applyNumberFormat="1" applyBorder="1" applyAlignment="1">
      <alignment horizontal="right"/>
    </xf>
    <xf numFmtId="174" fontId="6" fillId="0" borderId="0" xfId="0" applyNumberFormat="1" applyFont="1" applyFill="1" applyBorder="1" applyAlignment="1" applyProtection="1">
      <alignment horizontal="center" vertical="center"/>
    </xf>
    <xf numFmtId="0" fontId="29" fillId="6" borderId="91" xfId="0" applyFont="1" applyFill="1" applyBorder="1" applyAlignment="1">
      <alignment horizontal="center"/>
    </xf>
    <xf numFmtId="0" fontId="26" fillId="0" borderId="36" xfId="0" applyFont="1" applyBorder="1" applyAlignment="1">
      <alignment horizontal="center" vertical="center"/>
    </xf>
    <xf numFmtId="0" fontId="26" fillId="0" borderId="0" xfId="0" applyFont="1" applyBorder="1" applyAlignment="1">
      <alignment vertical="center"/>
    </xf>
    <xf numFmtId="0" fontId="26" fillId="0" borderId="38" xfId="0" applyFont="1" applyBorder="1" applyAlignment="1">
      <alignment wrapText="1"/>
    </xf>
    <xf numFmtId="0" fontId="26" fillId="0" borderId="38" xfId="0" applyFont="1" applyBorder="1" applyAlignment="1">
      <alignment horizontal="left" wrapText="1"/>
    </xf>
    <xf numFmtId="0" fontId="26" fillId="0" borderId="38" xfId="0" applyFont="1" applyBorder="1"/>
    <xf numFmtId="0" fontId="26" fillId="0" borderId="36" xfId="0" applyFont="1" applyBorder="1" applyAlignment="1">
      <alignment horizontal="center"/>
    </xf>
    <xf numFmtId="0" fontId="26" fillId="0" borderId="0" xfId="0" applyFont="1" applyBorder="1" applyAlignment="1">
      <alignment vertical="center" wrapText="1"/>
    </xf>
    <xf numFmtId="0" fontId="26" fillId="0" borderId="47" xfId="0" applyFont="1" applyBorder="1" applyAlignment="1">
      <alignment horizontal="center" vertical="center"/>
    </xf>
    <xf numFmtId="0" fontId="26" fillId="0" borderId="41" xfId="0" applyFont="1" applyBorder="1" applyAlignment="1">
      <alignment vertical="center"/>
    </xf>
    <xf numFmtId="0" fontId="26" fillId="0" borderId="42" xfId="0" applyFont="1" applyBorder="1" applyAlignment="1">
      <alignment wrapText="1"/>
    </xf>
    <xf numFmtId="1" fontId="6" fillId="3" borderId="36" xfId="0" applyNumberFormat="1" applyFont="1" applyFill="1" applyBorder="1" applyAlignment="1" applyProtection="1">
      <alignment horizontal="left" vertical="center"/>
    </xf>
    <xf numFmtId="1" fontId="6" fillId="3" borderId="33" xfId="0" applyNumberFormat="1" applyFont="1" applyFill="1" applyBorder="1" applyAlignment="1" applyProtection="1">
      <alignment horizontal="left" vertical="center"/>
    </xf>
    <xf numFmtId="0" fontId="6" fillId="3" borderId="34" xfId="0" applyFont="1" applyFill="1" applyBorder="1" applyAlignment="1" applyProtection="1">
      <alignment horizontal="center" vertical="center"/>
    </xf>
    <xf numFmtId="164" fontId="7" fillId="3" borderId="34" xfId="1" applyNumberFormat="1" applyFont="1" applyFill="1" applyBorder="1" applyAlignment="1" applyProtection="1">
      <alignment horizontal="center" vertical="center"/>
    </xf>
    <xf numFmtId="0" fontId="6" fillId="3" borderId="35" xfId="0" applyFont="1" applyFill="1" applyBorder="1" applyAlignment="1" applyProtection="1">
      <alignment horizontal="center" vertical="center" wrapText="1"/>
    </xf>
    <xf numFmtId="0" fontId="21" fillId="4" borderId="0" xfId="0" applyFont="1" applyFill="1" applyBorder="1" applyAlignment="1" applyProtection="1">
      <alignment vertical="center"/>
    </xf>
    <xf numFmtId="0" fontId="22" fillId="4" borderId="17"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164" fontId="23" fillId="4" borderId="0" xfId="1" applyNumberFormat="1" applyFont="1" applyFill="1" applyBorder="1" applyAlignment="1" applyProtection="1">
      <alignment horizontal="left" vertical="center"/>
    </xf>
    <xf numFmtId="0" fontId="22" fillId="4" borderId="38" xfId="0" applyFont="1" applyFill="1" applyBorder="1" applyAlignment="1" applyProtection="1">
      <alignment horizontal="center" vertical="center" wrapText="1"/>
    </xf>
    <xf numFmtId="0" fontId="20" fillId="7" borderId="18" xfId="0" applyFont="1" applyFill="1" applyBorder="1" applyAlignment="1" applyProtection="1">
      <alignment horizontal="left" vertical="center"/>
    </xf>
    <xf numFmtId="0" fontId="12" fillId="7" borderId="12" xfId="0" applyFont="1" applyFill="1" applyBorder="1" applyAlignment="1" applyProtection="1">
      <alignment horizontal="left" vertical="center"/>
    </xf>
    <xf numFmtId="0" fontId="6" fillId="7" borderId="21" xfId="0" applyFont="1" applyFill="1" applyBorder="1" applyAlignment="1" applyProtection="1">
      <alignment horizontal="center" vertical="center"/>
    </xf>
    <xf numFmtId="164" fontId="16" fillId="7" borderId="12" xfId="1" applyNumberFormat="1" applyFont="1" applyFill="1" applyBorder="1" applyAlignment="1" applyProtection="1">
      <alignment horizontal="left" vertical="center"/>
    </xf>
    <xf numFmtId="0" fontId="6" fillId="7" borderId="39"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164" fontId="16" fillId="0" borderId="16" xfId="1" applyNumberFormat="1" applyFont="1" applyBorder="1" applyAlignment="1" applyProtection="1">
      <alignment horizontal="left" vertical="center"/>
    </xf>
    <xf numFmtId="0" fontId="6" fillId="2" borderId="38" xfId="0" applyFont="1" applyFill="1" applyBorder="1" applyAlignment="1" applyProtection="1">
      <alignment horizontal="left" vertical="center" wrapText="1"/>
    </xf>
    <xf numFmtId="164" fontId="16" fillId="0" borderId="12" xfId="1" applyNumberFormat="1" applyFont="1" applyBorder="1" applyAlignment="1" applyProtection="1">
      <alignment horizontal="left" vertical="center"/>
    </xf>
    <xf numFmtId="164" fontId="16" fillId="0" borderId="0" xfId="1" applyNumberFormat="1" applyFont="1" applyBorder="1" applyAlignment="1" applyProtection="1">
      <alignment horizontal="left" vertical="center"/>
    </xf>
    <xf numFmtId="164" fontId="16" fillId="2" borderId="0" xfId="1" applyNumberFormat="1" applyFont="1" applyFill="1" applyBorder="1" applyAlignment="1" applyProtection="1">
      <alignment horizontal="left" vertical="center"/>
    </xf>
    <xf numFmtId="0" fontId="20" fillId="7" borderId="12" xfId="0" applyFont="1" applyFill="1" applyBorder="1" applyAlignment="1" applyProtection="1">
      <alignment horizontal="left" vertical="center"/>
    </xf>
    <xf numFmtId="0" fontId="20" fillId="7" borderId="16" xfId="0" applyFont="1" applyFill="1" applyBorder="1" applyAlignment="1" applyProtection="1">
      <alignment horizontal="center" vertical="center" wrapText="1"/>
    </xf>
    <xf numFmtId="164" fontId="20" fillId="7" borderId="12" xfId="1" applyNumberFormat="1" applyFont="1" applyFill="1" applyBorder="1" applyAlignment="1" applyProtection="1">
      <alignment horizontal="left" vertical="center"/>
    </xf>
    <xf numFmtId="0" fontId="20" fillId="7" borderId="39" xfId="0" applyFont="1" applyFill="1" applyBorder="1" applyAlignment="1" applyProtection="1">
      <alignment horizontal="left" vertical="center" wrapText="1"/>
    </xf>
    <xf numFmtId="164" fontId="6" fillId="2" borderId="0" xfId="1" applyNumberFormat="1" applyFont="1" applyFill="1" applyBorder="1" applyAlignment="1" applyProtection="1">
      <alignment horizontal="left" vertical="center"/>
    </xf>
    <xf numFmtId="0" fontId="6" fillId="0" borderId="38" xfId="0" applyFont="1" applyFill="1" applyBorder="1" applyAlignment="1" applyProtection="1">
      <alignment horizontal="left" vertical="center" wrapText="1"/>
    </xf>
    <xf numFmtId="164" fontId="19" fillId="7" borderId="12" xfId="1" applyNumberFormat="1" applyFont="1" applyFill="1" applyBorder="1" applyAlignment="1" applyProtection="1">
      <alignment horizontal="left" vertical="center"/>
    </xf>
    <xf numFmtId="0" fontId="19" fillId="7" borderId="39" xfId="0" applyFont="1" applyFill="1" applyBorder="1" applyAlignment="1" applyProtection="1">
      <alignment horizontal="left" vertical="center" wrapText="1"/>
    </xf>
    <xf numFmtId="165" fontId="6" fillId="2" borderId="38" xfId="5" quotePrefix="1" applyNumberFormat="1" applyFont="1" applyFill="1" applyBorder="1" applyAlignment="1" applyProtection="1">
      <alignment horizontal="left" vertical="center"/>
    </xf>
    <xf numFmtId="0" fontId="20" fillId="7" borderId="17" xfId="0" applyFont="1" applyFill="1" applyBorder="1" applyAlignment="1" applyProtection="1">
      <alignment horizontal="left" vertical="center"/>
    </xf>
    <xf numFmtId="0" fontId="20"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19" fillId="7" borderId="38" xfId="0" applyFont="1" applyFill="1" applyBorder="1" applyAlignment="1" applyProtection="1">
      <alignment horizontal="left" vertical="center" wrapText="1"/>
    </xf>
    <xf numFmtId="0" fontId="19" fillId="2" borderId="1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19" fillId="2" borderId="38" xfId="0" applyFont="1" applyFill="1" applyBorder="1" applyAlignment="1" applyProtection="1">
      <alignment horizontal="left" vertical="center" wrapText="1"/>
    </xf>
    <xf numFmtId="7" fontId="6" fillId="2" borderId="38" xfId="0" applyNumberFormat="1" applyFont="1" applyFill="1" applyBorder="1" applyAlignment="1" applyProtection="1">
      <alignment horizontal="left" vertical="center" wrapText="1"/>
    </xf>
    <xf numFmtId="7" fontId="6" fillId="2" borderId="38" xfId="0" quotePrefix="1" applyNumberFormat="1" applyFont="1" applyFill="1" applyBorder="1" applyAlignment="1" applyProtection="1">
      <alignment horizontal="left" vertical="center" wrapText="1"/>
    </xf>
    <xf numFmtId="165" fontId="6" fillId="2" borderId="38" xfId="0" quotePrefix="1" applyNumberFormat="1" applyFont="1" applyFill="1" applyBorder="1" applyAlignment="1" applyProtection="1">
      <alignment horizontal="left" vertical="center" wrapText="1"/>
    </xf>
    <xf numFmtId="7" fontId="6" fillId="2" borderId="38" xfId="0" quotePrefix="1" applyNumberFormat="1" applyFont="1" applyFill="1" applyBorder="1" applyAlignment="1" applyProtection="1">
      <alignment vertical="center" wrapText="1"/>
    </xf>
    <xf numFmtId="0" fontId="13" fillId="7" borderId="17" xfId="0" applyFont="1" applyFill="1" applyBorder="1" applyAlignment="1" applyProtection="1">
      <alignment horizontal="left" vertical="center"/>
    </xf>
    <xf numFmtId="0" fontId="12" fillId="7" borderId="0" xfId="0" applyFont="1" applyFill="1" applyBorder="1" applyAlignment="1" applyProtection="1">
      <alignment horizontal="left" vertical="center"/>
    </xf>
    <xf numFmtId="164" fontId="16" fillId="7" borderId="0" xfId="1" applyNumberFormat="1" applyFont="1" applyFill="1" applyBorder="1" applyAlignment="1" applyProtection="1">
      <alignment horizontal="left" vertical="center"/>
    </xf>
    <xf numFmtId="0" fontId="6" fillId="7" borderId="38" xfId="0" applyFont="1" applyFill="1" applyBorder="1" applyAlignment="1" applyProtection="1">
      <alignment horizontal="left" vertical="center" wrapText="1"/>
    </xf>
    <xf numFmtId="0" fontId="6" fillId="2" borderId="17" xfId="0" applyFont="1" applyFill="1" applyBorder="1" applyProtection="1"/>
    <xf numFmtId="0" fontId="6" fillId="2" borderId="0" xfId="0" applyFont="1" applyFill="1" applyBorder="1" applyProtection="1"/>
    <xf numFmtId="165" fontId="19" fillId="2" borderId="38" xfId="0" applyNumberFormat="1" applyFont="1" applyFill="1" applyBorder="1" applyAlignment="1" applyProtection="1">
      <alignment horizontal="left" vertical="center" wrapText="1"/>
    </xf>
    <xf numFmtId="165" fontId="6" fillId="2" borderId="38" xfId="0" applyNumberFormat="1" applyFont="1" applyFill="1" applyBorder="1" applyAlignment="1" applyProtection="1">
      <alignment horizontal="left" vertical="center" wrapText="1"/>
    </xf>
    <xf numFmtId="0" fontId="6" fillId="2" borderId="19"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164" fontId="16" fillId="2" borderId="16" xfId="1" applyNumberFormat="1" applyFont="1" applyFill="1" applyBorder="1" applyAlignment="1" applyProtection="1">
      <alignment horizontal="left" vertical="center"/>
    </xf>
    <xf numFmtId="165" fontId="19" fillId="2" borderId="40" xfId="0" applyNumberFormat="1" applyFont="1" applyFill="1" applyBorder="1" applyAlignment="1" applyProtection="1">
      <alignment horizontal="left" vertical="center" wrapText="1"/>
    </xf>
    <xf numFmtId="170" fontId="6" fillId="0" borderId="0" xfId="0" applyNumberFormat="1" applyFont="1" applyFill="1" applyBorder="1" applyAlignment="1" applyProtection="1">
      <alignment horizontal="center" vertical="center"/>
    </xf>
    <xf numFmtId="175" fontId="6" fillId="2" borderId="0" xfId="0" applyNumberFormat="1" applyFont="1" applyFill="1" applyBorder="1" applyAlignment="1" applyProtection="1">
      <alignment horizontal="center" vertical="center"/>
    </xf>
    <xf numFmtId="175" fontId="6" fillId="2" borderId="0" xfId="18" applyNumberFormat="1" applyFont="1" applyFill="1" applyBorder="1" applyAlignment="1" applyProtection="1">
      <alignment horizontal="center" vertical="center"/>
    </xf>
    <xf numFmtId="0" fontId="32" fillId="0" borderId="0" xfId="847" applyFont="1"/>
    <xf numFmtId="166" fontId="26" fillId="0" borderId="3" xfId="0" applyNumberFormat="1" applyFont="1" applyBorder="1" applyAlignment="1">
      <alignment horizontal="left" vertical="center"/>
    </xf>
    <xf numFmtId="49" fontId="31" fillId="4" borderId="53" xfId="26" applyNumberFormat="1" applyFont="1" applyFill="1" applyBorder="1" applyAlignment="1">
      <alignment horizontal="center" wrapText="1"/>
    </xf>
    <xf numFmtId="0" fontId="6" fillId="2" borderId="17" xfId="0" applyFont="1" applyFill="1" applyBorder="1" applyAlignment="1" applyProtection="1">
      <alignment horizontal="left" vertical="center" wrapText="1"/>
    </xf>
    <xf numFmtId="49" fontId="28" fillId="0" borderId="0" xfId="0" applyNumberFormat="1" applyFont="1" applyBorder="1" applyAlignment="1">
      <alignment horizontal="center"/>
    </xf>
    <xf numFmtId="0" fontId="28" fillId="0" borderId="0" xfId="0" applyFont="1" applyBorder="1"/>
    <xf numFmtId="169" fontId="31" fillId="4" borderId="28" xfId="26" applyNumberFormat="1" applyFont="1" applyFill="1" applyBorder="1" applyAlignment="1">
      <alignment horizontal="center" wrapText="1"/>
    </xf>
    <xf numFmtId="173" fontId="28" fillId="0" borderId="0" xfId="0" applyNumberFormat="1" applyFont="1" applyAlignment="1">
      <alignment horizontal="center"/>
    </xf>
    <xf numFmtId="173" fontId="26" fillId="0" borderId="0" xfId="0" applyNumberFormat="1" applyFont="1" applyAlignment="1">
      <alignment horizontal="center"/>
    </xf>
    <xf numFmtId="0" fontId="26" fillId="0" borderId="0" xfId="0" applyFont="1" applyAlignment="1">
      <alignment horizontal="center"/>
    </xf>
    <xf numFmtId="170" fontId="26" fillId="0" borderId="0" xfId="0" applyNumberFormat="1" applyFont="1" applyAlignment="1">
      <alignment horizontal="center"/>
    </xf>
    <xf numFmtId="0" fontId="28" fillId="0" borderId="92" xfId="16" applyFont="1" applyFill="1" applyBorder="1" applyAlignment="1">
      <alignment horizontal="left" vertical="center"/>
    </xf>
    <xf numFmtId="0" fontId="28" fillId="0" borderId="93" xfId="16" applyFont="1" applyFill="1" applyBorder="1" applyAlignment="1">
      <alignment horizontal="left" vertical="center"/>
    </xf>
    <xf numFmtId="0" fontId="28" fillId="0" borderId="94" xfId="16" applyFont="1" applyFill="1" applyBorder="1" applyAlignment="1">
      <alignment horizontal="left" vertical="center"/>
    </xf>
    <xf numFmtId="0" fontId="28" fillId="0" borderId="95" xfId="16" applyFont="1" applyFill="1" applyBorder="1" applyAlignment="1">
      <alignment horizontal="left" vertical="center"/>
    </xf>
    <xf numFmtId="0" fontId="26" fillId="0" borderId="36" xfId="0" applyFont="1" applyBorder="1" applyAlignment="1">
      <alignment horizontal="center" vertical="center"/>
    </xf>
    <xf numFmtId="0" fontId="26" fillId="0" borderId="0" xfId="0" applyNumberFormat="1" applyFont="1" applyFill="1" applyBorder="1" applyAlignment="1" applyProtection="1">
      <alignment horizontal="center" vertical="center" wrapText="1"/>
    </xf>
    <xf numFmtId="9" fontId="26" fillId="0" borderId="0" xfId="18" applyFont="1"/>
    <xf numFmtId="9" fontId="6" fillId="6" borderId="0" xfId="18" applyFont="1" applyFill="1" applyBorder="1" applyAlignment="1" applyProtection="1">
      <alignment horizontal="center" vertical="center" wrapText="1"/>
    </xf>
    <xf numFmtId="9" fontId="0" fillId="0" borderId="42" xfId="18" applyFont="1" applyBorder="1"/>
    <xf numFmtId="2" fontId="0" fillId="0" borderId="38" xfId="5" applyNumberFormat="1" applyFont="1" applyBorder="1"/>
    <xf numFmtId="170" fontId="28" fillId="0" borderId="0" xfId="0" applyNumberFormat="1" applyFont="1" applyAlignment="1">
      <alignment horizontal="center"/>
    </xf>
    <xf numFmtId="0" fontId="26" fillId="0" borderId="0" xfId="0" applyFont="1" applyBorder="1" applyAlignment="1">
      <alignment horizontal="left" vertical="center"/>
    </xf>
    <xf numFmtId="0" fontId="28" fillId="0" borderId="0" xfId="0" applyFont="1" applyFill="1"/>
    <xf numFmtId="0" fontId="26" fillId="0" borderId="0" xfId="0" applyFont="1" applyFill="1"/>
    <xf numFmtId="49" fontId="26" fillId="0" borderId="0" xfId="0" applyNumberFormat="1" applyFont="1" applyAlignment="1">
      <alignment horizontal="center"/>
    </xf>
    <xf numFmtId="49" fontId="28" fillId="0" borderId="34" xfId="17" applyNumberFormat="1" applyFont="1" applyFill="1" applyBorder="1" applyAlignment="1">
      <alignment horizontal="center" vertical="center"/>
    </xf>
    <xf numFmtId="49" fontId="28" fillId="0" borderId="0" xfId="17" applyNumberFormat="1" applyFont="1" applyFill="1" applyBorder="1" applyAlignment="1">
      <alignment horizontal="center" vertical="center"/>
    </xf>
    <xf numFmtId="49" fontId="28" fillId="0" borderId="41" xfId="17" applyNumberFormat="1" applyFont="1" applyFill="1" applyBorder="1" applyAlignment="1">
      <alignment horizontal="center" vertical="center"/>
    </xf>
    <xf numFmtId="49" fontId="26" fillId="0" borderId="0" xfId="0" applyNumberFormat="1" applyFont="1" applyBorder="1" applyAlignment="1">
      <alignment horizontal="center"/>
    </xf>
    <xf numFmtId="0" fontId="26" fillId="0" borderId="0" xfId="0" applyFont="1" applyBorder="1" applyAlignment="1">
      <alignment horizontal="left" vertical="center"/>
    </xf>
    <xf numFmtId="44" fontId="31" fillId="4" borderId="28" xfId="5" applyFont="1" applyFill="1" applyBorder="1" applyAlignment="1">
      <alignment horizontal="center" wrapText="1"/>
    </xf>
    <xf numFmtId="49" fontId="28" fillId="0" borderId="0" xfId="0" applyNumberFormat="1" applyFont="1" applyFill="1" applyAlignment="1">
      <alignment horizontal="center"/>
    </xf>
    <xf numFmtId="168" fontId="50" fillId="62" borderId="47" xfId="29" applyNumberFormat="1" applyFont="1" applyFill="1" applyBorder="1" applyAlignment="1">
      <alignment horizontal="left" wrapText="1"/>
    </xf>
    <xf numFmtId="168" fontId="50" fillId="62" borderId="41" xfId="29" applyNumberFormat="1" applyFont="1" applyFill="1" applyBorder="1" applyAlignment="1">
      <alignment horizontal="left" wrapText="1"/>
    </xf>
    <xf numFmtId="168" fontId="50" fillId="62" borderId="42" xfId="29" applyNumberFormat="1" applyFont="1" applyFill="1" applyBorder="1" applyAlignment="1">
      <alignment horizontal="left" wrapText="1"/>
    </xf>
    <xf numFmtId="0" fontId="6" fillId="62" borderId="36" xfId="29" applyFont="1" applyFill="1" applyBorder="1" applyAlignment="1">
      <alignment horizontal="left" wrapText="1"/>
    </xf>
    <xf numFmtId="0" fontId="6" fillId="62" borderId="0" xfId="29" applyFont="1" applyFill="1" applyBorder="1" applyAlignment="1">
      <alignment horizontal="left" wrapText="1"/>
    </xf>
    <xf numFmtId="0" fontId="6" fillId="62" borderId="38" xfId="29" applyFont="1" applyFill="1" applyBorder="1" applyAlignment="1">
      <alignment horizontal="left" wrapText="1"/>
    </xf>
    <xf numFmtId="0" fontId="6" fillId="62" borderId="0" xfId="29" applyFill="1" applyBorder="1" applyAlignment="1">
      <alignment horizontal="left" wrapText="1"/>
    </xf>
    <xf numFmtId="0" fontId="6" fillId="62" borderId="38" xfId="29" applyFill="1" applyBorder="1" applyAlignment="1">
      <alignment horizontal="left" wrapText="1"/>
    </xf>
    <xf numFmtId="0" fontId="6" fillId="62" borderId="36" xfId="29" applyFill="1" applyBorder="1" applyAlignment="1">
      <alignment wrapText="1"/>
    </xf>
    <xf numFmtId="0" fontId="6" fillId="62" borderId="0" xfId="29" applyFill="1" applyBorder="1" applyAlignment="1">
      <alignment wrapText="1"/>
    </xf>
    <xf numFmtId="0" fontId="6" fillId="62" borderId="38" xfId="29" applyFill="1" applyBorder="1" applyAlignment="1">
      <alignment wrapText="1"/>
    </xf>
    <xf numFmtId="0" fontId="52" fillId="4" borderId="77" xfId="29" applyFont="1" applyFill="1" applyBorder="1" applyAlignment="1">
      <alignment horizontal="left" vertical="center"/>
    </xf>
    <xf numFmtId="0" fontId="52" fillId="4" borderId="75" xfId="29" applyFont="1" applyFill="1" applyBorder="1" applyAlignment="1">
      <alignment horizontal="left" vertical="center"/>
    </xf>
    <xf numFmtId="0" fontId="52" fillId="4" borderId="76" xfId="29" applyFont="1" applyFill="1" applyBorder="1" applyAlignment="1">
      <alignment horizontal="left" vertical="center"/>
    </xf>
    <xf numFmtId="15" fontId="13" fillId="6" borderId="36" xfId="29" quotePrefix="1" applyNumberFormat="1" applyFont="1" applyFill="1" applyBorder="1" applyAlignment="1">
      <alignment horizontal="left" vertical="center" wrapText="1"/>
    </xf>
    <xf numFmtId="0" fontId="13" fillId="6" borderId="0" xfId="29" applyFont="1" applyFill="1" applyBorder="1" applyAlignment="1">
      <alignment horizontal="left" vertical="center" wrapText="1"/>
    </xf>
    <xf numFmtId="0" fontId="13" fillId="6" borderId="38" xfId="29" applyFont="1" applyFill="1" applyBorder="1" applyAlignment="1">
      <alignment horizontal="left" vertical="center" wrapText="1"/>
    </xf>
    <xf numFmtId="0" fontId="6" fillId="62" borderId="36" xfId="29" applyFont="1" applyFill="1" applyBorder="1" applyAlignment="1">
      <alignment wrapText="1"/>
    </xf>
    <xf numFmtId="0" fontId="92" fillId="4" borderId="36" xfId="29" applyFont="1" applyFill="1" applyBorder="1" applyAlignment="1">
      <alignment horizontal="left" vertical="center"/>
    </xf>
    <xf numFmtId="0" fontId="52" fillId="4" borderId="0" xfId="29" applyFont="1" applyFill="1" applyBorder="1" applyAlignment="1">
      <alignment horizontal="left" vertical="center"/>
    </xf>
    <xf numFmtId="0" fontId="52" fillId="4" borderId="38" xfId="29" applyFont="1" applyFill="1" applyBorder="1" applyAlignment="1">
      <alignment horizontal="left" vertical="center"/>
    </xf>
    <xf numFmtId="4" fontId="13" fillId="6" borderId="36" xfId="29" quotePrefix="1" applyNumberFormat="1" applyFont="1" applyFill="1" applyBorder="1" applyAlignment="1">
      <alignment horizontal="left" vertical="center" wrapText="1"/>
    </xf>
    <xf numFmtId="4" fontId="13" fillId="6" borderId="0" xfId="29" quotePrefix="1" applyNumberFormat="1" applyFont="1" applyFill="1" applyBorder="1" applyAlignment="1">
      <alignment horizontal="left" vertical="center" wrapText="1"/>
    </xf>
    <xf numFmtId="4" fontId="13" fillId="6" borderId="38" xfId="29" quotePrefix="1" applyNumberFormat="1" applyFont="1" applyFill="1" applyBorder="1" applyAlignment="1">
      <alignment horizontal="left" vertical="center" wrapText="1"/>
    </xf>
    <xf numFmtId="0" fontId="6" fillId="62" borderId="0" xfId="29" applyFont="1" applyFill="1" applyBorder="1" applyAlignment="1">
      <alignment wrapText="1"/>
    </xf>
    <xf numFmtId="0" fontId="6" fillId="62" borderId="38" xfId="29" applyFont="1" applyFill="1" applyBorder="1" applyAlignment="1">
      <alignment wrapText="1"/>
    </xf>
    <xf numFmtId="15" fontId="13" fillId="6" borderId="0" xfId="29" quotePrefix="1" applyNumberFormat="1" applyFont="1" applyFill="1" applyBorder="1" applyAlignment="1">
      <alignment horizontal="left" vertical="center" wrapText="1"/>
    </xf>
    <xf numFmtId="15" fontId="13" fillId="6" borderId="38" xfId="29" quotePrefix="1" applyNumberFormat="1" applyFont="1" applyFill="1" applyBorder="1" applyAlignment="1">
      <alignment horizontal="left" vertical="center" wrapText="1"/>
    </xf>
    <xf numFmtId="15" fontId="6" fillId="6" borderId="36" xfId="29" quotePrefix="1" applyNumberFormat="1" applyFont="1" applyFill="1" applyBorder="1" applyAlignment="1">
      <alignment horizontal="left" vertical="center" wrapText="1"/>
    </xf>
    <xf numFmtId="15" fontId="6" fillId="6" borderId="0" xfId="29" quotePrefix="1" applyNumberFormat="1" applyFont="1" applyFill="1" applyBorder="1" applyAlignment="1">
      <alignment horizontal="left" vertical="center" wrapText="1"/>
    </xf>
    <xf numFmtId="15" fontId="6" fillId="6" borderId="38" xfId="29" quotePrefix="1" applyNumberFormat="1" applyFont="1" applyFill="1" applyBorder="1" applyAlignment="1">
      <alignment horizontal="left" vertical="center" wrapText="1"/>
    </xf>
    <xf numFmtId="4" fontId="6" fillId="6" borderId="36" xfId="29" quotePrefix="1" applyNumberFormat="1" applyFont="1" applyFill="1" applyBorder="1" applyAlignment="1">
      <alignment horizontal="left" vertical="center" wrapText="1"/>
    </xf>
    <xf numFmtId="4" fontId="6" fillId="6" borderId="0" xfId="29" quotePrefix="1" applyNumberFormat="1" applyFont="1" applyFill="1" applyBorder="1" applyAlignment="1">
      <alignment horizontal="left" vertical="center" wrapText="1"/>
    </xf>
    <xf numFmtId="4" fontId="6" fillId="6" borderId="38" xfId="29" quotePrefix="1" applyNumberFormat="1" applyFont="1" applyFill="1" applyBorder="1" applyAlignment="1">
      <alignment horizontal="left" vertical="center" wrapText="1"/>
    </xf>
    <xf numFmtId="0" fontId="93" fillId="0" borderId="85" xfId="0" applyFont="1" applyBorder="1"/>
    <xf numFmtId="0" fontId="93" fillId="0" borderId="12" xfId="0" applyFont="1" applyBorder="1"/>
    <xf numFmtId="0" fontId="93" fillId="0" borderId="39" xfId="0" applyFont="1" applyBorder="1"/>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6" fillId="0" borderId="85" xfId="0" applyFont="1" applyBorder="1" applyAlignment="1">
      <alignment wrapText="1"/>
    </xf>
    <xf numFmtId="0" fontId="6" fillId="0" borderId="12" xfId="0" applyFont="1" applyBorder="1" applyAlignment="1">
      <alignment wrapText="1"/>
    </xf>
    <xf numFmtId="0" fontId="6" fillId="0" borderId="39" xfId="0" applyFont="1" applyBorder="1" applyAlignment="1">
      <alignment wrapText="1"/>
    </xf>
    <xf numFmtId="0" fontId="6" fillId="0" borderId="85" xfId="0" applyFont="1" applyBorder="1"/>
    <xf numFmtId="0" fontId="6" fillId="0" borderId="12" xfId="0" applyFont="1" applyBorder="1"/>
    <xf numFmtId="0" fontId="6" fillId="0" borderId="39" xfId="0" applyFont="1" applyBorder="1"/>
    <xf numFmtId="0" fontId="6" fillId="0" borderId="85" xfId="0" applyFont="1" applyFill="1" applyBorder="1" applyAlignment="1">
      <alignment wrapText="1"/>
    </xf>
    <xf numFmtId="0" fontId="6" fillId="0" borderId="12" xfId="0" applyFont="1" applyFill="1" applyBorder="1" applyAlignment="1">
      <alignment wrapText="1"/>
    </xf>
    <xf numFmtId="0" fontId="6" fillId="0" borderId="39" xfId="0" applyFont="1" applyFill="1" applyBorder="1" applyAlignment="1">
      <alignment wrapText="1"/>
    </xf>
    <xf numFmtId="0" fontId="52" fillId="4" borderId="33" xfId="29" applyFont="1" applyFill="1" applyBorder="1" applyAlignment="1">
      <alignment vertical="center"/>
    </xf>
    <xf numFmtId="0" fontId="52" fillId="4" borderId="34" xfId="29" applyFont="1" applyFill="1" applyBorder="1" applyAlignment="1">
      <alignment vertical="center"/>
    </xf>
    <xf numFmtId="0" fontId="52" fillId="4" borderId="35" xfId="29" applyFont="1" applyFill="1" applyBorder="1" applyAlignment="1">
      <alignment vertical="center"/>
    </xf>
    <xf numFmtId="0" fontId="92" fillId="4" borderId="36" xfId="29" applyFont="1" applyFill="1" applyBorder="1" applyAlignment="1">
      <alignment vertical="center"/>
    </xf>
    <xf numFmtId="0" fontId="92" fillId="4" borderId="0" xfId="29" applyFont="1" applyFill="1" applyBorder="1" applyAlignment="1">
      <alignment vertical="center"/>
    </xf>
    <xf numFmtId="0" fontId="92" fillId="4" borderId="38" xfId="29" applyFont="1" applyFill="1" applyBorder="1" applyAlignment="1">
      <alignment vertical="center"/>
    </xf>
    <xf numFmtId="0" fontId="0" fillId="0" borderId="82" xfId="0" applyBorder="1"/>
    <xf numFmtId="0" fontId="0" fillId="0" borderId="83" xfId="0" applyBorder="1"/>
    <xf numFmtId="0" fontId="0" fillId="0" borderId="84" xfId="0" applyBorder="1"/>
    <xf numFmtId="0" fontId="29" fillId="6" borderId="89" xfId="0" applyFont="1" applyFill="1" applyBorder="1" applyAlignment="1">
      <alignment horizontal="left"/>
    </xf>
    <xf numFmtId="0" fontId="29" fillId="6" borderId="16" xfId="0" applyFont="1" applyFill="1" applyBorder="1" applyAlignment="1">
      <alignment horizontal="left"/>
    </xf>
    <xf numFmtId="0" fontId="29" fillId="6" borderId="40" xfId="0" applyFont="1" applyFill="1" applyBorder="1" applyAlignment="1">
      <alignment horizontal="left"/>
    </xf>
    <xf numFmtId="0" fontId="92" fillId="4" borderId="47" xfId="29" applyFont="1" applyFill="1" applyBorder="1" applyAlignment="1">
      <alignment vertical="center"/>
    </xf>
    <xf numFmtId="0" fontId="92" fillId="4" borderId="41" xfId="29" applyFont="1" applyFill="1" applyBorder="1" applyAlignment="1">
      <alignment vertical="center"/>
    </xf>
    <xf numFmtId="0" fontId="92" fillId="4" borderId="42" xfId="29" applyFont="1" applyFill="1" applyBorder="1" applyAlignment="1">
      <alignment vertical="center"/>
    </xf>
    <xf numFmtId="0" fontId="26" fillId="0" borderId="36" xfId="0" applyFont="1" applyBorder="1" applyAlignment="1">
      <alignment horizontal="center" vertical="center"/>
    </xf>
    <xf numFmtId="0" fontId="26" fillId="0" borderId="0" xfId="0" applyFont="1" applyBorder="1" applyAlignment="1">
      <alignment horizontal="left" vertical="center"/>
    </xf>
    <xf numFmtId="0" fontId="29" fillId="0" borderId="33" xfId="0" applyFont="1" applyFill="1" applyBorder="1"/>
    <xf numFmtId="0" fontId="29" fillId="0" borderId="34" xfId="0" applyFont="1" applyFill="1" applyBorder="1"/>
    <xf numFmtId="0" fontId="29" fillId="0" borderId="35" xfId="0" applyFont="1" applyFill="1" applyBorder="1"/>
    <xf numFmtId="0" fontId="29" fillId="6" borderId="36" xfId="0" applyFont="1" applyFill="1" applyBorder="1" applyAlignment="1">
      <alignment horizontal="left"/>
    </xf>
    <xf numFmtId="0" fontId="29" fillId="6" borderId="0" xfId="0" applyFont="1" applyFill="1" applyBorder="1" applyAlignment="1">
      <alignment horizontal="left"/>
    </xf>
    <xf numFmtId="0" fontId="29" fillId="6" borderId="38" xfId="0" applyFont="1" applyFill="1" applyBorder="1" applyAlignment="1">
      <alignment horizontal="left"/>
    </xf>
    <xf numFmtId="0" fontId="26" fillId="0" borderId="90" xfId="0" applyFont="1" applyBorder="1"/>
    <xf numFmtId="0" fontId="26" fillId="0" borderId="21" xfId="0" applyFont="1" applyBorder="1"/>
    <xf numFmtId="0" fontId="26" fillId="0" borderId="37" xfId="0" applyFont="1" applyBorder="1"/>
    <xf numFmtId="0" fontId="26" fillId="0" borderId="89" xfId="0" applyFont="1" applyBorder="1" applyAlignment="1">
      <alignment wrapText="1"/>
    </xf>
    <xf numFmtId="0" fontId="26" fillId="0" borderId="16" xfId="0" applyFont="1" applyBorder="1" applyAlignment="1">
      <alignment wrapText="1"/>
    </xf>
    <xf numFmtId="0" fontId="26" fillId="0" borderId="40" xfId="0" applyFont="1" applyBorder="1" applyAlignment="1">
      <alignment wrapText="1"/>
    </xf>
    <xf numFmtId="0" fontId="26" fillId="0" borderId="85" xfId="0" applyFont="1" applyBorder="1" applyAlignment="1">
      <alignment wrapText="1"/>
    </xf>
    <xf numFmtId="0" fontId="26" fillId="0" borderId="12" xfId="0" applyFont="1" applyBorder="1" applyAlignment="1">
      <alignment wrapText="1"/>
    </xf>
    <xf numFmtId="0" fontId="26" fillId="0" borderId="39" xfId="0" applyFont="1" applyBorder="1" applyAlignment="1">
      <alignment wrapText="1"/>
    </xf>
    <xf numFmtId="0" fontId="14" fillId="4" borderId="20" xfId="0" applyFont="1" applyFill="1" applyBorder="1" applyAlignment="1" applyProtection="1">
      <alignment horizontal="center" vertical="center"/>
    </xf>
    <xf numFmtId="0" fontId="14" fillId="4" borderId="21" xfId="0" applyFont="1" applyFill="1" applyBorder="1" applyAlignment="1" applyProtection="1">
      <alignment horizontal="center" vertical="center"/>
    </xf>
    <xf numFmtId="0" fontId="14" fillId="4" borderId="37" xfId="0" applyFont="1" applyFill="1" applyBorder="1" applyAlignment="1" applyProtection="1">
      <alignment horizontal="center" vertical="center"/>
    </xf>
    <xf numFmtId="15" fontId="22" fillId="4" borderId="30" xfId="0" quotePrefix="1" applyNumberFormat="1" applyFont="1" applyFill="1" applyBorder="1" applyAlignment="1" applyProtection="1">
      <alignment horizontal="center" vertical="center" wrapText="1"/>
    </xf>
    <xf numFmtId="15" fontId="22" fillId="4" borderId="31" xfId="0" quotePrefix="1" applyNumberFormat="1" applyFont="1" applyFill="1" applyBorder="1" applyAlignment="1" applyProtection="1">
      <alignment horizontal="center" vertical="center" wrapText="1"/>
    </xf>
    <xf numFmtId="15" fontId="22" fillId="4" borderId="32" xfId="0" quotePrefix="1" applyNumberFormat="1" applyFont="1" applyFill="1" applyBorder="1" applyAlignment="1" applyProtection="1">
      <alignment horizontal="center" vertical="center" wrapText="1"/>
    </xf>
    <xf numFmtId="0" fontId="22" fillId="4" borderId="0" xfId="0" applyFont="1" applyFill="1" applyAlignment="1" applyProtection="1">
      <alignment horizontal="center"/>
      <protection locked="0"/>
    </xf>
    <xf numFmtId="0" fontId="21" fillId="6" borderId="18" xfId="0" applyFont="1" applyFill="1" applyBorder="1" applyAlignment="1" applyProtection="1">
      <alignment horizontal="center" vertical="center"/>
    </xf>
    <xf numFmtId="0" fontId="21" fillId="6" borderId="39" xfId="0" applyFont="1" applyFill="1" applyBorder="1" applyAlignment="1" applyProtection="1">
      <alignment horizontal="center" vertical="center"/>
    </xf>
    <xf numFmtId="0" fontId="24" fillId="5" borderId="18" xfId="0" applyFont="1" applyFill="1" applyBorder="1" applyAlignment="1" applyProtection="1">
      <alignment horizontal="center" vertical="center"/>
    </xf>
    <xf numFmtId="0" fontId="24" fillId="5" borderId="22" xfId="0" applyFont="1" applyFill="1" applyBorder="1" applyAlignment="1" applyProtection="1">
      <alignment horizontal="center" vertical="center"/>
    </xf>
    <xf numFmtId="0" fontId="12" fillId="4" borderId="17" xfId="0" applyFont="1" applyFill="1" applyBorder="1" applyAlignment="1" applyProtection="1">
      <alignment horizontal="left" vertical="center" wrapText="1"/>
    </xf>
    <xf numFmtId="0" fontId="15" fillId="4" borderId="0" xfId="0" applyFont="1" applyFill="1" applyBorder="1" applyAlignment="1" applyProtection="1">
      <alignment horizontal="left" vertical="center" wrapText="1"/>
    </xf>
    <xf numFmtId="0" fontId="15" fillId="4" borderId="38" xfId="0" applyFont="1" applyFill="1" applyBorder="1" applyAlignment="1" applyProtection="1">
      <alignment horizontal="left" vertical="center" wrapText="1"/>
    </xf>
    <xf numFmtId="168" fontId="28" fillId="6" borderId="13" xfId="0" applyNumberFormat="1" applyFont="1" applyFill="1" applyBorder="1" applyAlignment="1">
      <alignment wrapText="1"/>
    </xf>
    <xf numFmtId="168" fontId="28" fillId="6" borderId="0" xfId="0" applyNumberFormat="1" applyFont="1" applyFill="1" applyBorder="1" applyAlignment="1">
      <alignment wrapText="1"/>
    </xf>
    <xf numFmtId="168" fontId="28" fillId="6" borderId="64" xfId="0" applyNumberFormat="1" applyFont="1" applyFill="1" applyBorder="1" applyAlignment="1">
      <alignment wrapText="1"/>
    </xf>
    <xf numFmtId="0" fontId="26" fillId="6" borderId="13" xfId="0" applyFont="1" applyFill="1" applyBorder="1" applyAlignment="1">
      <alignment horizontal="left" wrapText="1"/>
    </xf>
    <xf numFmtId="0" fontId="26" fillId="6" borderId="0" xfId="0" applyFont="1" applyFill="1" applyBorder="1" applyAlignment="1">
      <alignment horizontal="left" wrapText="1"/>
    </xf>
    <xf numFmtId="0" fontId="26" fillId="6" borderId="64" xfId="0" applyFont="1" applyFill="1" applyBorder="1" applyAlignment="1">
      <alignment horizontal="left" wrapText="1"/>
    </xf>
    <xf numFmtId="0" fontId="26" fillId="6" borderId="13" xfId="0" applyFont="1" applyFill="1" applyBorder="1" applyAlignment="1"/>
    <xf numFmtId="0" fontId="26" fillId="6" borderId="0" xfId="0" applyFont="1" applyFill="1" applyBorder="1" applyAlignment="1"/>
    <xf numFmtId="0" fontId="26" fillId="6" borderId="64" xfId="0" applyFont="1" applyFill="1" applyBorder="1" applyAlignment="1"/>
    <xf numFmtId="0" fontId="26" fillId="6" borderId="13" xfId="0" applyFont="1" applyFill="1" applyBorder="1" applyAlignment="1">
      <alignment wrapText="1"/>
    </xf>
    <xf numFmtId="0" fontId="26" fillId="6" borderId="0" xfId="0" applyFont="1" applyFill="1" applyBorder="1" applyAlignment="1">
      <alignment wrapText="1"/>
    </xf>
    <xf numFmtId="0" fontId="26" fillId="6" borderId="64" xfId="0" applyFont="1" applyFill="1" applyBorder="1" applyAlignment="1">
      <alignment wrapText="1"/>
    </xf>
    <xf numFmtId="0" fontId="25" fillId="8" borderId="25" xfId="17" applyFont="1" applyFill="1" applyBorder="1" applyAlignment="1">
      <alignment horizontal="center" wrapText="1"/>
    </xf>
    <xf numFmtId="0" fontId="26" fillId="4" borderId="25" xfId="0" applyFont="1" applyFill="1" applyBorder="1" applyAlignment="1"/>
    <xf numFmtId="0" fontId="26" fillId="4" borderId="14" xfId="0" applyFont="1" applyFill="1" applyBorder="1" applyAlignment="1"/>
    <xf numFmtId="0" fontId="31" fillId="4" borderId="25" xfId="0" applyFont="1" applyFill="1" applyBorder="1" applyAlignment="1">
      <alignment horizontal="center" wrapText="1"/>
    </xf>
    <xf numFmtId="0" fontId="31" fillId="4" borderId="14" xfId="0" applyFont="1" applyFill="1" applyBorder="1" applyAlignment="1">
      <alignment horizontal="center" wrapText="1"/>
    </xf>
    <xf numFmtId="49" fontId="25" fillId="8" borderId="23" xfId="17" applyNumberFormat="1" applyFont="1" applyFill="1" applyBorder="1" applyAlignment="1">
      <alignment horizontal="center" wrapText="1"/>
    </xf>
    <xf numFmtId="49" fontId="26" fillId="4" borderId="23" xfId="0" applyNumberFormat="1" applyFont="1" applyFill="1" applyBorder="1" applyAlignment="1">
      <alignment horizontal="center"/>
    </xf>
    <xf numFmtId="49" fontId="26" fillId="4" borderId="24" xfId="0" applyNumberFormat="1" applyFont="1" applyFill="1" applyBorder="1" applyAlignment="1">
      <alignment horizontal="center"/>
    </xf>
    <xf numFmtId="49" fontId="28" fillId="6" borderId="63" xfId="0" applyNumberFormat="1" applyFont="1" applyFill="1" applyBorder="1" applyAlignment="1">
      <alignment horizontal="center"/>
    </xf>
    <xf numFmtId="49" fontId="28" fillId="6" borderId="16" xfId="0" applyNumberFormat="1" applyFont="1" applyFill="1" applyBorder="1" applyAlignment="1">
      <alignment horizontal="center"/>
    </xf>
    <xf numFmtId="49" fontId="28" fillId="6" borderId="65" xfId="0" applyNumberFormat="1" applyFont="1" applyFill="1" applyBorder="1" applyAlignment="1">
      <alignment horizontal="center"/>
    </xf>
    <xf numFmtId="0" fontId="31" fillId="4" borderId="26" xfId="0" applyFont="1" applyFill="1" applyBorder="1" applyAlignment="1">
      <alignment horizontal="center" wrapText="1"/>
    </xf>
    <xf numFmtId="2" fontId="25" fillId="8" borderId="27" xfId="17" applyNumberFormat="1" applyFont="1" applyFill="1" applyBorder="1" applyAlignment="1">
      <alignment horizontal="center" wrapText="1"/>
    </xf>
    <xf numFmtId="2" fontId="25" fillId="8" borderId="28" xfId="17" applyNumberFormat="1" applyFont="1" applyFill="1" applyBorder="1" applyAlignment="1">
      <alignment horizontal="center" wrapText="1"/>
    </xf>
    <xf numFmtId="2" fontId="25" fillId="8" borderId="29" xfId="17" applyNumberFormat="1" applyFont="1" applyFill="1" applyBorder="1" applyAlignment="1">
      <alignment horizontal="center" wrapText="1"/>
    </xf>
    <xf numFmtId="0" fontId="31" fillId="4" borderId="27" xfId="0" applyFont="1" applyFill="1" applyBorder="1" applyAlignment="1">
      <alignment horizontal="center" wrapText="1"/>
    </xf>
    <xf numFmtId="0" fontId="31" fillId="4" borderId="28" xfId="0" applyFont="1" applyFill="1" applyBorder="1" applyAlignment="1">
      <alignment horizontal="center" wrapText="1"/>
    </xf>
    <xf numFmtId="0" fontId="31" fillId="4" borderId="29" xfId="0" applyFont="1" applyFill="1" applyBorder="1" applyAlignment="1">
      <alignment horizontal="center" wrapText="1"/>
    </xf>
    <xf numFmtId="2" fontId="25" fillId="8" borderId="25" xfId="17" applyNumberFormat="1" applyFont="1" applyFill="1" applyBorder="1" applyAlignment="1">
      <alignment horizontal="center" wrapText="1"/>
    </xf>
    <xf numFmtId="2" fontId="25" fillId="8" borderId="14" xfId="17" applyNumberFormat="1" applyFont="1" applyFill="1" applyBorder="1" applyAlignment="1">
      <alignment horizontal="center" wrapText="1"/>
    </xf>
    <xf numFmtId="0" fontId="25" fillId="4" borderId="25" xfId="0" applyFont="1" applyFill="1" applyBorder="1" applyAlignment="1">
      <alignment horizontal="center" wrapText="1"/>
    </xf>
    <xf numFmtId="0" fontId="26" fillId="4" borderId="25" xfId="0" applyFont="1" applyFill="1" applyBorder="1" applyAlignment="1">
      <alignment horizontal="center" wrapText="1"/>
    </xf>
    <xf numFmtId="0" fontId="26" fillId="4" borderId="14" xfId="0" applyFont="1" applyFill="1" applyBorder="1" applyAlignment="1">
      <alignment horizontal="center" wrapText="1"/>
    </xf>
    <xf numFmtId="0" fontId="12" fillId="8" borderId="43" xfId="17" applyFont="1" applyFill="1" applyBorder="1" applyAlignment="1">
      <alignment horizontal="center" wrapText="1"/>
    </xf>
    <xf numFmtId="0" fontId="6" fillId="4" borderId="45" xfId="0" applyFont="1" applyFill="1" applyBorder="1" applyAlignment="1"/>
    <xf numFmtId="0" fontId="6" fillId="4" borderId="46" xfId="0" applyFont="1" applyFill="1" applyBorder="1" applyAlignment="1"/>
    <xf numFmtId="0" fontId="12" fillId="8" borderId="44" xfId="17" applyFont="1" applyFill="1" applyBorder="1" applyAlignment="1">
      <alignment horizontal="center" wrapText="1"/>
    </xf>
    <xf numFmtId="0" fontId="6" fillId="4" borderId="26" xfId="0" applyFont="1" applyFill="1" applyBorder="1" applyAlignment="1"/>
    <xf numFmtId="0" fontId="6" fillId="4" borderId="15" xfId="0" applyFont="1" applyFill="1" applyBorder="1" applyAlignment="1"/>
  </cellXfs>
  <cellStyles count="1255">
    <cellStyle name="20% - Accent1 2" xfId="33"/>
    <cellStyle name="20% - Accent1 2 2" xfId="34"/>
    <cellStyle name="20% - Accent1 2 2 2" xfId="850"/>
    <cellStyle name="20% - Accent1 3" xfId="35"/>
    <cellStyle name="20% - Accent1 4" xfId="36"/>
    <cellStyle name="20% - Accent2 2" xfId="37"/>
    <cellStyle name="20% - Accent2 2 2" xfId="38"/>
    <cellStyle name="20% - Accent2 2 2 2" xfId="851"/>
    <cellStyle name="20% - Accent2 3" xfId="39"/>
    <cellStyle name="20% - Accent2 4" xfId="40"/>
    <cellStyle name="20% - Accent3 2" xfId="41"/>
    <cellStyle name="20% - Accent3 2 2" xfId="42"/>
    <cellStyle name="20% - Accent3 2 2 2" xfId="852"/>
    <cellStyle name="20% - Accent3 3" xfId="43"/>
    <cellStyle name="20% - Accent3 4" xfId="44"/>
    <cellStyle name="20% - Accent4 2" xfId="45"/>
    <cellStyle name="20% - Accent4 2 2" xfId="46"/>
    <cellStyle name="20% - Accent4 2 2 2" xfId="853"/>
    <cellStyle name="20% - Accent4 3" xfId="47"/>
    <cellStyle name="20% - Accent4 4" xfId="48"/>
    <cellStyle name="20% - Accent4 5" xfId="49"/>
    <cellStyle name="20% - Accent4 5 2" xfId="854"/>
    <cellStyle name="20% - Accent5 2" xfId="50"/>
    <cellStyle name="20% - Accent5 2 2" xfId="51"/>
    <cellStyle name="20% - Accent5 2 2 2" xfId="855"/>
    <cellStyle name="20% - Accent5 3" xfId="52"/>
    <cellStyle name="20% - Accent5 4" xfId="53"/>
    <cellStyle name="20% - Accent6 2" xfId="54"/>
    <cellStyle name="20% - Accent6 2 2" xfId="55"/>
    <cellStyle name="20% - Accent6 2 2 2" xfId="856"/>
    <cellStyle name="20% - Accent6 3" xfId="56"/>
    <cellStyle name="20% - Accent6 4" xfId="57"/>
    <cellStyle name="40% - Accent1 2" xfId="58"/>
    <cellStyle name="40% - Accent1 2 2" xfId="59"/>
    <cellStyle name="40% - Accent1 2 2 2" xfId="857"/>
    <cellStyle name="40% - Accent1 3" xfId="60"/>
    <cellStyle name="40% - Accent1 4" xfId="61"/>
    <cellStyle name="40% - Accent2 2" xfId="62"/>
    <cellStyle name="40% - Accent2 2 2" xfId="63"/>
    <cellStyle name="40% - Accent2 2 2 2" xfId="858"/>
    <cellStyle name="40% - Accent2 3" xfId="64"/>
    <cellStyle name="40% - Accent2 4" xfId="65"/>
    <cellStyle name="40% - Accent3 2" xfId="66"/>
    <cellStyle name="40% - Accent3 2 2" xfId="67"/>
    <cellStyle name="40% - Accent3 2 2 2" xfId="859"/>
    <cellStyle name="40% - Accent3 3" xfId="68"/>
    <cellStyle name="40% - Accent3 4" xfId="69"/>
    <cellStyle name="40% - Accent4 2" xfId="70"/>
    <cellStyle name="40% - Accent4 2 2" xfId="71"/>
    <cellStyle name="40% - Accent4 2 2 2" xfId="860"/>
    <cellStyle name="40% - Accent4 3" xfId="72"/>
    <cellStyle name="40% - Accent4 4" xfId="73"/>
    <cellStyle name="40% - Accent5 2" xfId="74"/>
    <cellStyle name="40% - Accent5 2 2" xfId="75"/>
    <cellStyle name="40% - Accent5 2 2 2" xfId="861"/>
    <cellStyle name="40% - Accent5 3" xfId="76"/>
    <cellStyle name="40% - Accent5 4" xfId="77"/>
    <cellStyle name="40% - Accent6 2" xfId="78"/>
    <cellStyle name="40% - Accent6 2 2" xfId="79"/>
    <cellStyle name="40% - Accent6 2 2 2" xfId="862"/>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2 2" xfId="867"/>
    <cellStyle name="Calculation 2 2 2 2 3" xfId="140"/>
    <cellStyle name="Calculation 2 2 2 2 3 2" xfId="868"/>
    <cellStyle name="Calculation 2 2 2 2 4" xfId="866"/>
    <cellStyle name="Calculation 2 2 2 3" xfId="141"/>
    <cellStyle name="Calculation 2 2 2 3 2" xfId="869"/>
    <cellStyle name="Calculation 2 2 2 4" xfId="142"/>
    <cellStyle name="Calculation 2 2 2 4 2" xfId="870"/>
    <cellStyle name="Calculation 2 2 2 5" xfId="865"/>
    <cellStyle name="Calculation 2 2 3" xfId="143"/>
    <cellStyle name="Calculation 2 2 3 2" xfId="144"/>
    <cellStyle name="Calculation 2 2 3 2 2" xfId="872"/>
    <cellStyle name="Calculation 2 2 3 3" xfId="145"/>
    <cellStyle name="Calculation 2 2 3 3 2" xfId="873"/>
    <cellStyle name="Calculation 2 2 3 4" xfId="871"/>
    <cellStyle name="Calculation 2 2 4" xfId="146"/>
    <cellStyle name="Calculation 2 2 4 2" xfId="874"/>
    <cellStyle name="Calculation 2 2 5" xfId="147"/>
    <cellStyle name="Calculation 2 2 5 2" xfId="875"/>
    <cellStyle name="Calculation 2 2 6" xfId="864"/>
    <cellStyle name="Calculation 2 3" xfId="148"/>
    <cellStyle name="Calculation 2 3 2" xfId="149"/>
    <cellStyle name="Calculation 2 3 2 2" xfId="150"/>
    <cellStyle name="Calculation 2 3 2 2 2" xfId="878"/>
    <cellStyle name="Calculation 2 3 2 3" xfId="151"/>
    <cellStyle name="Calculation 2 3 2 3 2" xfId="879"/>
    <cellStyle name="Calculation 2 3 2 4" xfId="877"/>
    <cellStyle name="Calculation 2 3 3" xfId="152"/>
    <cellStyle name="Calculation 2 3 3 2" xfId="880"/>
    <cellStyle name="Calculation 2 3 4" xfId="153"/>
    <cellStyle name="Calculation 2 3 4 2" xfId="881"/>
    <cellStyle name="Calculation 2 3 5" xfId="876"/>
    <cellStyle name="Calculation 2 4" xfId="154"/>
    <cellStyle name="Calculation 2 5" xfId="155"/>
    <cellStyle name="Calculation 2 5 2" xfId="156"/>
    <cellStyle name="Calculation 2 5 2 2" xfId="883"/>
    <cellStyle name="Calculation 2 5 3" xfId="157"/>
    <cellStyle name="Calculation 2 5 3 2" xfId="884"/>
    <cellStyle name="Calculation 2 5 4" xfId="882"/>
    <cellStyle name="Calculation 2 6" xfId="158"/>
    <cellStyle name="Calculation 2 6 2" xfId="885"/>
    <cellStyle name="Calculation 2 7" xfId="159"/>
    <cellStyle name="Calculation 2 7 2" xfId="886"/>
    <cellStyle name="Calculation 2 8" xfId="863"/>
    <cellStyle name="Calculation 3" xfId="160"/>
    <cellStyle name="Calculation 3 2" xfId="161"/>
    <cellStyle name="Calculation 3 2 2" xfId="162"/>
    <cellStyle name="Calculation 3 2 2 2" xfId="163"/>
    <cellStyle name="Calculation 3 2 2 2 2" xfId="890"/>
    <cellStyle name="Calculation 3 2 2 3" xfId="164"/>
    <cellStyle name="Calculation 3 2 2 3 2" xfId="891"/>
    <cellStyle name="Calculation 3 2 2 4" xfId="889"/>
    <cellStyle name="Calculation 3 2 3" xfId="165"/>
    <cellStyle name="Calculation 3 2 3 2" xfId="892"/>
    <cellStyle name="Calculation 3 2 4" xfId="166"/>
    <cellStyle name="Calculation 3 2 4 2" xfId="893"/>
    <cellStyle name="Calculation 3 2 5" xfId="888"/>
    <cellStyle name="Calculation 3 3" xfId="167"/>
    <cellStyle name="Calculation 3 3 2" xfId="168"/>
    <cellStyle name="Calculation 3 3 2 2" xfId="895"/>
    <cellStyle name="Calculation 3 3 3" xfId="169"/>
    <cellStyle name="Calculation 3 3 3 2" xfId="896"/>
    <cellStyle name="Calculation 3 3 4" xfId="894"/>
    <cellStyle name="Calculation 3 4" xfId="170"/>
    <cellStyle name="Calculation 3 4 2" xfId="897"/>
    <cellStyle name="Calculation 3 5" xfId="171"/>
    <cellStyle name="Calculation 3 5 2" xfId="898"/>
    <cellStyle name="Calculation 3 6" xfId="887"/>
    <cellStyle name="Calculation 4" xfId="172"/>
    <cellStyle name="Calculation 4 2" xfId="173"/>
    <cellStyle name="Calculation 4 2 2" xfId="174"/>
    <cellStyle name="Calculation 4 2 2 2" xfId="901"/>
    <cellStyle name="Calculation 4 2 3" xfId="175"/>
    <cellStyle name="Calculation 4 2 3 2" xfId="902"/>
    <cellStyle name="Calculation 4 2 4" xfId="900"/>
    <cellStyle name="Calculation 4 3" xfId="176"/>
    <cellStyle name="Calculation 4 3 2" xfId="903"/>
    <cellStyle name="Calculation 4 4" xfId="177"/>
    <cellStyle name="Calculation 4 4 2" xfId="904"/>
    <cellStyle name="Calculation 4 5" xfId="899"/>
    <cellStyle name="Calculation 5" xfId="178"/>
    <cellStyle name="Calculation 5 2" xfId="179"/>
    <cellStyle name="Calculation 5 2 2" xfId="906"/>
    <cellStyle name="Calculation 5 3" xfId="180"/>
    <cellStyle name="Calculation 5 3 2" xfId="907"/>
    <cellStyle name="Calculation 5 4" xfId="905"/>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2 2" xfId="912"/>
    <cellStyle name="Input 2 2 2 2 3" xfId="393"/>
    <cellStyle name="Input 2 2 2 2 3 2" xfId="913"/>
    <cellStyle name="Input 2 2 2 2 4" xfId="911"/>
    <cellStyle name="Input 2 2 2 3" xfId="394"/>
    <cellStyle name="Input 2 2 2 3 2" xfId="914"/>
    <cellStyle name="Input 2 2 2 4" xfId="395"/>
    <cellStyle name="Input 2 2 2 4 2" xfId="915"/>
    <cellStyle name="Input 2 2 2 5" xfId="910"/>
    <cellStyle name="Input 2 2 3" xfId="396"/>
    <cellStyle name="Input 2 2 3 2" xfId="397"/>
    <cellStyle name="Input 2 2 3 2 2" xfId="917"/>
    <cellStyle name="Input 2 2 3 3" xfId="398"/>
    <cellStyle name="Input 2 2 3 3 2" xfId="918"/>
    <cellStyle name="Input 2 2 3 4" xfId="916"/>
    <cellStyle name="Input 2 2 4" xfId="399"/>
    <cellStyle name="Input 2 2 4 2" xfId="919"/>
    <cellStyle name="Input 2 2 5" xfId="400"/>
    <cellStyle name="Input 2 2 5 2" xfId="920"/>
    <cellStyle name="Input 2 2 6" xfId="909"/>
    <cellStyle name="Input 2 3" xfId="401"/>
    <cellStyle name="Input 2 3 2" xfId="402"/>
    <cellStyle name="Input 2 3 2 2" xfId="403"/>
    <cellStyle name="Input 2 3 2 2 2" xfId="923"/>
    <cellStyle name="Input 2 3 2 3" xfId="404"/>
    <cellStyle name="Input 2 3 2 3 2" xfId="924"/>
    <cellStyle name="Input 2 3 2 4" xfId="922"/>
    <cellStyle name="Input 2 3 3" xfId="405"/>
    <cellStyle name="Input 2 3 3 2" xfId="925"/>
    <cellStyle name="Input 2 3 4" xfId="406"/>
    <cellStyle name="Input 2 3 4 2" xfId="926"/>
    <cellStyle name="Input 2 3 5" xfId="921"/>
    <cellStyle name="Input 2 4" xfId="407"/>
    <cellStyle name="Input 2 5" xfId="408"/>
    <cellStyle name="Input 2 5 2" xfId="409"/>
    <cellStyle name="Input 2 5 2 2" xfId="928"/>
    <cellStyle name="Input 2 5 3" xfId="410"/>
    <cellStyle name="Input 2 5 3 2" xfId="929"/>
    <cellStyle name="Input 2 5 4" xfId="927"/>
    <cellStyle name="Input 2 6" xfId="411"/>
    <cellStyle name="Input 2 6 2" xfId="930"/>
    <cellStyle name="Input 2 7" xfId="412"/>
    <cellStyle name="Input 2 7 2" xfId="931"/>
    <cellStyle name="Input 2 8" xfId="908"/>
    <cellStyle name="Input 3" xfId="413"/>
    <cellStyle name="Input 3 2" xfId="414"/>
    <cellStyle name="Input 3 2 2" xfId="415"/>
    <cellStyle name="Input 3 2 2 2" xfId="416"/>
    <cellStyle name="Input 3 2 2 2 2" xfId="935"/>
    <cellStyle name="Input 3 2 2 3" xfId="417"/>
    <cellStyle name="Input 3 2 2 3 2" xfId="936"/>
    <cellStyle name="Input 3 2 2 4" xfId="934"/>
    <cellStyle name="Input 3 2 3" xfId="418"/>
    <cellStyle name="Input 3 2 3 2" xfId="937"/>
    <cellStyle name="Input 3 2 4" xfId="419"/>
    <cellStyle name="Input 3 2 4 2" xfId="938"/>
    <cellStyle name="Input 3 2 5" xfId="933"/>
    <cellStyle name="Input 3 3" xfId="420"/>
    <cellStyle name="Input 3 3 2" xfId="421"/>
    <cellStyle name="Input 3 3 2 2" xfId="940"/>
    <cellStyle name="Input 3 3 3" xfId="422"/>
    <cellStyle name="Input 3 3 3 2" xfId="941"/>
    <cellStyle name="Input 3 3 4" xfId="939"/>
    <cellStyle name="Input 3 4" xfId="423"/>
    <cellStyle name="Input 3 4 2" xfId="942"/>
    <cellStyle name="Input 3 5" xfId="424"/>
    <cellStyle name="Input 3 5 2" xfId="943"/>
    <cellStyle name="Input 3 6" xfId="932"/>
    <cellStyle name="Input 4" xfId="425"/>
    <cellStyle name="Input 4 2" xfId="426"/>
    <cellStyle name="Input 4 2 2" xfId="427"/>
    <cellStyle name="Input 4 2 2 2" xfId="946"/>
    <cellStyle name="Input 4 2 3" xfId="428"/>
    <cellStyle name="Input 4 2 3 2" xfId="947"/>
    <cellStyle name="Input 4 2 4" xfId="945"/>
    <cellStyle name="Input 4 3" xfId="429"/>
    <cellStyle name="Input 4 3 2" xfId="948"/>
    <cellStyle name="Input 4 4" xfId="430"/>
    <cellStyle name="Input 4 4 2" xfId="949"/>
    <cellStyle name="Input 4 5" xfId="944"/>
    <cellStyle name="Input 5" xfId="431"/>
    <cellStyle name="Input 5 2" xfId="432"/>
    <cellStyle name="Input 5 2 2" xfId="951"/>
    <cellStyle name="Input 5 3" xfId="433"/>
    <cellStyle name="Input 5 3 2" xfId="952"/>
    <cellStyle name="Input 5 4" xfId="950"/>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2 2 2" xfId="957"/>
    <cellStyle name="Normal 10 2 2 2 3" xfId="956"/>
    <cellStyle name="Normal 10 2 2 3" xfId="447"/>
    <cellStyle name="Normal 10 2 2 3 2" xfId="958"/>
    <cellStyle name="Normal 10 2 2 4" xfId="955"/>
    <cellStyle name="Normal 10 2 3" xfId="448"/>
    <cellStyle name="Normal 10 2 3 2" xfId="449"/>
    <cellStyle name="Normal 10 2 3 2 2" xfId="960"/>
    <cellStyle name="Normal 10 2 3 3" xfId="959"/>
    <cellStyle name="Normal 10 2 4" xfId="450"/>
    <cellStyle name="Normal 10 2 4 2" xfId="961"/>
    <cellStyle name="Normal 10 2 5" xfId="954"/>
    <cellStyle name="Normal 10 3" xfId="451"/>
    <cellStyle name="Normal 10 3 2" xfId="452"/>
    <cellStyle name="Normal 10 3 2 2" xfId="453"/>
    <cellStyle name="Normal 10 3 2 2 2" xfId="964"/>
    <cellStyle name="Normal 10 3 2 3" xfId="963"/>
    <cellStyle name="Normal 10 3 3" xfId="454"/>
    <cellStyle name="Normal 10 3 3 2" xfId="965"/>
    <cellStyle name="Normal 10 3 4" xfId="962"/>
    <cellStyle name="Normal 10 4" xfId="455"/>
    <cellStyle name="Normal 10 4 2" xfId="456"/>
    <cellStyle name="Normal 10 4 2 2" xfId="457"/>
    <cellStyle name="Normal 10 4 2 2 2" xfId="968"/>
    <cellStyle name="Normal 10 4 2 3" xfId="967"/>
    <cellStyle name="Normal 10 4 3" xfId="458"/>
    <cellStyle name="Normal 10 4 3 2" xfId="969"/>
    <cellStyle name="Normal 10 4 4" xfId="966"/>
    <cellStyle name="Normal 10 5" xfId="459"/>
    <cellStyle name="Normal 10 5 2" xfId="460"/>
    <cellStyle name="Normal 10 5 2 2" xfId="461"/>
    <cellStyle name="Normal 10 5 2 2 2" xfId="972"/>
    <cellStyle name="Normal 10 5 2 3" xfId="971"/>
    <cellStyle name="Normal 10 5 3" xfId="462"/>
    <cellStyle name="Normal 10 5 3 2" xfId="973"/>
    <cellStyle name="Normal 10 5 4" xfId="970"/>
    <cellStyle name="Normal 10 6" xfId="463"/>
    <cellStyle name="Normal 10 6 2" xfId="464"/>
    <cellStyle name="Normal 10 6 2 2" xfId="975"/>
    <cellStyle name="Normal 10 6 3" xfId="974"/>
    <cellStyle name="Normal 10 7" xfId="465"/>
    <cellStyle name="Normal 10 7 2" xfId="976"/>
    <cellStyle name="Normal 10 8" xfId="953"/>
    <cellStyle name="Normal 11" xfId="466"/>
    <cellStyle name="Normal 12" xfId="467"/>
    <cellStyle name="Normal 12 2" xfId="468"/>
    <cellStyle name="Normal 12 2 2" xfId="978"/>
    <cellStyle name="Normal 12 3" xfId="977"/>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979"/>
    <cellStyle name="Normal 18" xfId="478"/>
    <cellStyle name="Normal 19" xfId="479"/>
    <cellStyle name="Normal 19 2" xfId="980"/>
    <cellStyle name="Normal 2" xfId="12"/>
    <cellStyle name="Normal 2 2" xfId="13"/>
    <cellStyle name="Normal 2 2 2" xfId="481"/>
    <cellStyle name="Normal 2 2 2 2" xfId="981"/>
    <cellStyle name="Normal 2 2 3" xfId="482"/>
    <cellStyle name="Normal 2 2 4" xfId="480"/>
    <cellStyle name="Normal 2 3" xfId="29"/>
    <cellStyle name="Normal 2 3 2" xfId="483"/>
    <cellStyle name="Normal 2 4" xfId="484"/>
    <cellStyle name="Normal 2 4 2" xfId="485"/>
    <cellStyle name="Normal 2 4 3" xfId="982"/>
    <cellStyle name="Normal 2 5" xfId="486"/>
    <cellStyle name="Normal 2 5 2" xfId="983"/>
    <cellStyle name="Normal 2 6" xfId="487"/>
    <cellStyle name="Normal 2_SC IP analytical dataset summary part 1 2011-01-29" xfId="488"/>
    <cellStyle name="Normal 20" xfId="846"/>
    <cellStyle name="Normal 20 2" xfId="1253"/>
    <cellStyle name="Normal 21" xfId="847"/>
    <cellStyle name="Normal 21 2" xfId="1254"/>
    <cellStyle name="Normal 3" xfId="14"/>
    <cellStyle name="Normal 3 10" xfId="489"/>
    <cellStyle name="Normal 3 10 2" xfId="984"/>
    <cellStyle name="Normal 3 2" xfId="30"/>
    <cellStyle name="Normal 3 2 2" xfId="490"/>
    <cellStyle name="Normal 3 3" xfId="491"/>
    <cellStyle name="Normal 3 3 2" xfId="492"/>
    <cellStyle name="Normal 3 3 2 2" xfId="493"/>
    <cellStyle name="Normal 3 3 2 2 2" xfId="494"/>
    <cellStyle name="Normal 3 3 2 2 2 2" xfId="988"/>
    <cellStyle name="Normal 3 3 2 2 3" xfId="987"/>
    <cellStyle name="Normal 3 3 2 3" xfId="495"/>
    <cellStyle name="Normal 3 3 2 3 2" xfId="989"/>
    <cellStyle name="Normal 3 3 2 4" xfId="986"/>
    <cellStyle name="Normal 3 3 3" xfId="496"/>
    <cellStyle name="Normal 3 3 3 2" xfId="497"/>
    <cellStyle name="Normal 3 3 3 2 2" xfId="991"/>
    <cellStyle name="Normal 3 3 3 3" xfId="990"/>
    <cellStyle name="Normal 3 3 4" xfId="498"/>
    <cellStyle name="Normal 3 3 4 2" xfId="992"/>
    <cellStyle name="Normal 3 3 5" xfId="985"/>
    <cellStyle name="Normal 3 4" xfId="499"/>
    <cellStyle name="Normal 3 4 2" xfId="500"/>
    <cellStyle name="Normal 3 4 2 2" xfId="501"/>
    <cellStyle name="Normal 3 4 2 2 2" xfId="995"/>
    <cellStyle name="Normal 3 4 2 3" xfId="994"/>
    <cellStyle name="Normal 3 4 3" xfId="502"/>
    <cellStyle name="Normal 3 4 3 2" xfId="996"/>
    <cellStyle name="Normal 3 4 4" xfId="993"/>
    <cellStyle name="Normal 3 5" xfId="503"/>
    <cellStyle name="Normal 3 5 2" xfId="504"/>
    <cellStyle name="Normal 3 5 2 2" xfId="505"/>
    <cellStyle name="Normal 3 5 2 2 2" xfId="999"/>
    <cellStyle name="Normal 3 5 2 3" xfId="998"/>
    <cellStyle name="Normal 3 5 3" xfId="506"/>
    <cellStyle name="Normal 3 5 3 2" xfId="1000"/>
    <cellStyle name="Normal 3 5 4" xfId="997"/>
    <cellStyle name="Normal 3 6" xfId="507"/>
    <cellStyle name="Normal 3 6 2" xfId="508"/>
    <cellStyle name="Normal 3 6 2 2" xfId="509"/>
    <cellStyle name="Normal 3 6 2 2 2" xfId="1003"/>
    <cellStyle name="Normal 3 6 2 3" xfId="1002"/>
    <cellStyle name="Normal 3 6 3" xfId="510"/>
    <cellStyle name="Normal 3 6 3 2" xfId="1004"/>
    <cellStyle name="Normal 3 6 4" xfId="1001"/>
    <cellStyle name="Normal 3 7" xfId="511"/>
    <cellStyle name="Normal 3 7 2" xfId="512"/>
    <cellStyle name="Normal 3 7 2 2" xfId="1006"/>
    <cellStyle name="Normal 3 7 3" xfId="1005"/>
    <cellStyle name="Normal 3 8" xfId="513"/>
    <cellStyle name="Normal 3 8 2" xfId="1007"/>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4 6" xfId="848"/>
    <cellStyle name="Normal 5" xfId="15"/>
    <cellStyle name="Normal 5 2" xfId="524"/>
    <cellStyle name="Normal 5 2 2" xfId="525"/>
    <cellStyle name="Normal 5 2 2 2" xfId="526"/>
    <cellStyle name="Normal 5 2 2 2 2" xfId="527"/>
    <cellStyle name="Normal 5 2 2 2 2 2" xfId="1011"/>
    <cellStyle name="Normal 5 2 2 2 3" xfId="1010"/>
    <cellStyle name="Normal 5 2 2 3" xfId="528"/>
    <cellStyle name="Normal 5 2 2 3 2" xfId="1012"/>
    <cellStyle name="Normal 5 2 2 4" xfId="1009"/>
    <cellStyle name="Normal 5 2 3" xfId="529"/>
    <cellStyle name="Normal 5 2 3 2" xfId="530"/>
    <cellStyle name="Normal 5 2 3 2 2" xfId="1014"/>
    <cellStyle name="Normal 5 2 3 3" xfId="1013"/>
    <cellStyle name="Normal 5 2 4" xfId="531"/>
    <cellStyle name="Normal 5 2 4 2" xfId="1015"/>
    <cellStyle name="Normal 5 2 5" xfId="1008"/>
    <cellStyle name="Normal 5 3" xfId="532"/>
    <cellStyle name="Normal 5 3 2" xfId="533"/>
    <cellStyle name="Normal 5 3 2 2" xfId="534"/>
    <cellStyle name="Normal 5 3 2 2 2" xfId="1018"/>
    <cellStyle name="Normal 5 3 2 3" xfId="1017"/>
    <cellStyle name="Normal 5 3 3" xfId="535"/>
    <cellStyle name="Normal 5 3 3 2" xfId="1019"/>
    <cellStyle name="Normal 5 3 4" xfId="1016"/>
    <cellStyle name="Normal 5 4" xfId="536"/>
    <cellStyle name="Normal 5 4 2" xfId="537"/>
    <cellStyle name="Normal 5 4 2 2" xfId="538"/>
    <cellStyle name="Normal 5 4 2 2 2" xfId="1021"/>
    <cellStyle name="Normal 5 4 2 3" xfId="1020"/>
    <cellStyle name="Normal 5 4 3" xfId="539"/>
    <cellStyle name="Normal 5 4 3 2" xfId="1022"/>
    <cellStyle name="Normal 5 5" xfId="540"/>
    <cellStyle name="Normal 5 5 2" xfId="541"/>
    <cellStyle name="Normal 5 5 2 2" xfId="542"/>
    <cellStyle name="Normal 5 5 2 2 2" xfId="1025"/>
    <cellStyle name="Normal 5 5 2 3" xfId="1024"/>
    <cellStyle name="Normal 5 5 3" xfId="543"/>
    <cellStyle name="Normal 5 5 3 2" xfId="1026"/>
    <cellStyle name="Normal 5 5 4" xfId="1023"/>
    <cellStyle name="Normal 5 6" xfId="544"/>
    <cellStyle name="Normal 5 6 2" xfId="545"/>
    <cellStyle name="Normal 5 6 2 2" xfId="1027"/>
    <cellStyle name="Normal 5 7" xfId="546"/>
    <cellStyle name="Normal 5 7 2" xfId="1028"/>
    <cellStyle name="Normal 5 8" xfId="547"/>
    <cellStyle name="Normal 5 9" xfId="548"/>
    <cellStyle name="Normal 5 9 2" xfId="1029"/>
    <cellStyle name="Normal 6" xfId="32"/>
    <cellStyle name="Normal 6 2" xfId="550"/>
    <cellStyle name="Normal 6 2 2" xfId="551"/>
    <cellStyle name="Normal 6 2 2 2" xfId="552"/>
    <cellStyle name="Normal 6 2 2 2 2" xfId="553"/>
    <cellStyle name="Normal 6 2 2 2 2 2" xfId="1034"/>
    <cellStyle name="Normal 6 2 2 2 3" xfId="1033"/>
    <cellStyle name="Normal 6 2 2 3" xfId="554"/>
    <cellStyle name="Normal 6 2 2 3 2" xfId="1035"/>
    <cellStyle name="Normal 6 2 2 4" xfId="1032"/>
    <cellStyle name="Normal 6 2 3" xfId="555"/>
    <cellStyle name="Normal 6 2 3 2" xfId="556"/>
    <cellStyle name="Normal 6 2 3 2 2" xfId="1037"/>
    <cellStyle name="Normal 6 2 3 3" xfId="1036"/>
    <cellStyle name="Normal 6 2 4" xfId="557"/>
    <cellStyle name="Normal 6 2 4 2" xfId="1038"/>
    <cellStyle name="Normal 6 2 5" xfId="1031"/>
    <cellStyle name="Normal 6 3" xfId="558"/>
    <cellStyle name="Normal 6 3 2" xfId="559"/>
    <cellStyle name="Normal 6 3 2 2" xfId="560"/>
    <cellStyle name="Normal 6 3 2 2 2" xfId="1041"/>
    <cellStyle name="Normal 6 3 2 3" xfId="1040"/>
    <cellStyle name="Normal 6 3 3" xfId="561"/>
    <cellStyle name="Normal 6 3 3 2" xfId="1042"/>
    <cellStyle name="Normal 6 3 4" xfId="1039"/>
    <cellStyle name="Normal 6 4" xfId="562"/>
    <cellStyle name="Normal 6 4 2" xfId="563"/>
    <cellStyle name="Normal 6 4 2 2" xfId="564"/>
    <cellStyle name="Normal 6 4 2 2 2" xfId="1045"/>
    <cellStyle name="Normal 6 4 2 3" xfId="1044"/>
    <cellStyle name="Normal 6 4 3" xfId="565"/>
    <cellStyle name="Normal 6 4 3 2" xfId="1046"/>
    <cellStyle name="Normal 6 4 4" xfId="1043"/>
    <cellStyle name="Normal 6 5" xfId="566"/>
    <cellStyle name="Normal 6 5 2" xfId="567"/>
    <cellStyle name="Normal 6 5 2 2" xfId="568"/>
    <cellStyle name="Normal 6 5 2 2 2" xfId="1049"/>
    <cellStyle name="Normal 6 5 2 3" xfId="1048"/>
    <cellStyle name="Normal 6 5 3" xfId="569"/>
    <cellStyle name="Normal 6 5 3 2" xfId="1050"/>
    <cellStyle name="Normal 6 5 4" xfId="1047"/>
    <cellStyle name="Normal 6 6" xfId="570"/>
    <cellStyle name="Normal 6 6 2" xfId="571"/>
    <cellStyle name="Normal 6 6 2 2" xfId="1052"/>
    <cellStyle name="Normal 6 6 3" xfId="1051"/>
    <cellStyle name="Normal 6 7" xfId="572"/>
    <cellStyle name="Normal 6 7 2" xfId="1053"/>
    <cellStyle name="Normal 6 8" xfId="549"/>
    <cellStyle name="Normal 6 8 2" xfId="1030"/>
    <cellStyle name="Normal 6 9" xfId="849"/>
    <cellStyle name="Normal 7" xfId="573"/>
    <cellStyle name="Normal 7 2" xfId="574"/>
    <cellStyle name="Normal 7 2 2" xfId="575"/>
    <cellStyle name="Normal 7 2 2 2" xfId="576"/>
    <cellStyle name="Normal 7 2 2 2 2" xfId="577"/>
    <cellStyle name="Normal 7 2 2 2 2 2" xfId="1058"/>
    <cellStyle name="Normal 7 2 2 2 3" xfId="1057"/>
    <cellStyle name="Normal 7 2 2 3" xfId="578"/>
    <cellStyle name="Normal 7 2 2 3 2" xfId="1059"/>
    <cellStyle name="Normal 7 2 2 4" xfId="1056"/>
    <cellStyle name="Normal 7 2 3" xfId="579"/>
    <cellStyle name="Normal 7 2 3 2" xfId="580"/>
    <cellStyle name="Normal 7 2 3 2 2" xfId="1061"/>
    <cellStyle name="Normal 7 2 3 3" xfId="1060"/>
    <cellStyle name="Normal 7 2 4" xfId="581"/>
    <cellStyle name="Normal 7 2 4 2" xfId="1062"/>
    <cellStyle name="Normal 7 2 5" xfId="1055"/>
    <cellStyle name="Normal 7 3" xfId="582"/>
    <cellStyle name="Normal 7 3 2" xfId="583"/>
    <cellStyle name="Normal 7 3 2 2" xfId="584"/>
    <cellStyle name="Normal 7 3 2 2 2" xfId="1065"/>
    <cellStyle name="Normal 7 3 2 3" xfId="1064"/>
    <cellStyle name="Normal 7 3 3" xfId="585"/>
    <cellStyle name="Normal 7 3 3 2" xfId="1066"/>
    <cellStyle name="Normal 7 3 4" xfId="1063"/>
    <cellStyle name="Normal 7 4" xfId="586"/>
    <cellStyle name="Normal 7 4 2" xfId="587"/>
    <cellStyle name="Normal 7 4 2 2" xfId="588"/>
    <cellStyle name="Normal 7 4 2 2 2" xfId="1069"/>
    <cellStyle name="Normal 7 4 2 3" xfId="1068"/>
    <cellStyle name="Normal 7 4 3" xfId="589"/>
    <cellStyle name="Normal 7 4 3 2" xfId="1070"/>
    <cellStyle name="Normal 7 4 4" xfId="1067"/>
    <cellStyle name="Normal 7 5" xfId="590"/>
    <cellStyle name="Normal 7 5 2" xfId="591"/>
    <cellStyle name="Normal 7 5 2 2" xfId="592"/>
    <cellStyle name="Normal 7 5 2 2 2" xfId="1073"/>
    <cellStyle name="Normal 7 5 2 3" xfId="1072"/>
    <cellStyle name="Normal 7 5 3" xfId="593"/>
    <cellStyle name="Normal 7 5 3 2" xfId="1074"/>
    <cellStyle name="Normal 7 5 4" xfId="1071"/>
    <cellStyle name="Normal 7 6" xfId="594"/>
    <cellStyle name="Normal 7 6 2" xfId="595"/>
    <cellStyle name="Normal 7 6 2 2" xfId="1076"/>
    <cellStyle name="Normal 7 6 3" xfId="1075"/>
    <cellStyle name="Normal 7 7" xfId="596"/>
    <cellStyle name="Normal 7 7 2" xfId="1077"/>
    <cellStyle name="Normal 7 8" xfId="1054"/>
    <cellStyle name="Normal 8" xfId="597"/>
    <cellStyle name="Normal 8 2" xfId="598"/>
    <cellStyle name="Normal 8 2 2" xfId="599"/>
    <cellStyle name="Normal 8 2 2 2" xfId="600"/>
    <cellStyle name="Normal 8 2 2 2 2" xfId="601"/>
    <cellStyle name="Normal 8 2 2 2 2 2" xfId="1082"/>
    <cellStyle name="Normal 8 2 2 2 3" xfId="1081"/>
    <cellStyle name="Normal 8 2 2 3" xfId="602"/>
    <cellStyle name="Normal 8 2 2 3 2" xfId="1083"/>
    <cellStyle name="Normal 8 2 2 4" xfId="1080"/>
    <cellStyle name="Normal 8 2 3" xfId="603"/>
    <cellStyle name="Normal 8 2 3 2" xfId="604"/>
    <cellStyle name="Normal 8 2 3 2 2" xfId="1085"/>
    <cellStyle name="Normal 8 2 3 3" xfId="1084"/>
    <cellStyle name="Normal 8 2 4" xfId="605"/>
    <cellStyle name="Normal 8 2 4 2" xfId="1086"/>
    <cellStyle name="Normal 8 2 5" xfId="1079"/>
    <cellStyle name="Normal 8 3" xfId="606"/>
    <cellStyle name="Normal 8 3 2" xfId="607"/>
    <cellStyle name="Normal 8 3 2 2" xfId="608"/>
    <cellStyle name="Normal 8 3 2 2 2" xfId="1089"/>
    <cellStyle name="Normal 8 3 2 3" xfId="1088"/>
    <cellStyle name="Normal 8 3 3" xfId="609"/>
    <cellStyle name="Normal 8 3 3 2" xfId="1090"/>
    <cellStyle name="Normal 8 3 4" xfId="1087"/>
    <cellStyle name="Normal 8 4" xfId="610"/>
    <cellStyle name="Normal 8 4 2" xfId="611"/>
    <cellStyle name="Normal 8 4 2 2" xfId="612"/>
    <cellStyle name="Normal 8 4 2 2 2" xfId="1093"/>
    <cellStyle name="Normal 8 4 2 3" xfId="1092"/>
    <cellStyle name="Normal 8 4 3" xfId="613"/>
    <cellStyle name="Normal 8 4 3 2" xfId="1094"/>
    <cellStyle name="Normal 8 4 4" xfId="1091"/>
    <cellStyle name="Normal 8 5" xfId="614"/>
    <cellStyle name="Normal 8 5 2" xfId="615"/>
    <cellStyle name="Normal 8 5 2 2" xfId="616"/>
    <cellStyle name="Normal 8 5 2 2 2" xfId="1097"/>
    <cellStyle name="Normal 8 5 2 3" xfId="1096"/>
    <cellStyle name="Normal 8 5 3" xfId="617"/>
    <cellStyle name="Normal 8 5 3 2" xfId="1098"/>
    <cellStyle name="Normal 8 5 4" xfId="1095"/>
    <cellStyle name="Normal 8 6" xfId="618"/>
    <cellStyle name="Normal 8 6 2" xfId="619"/>
    <cellStyle name="Normal 8 6 2 2" xfId="1100"/>
    <cellStyle name="Normal 8 6 3" xfId="1099"/>
    <cellStyle name="Normal 8 7" xfId="620"/>
    <cellStyle name="Normal 8 7 2" xfId="1101"/>
    <cellStyle name="Normal 8 8" xfId="1078"/>
    <cellStyle name="Normal 9" xfId="621"/>
    <cellStyle name="Normal 9 2" xfId="622"/>
    <cellStyle name="Normal 9 2 2" xfId="623"/>
    <cellStyle name="Normal 9 2 2 2" xfId="624"/>
    <cellStyle name="Normal 9 2 2 2 2" xfId="625"/>
    <cellStyle name="Normal 9 2 2 2 2 2" xfId="1106"/>
    <cellStyle name="Normal 9 2 2 2 3" xfId="1105"/>
    <cellStyle name="Normal 9 2 2 3" xfId="626"/>
    <cellStyle name="Normal 9 2 2 3 2" xfId="1107"/>
    <cellStyle name="Normal 9 2 2 4" xfId="1104"/>
    <cellStyle name="Normal 9 2 3" xfId="627"/>
    <cellStyle name="Normal 9 2 3 2" xfId="628"/>
    <cellStyle name="Normal 9 2 3 2 2" xfId="1109"/>
    <cellStyle name="Normal 9 2 3 3" xfId="1108"/>
    <cellStyle name="Normal 9 2 4" xfId="629"/>
    <cellStyle name="Normal 9 2 4 2" xfId="1110"/>
    <cellStyle name="Normal 9 2 5" xfId="1103"/>
    <cellStyle name="Normal 9 3" xfId="630"/>
    <cellStyle name="Normal 9 3 2" xfId="631"/>
    <cellStyle name="Normal 9 3 2 2" xfId="632"/>
    <cellStyle name="Normal 9 3 2 2 2" xfId="1113"/>
    <cellStyle name="Normal 9 3 2 3" xfId="1112"/>
    <cellStyle name="Normal 9 3 3" xfId="633"/>
    <cellStyle name="Normal 9 3 3 2" xfId="1114"/>
    <cellStyle name="Normal 9 3 4" xfId="1111"/>
    <cellStyle name="Normal 9 4" xfId="634"/>
    <cellStyle name="Normal 9 4 2" xfId="635"/>
    <cellStyle name="Normal 9 4 2 2" xfId="636"/>
    <cellStyle name="Normal 9 4 2 2 2" xfId="1117"/>
    <cellStyle name="Normal 9 4 2 3" xfId="1116"/>
    <cellStyle name="Normal 9 4 3" xfId="637"/>
    <cellStyle name="Normal 9 4 3 2" xfId="1118"/>
    <cellStyle name="Normal 9 4 4" xfId="1115"/>
    <cellStyle name="Normal 9 5" xfId="638"/>
    <cellStyle name="Normal 9 5 2" xfId="639"/>
    <cellStyle name="Normal 9 5 2 2" xfId="640"/>
    <cellStyle name="Normal 9 5 2 2 2" xfId="1121"/>
    <cellStyle name="Normal 9 5 2 3" xfId="1120"/>
    <cellStyle name="Normal 9 5 3" xfId="641"/>
    <cellStyle name="Normal 9 5 3 2" xfId="1122"/>
    <cellStyle name="Normal 9 5 4" xfId="1119"/>
    <cellStyle name="Normal 9 6" xfId="642"/>
    <cellStyle name="Normal 9 6 2" xfId="643"/>
    <cellStyle name="Normal 9 6 2 2" xfId="1124"/>
    <cellStyle name="Normal 9 6 3" xfId="1123"/>
    <cellStyle name="Normal 9 7" xfId="644"/>
    <cellStyle name="Normal 9 7 2" xfId="1125"/>
    <cellStyle name="Normal 9 8" xfId="1102"/>
    <cellStyle name="Normal_DRG table" xfId="16"/>
    <cellStyle name="Normal_Sheet1" xfId="17"/>
    <cellStyle name="Note 2" xfId="645"/>
    <cellStyle name="Note 2 2" xfId="646"/>
    <cellStyle name="Note 2 2 2" xfId="647"/>
    <cellStyle name="Note 2 2 2 2" xfId="648"/>
    <cellStyle name="Note 2 2 2 2 2" xfId="649"/>
    <cellStyle name="Note 2 2 2 2 2 2" xfId="1130"/>
    <cellStyle name="Note 2 2 2 2 3" xfId="650"/>
    <cellStyle name="Note 2 2 2 2 3 2" xfId="1131"/>
    <cellStyle name="Note 2 2 2 2 4" xfId="1129"/>
    <cellStyle name="Note 2 2 2 3" xfId="651"/>
    <cellStyle name="Note 2 2 2 3 2" xfId="1132"/>
    <cellStyle name="Note 2 2 2 4" xfId="652"/>
    <cellStyle name="Note 2 2 2 4 2" xfId="1133"/>
    <cellStyle name="Note 2 2 2 5" xfId="1128"/>
    <cellStyle name="Note 2 2 3" xfId="653"/>
    <cellStyle name="Note 2 2 3 2" xfId="654"/>
    <cellStyle name="Note 2 2 3 2 2" xfId="1135"/>
    <cellStyle name="Note 2 2 3 3" xfId="655"/>
    <cellStyle name="Note 2 2 3 3 2" xfId="1136"/>
    <cellStyle name="Note 2 2 3 4" xfId="1134"/>
    <cellStyle name="Note 2 2 4" xfId="656"/>
    <cellStyle name="Note 2 2 4 2" xfId="1137"/>
    <cellStyle name="Note 2 2 5" xfId="657"/>
    <cellStyle name="Note 2 2 5 2" xfId="1138"/>
    <cellStyle name="Note 2 2 6" xfId="1127"/>
    <cellStyle name="Note 2 3" xfId="658"/>
    <cellStyle name="Note 2 3 2" xfId="659"/>
    <cellStyle name="Note 2 3 2 2" xfId="660"/>
    <cellStyle name="Note 2 3 2 2 2" xfId="1141"/>
    <cellStyle name="Note 2 3 2 3" xfId="661"/>
    <cellStyle name="Note 2 3 2 3 2" xfId="1142"/>
    <cellStyle name="Note 2 3 2 4" xfId="1140"/>
    <cellStyle name="Note 2 3 3" xfId="662"/>
    <cellStyle name="Note 2 3 3 2" xfId="1143"/>
    <cellStyle name="Note 2 3 4" xfId="663"/>
    <cellStyle name="Note 2 3 4 2" xfId="1144"/>
    <cellStyle name="Note 2 3 5" xfId="1139"/>
    <cellStyle name="Note 2 4" xfId="664"/>
    <cellStyle name="Note 2 5" xfId="665"/>
    <cellStyle name="Note 2 5 2" xfId="666"/>
    <cellStyle name="Note 2 5 2 2" xfId="1146"/>
    <cellStyle name="Note 2 5 3" xfId="667"/>
    <cellStyle name="Note 2 5 3 2" xfId="1147"/>
    <cellStyle name="Note 2 5 4" xfId="1145"/>
    <cellStyle name="Note 2 6" xfId="668"/>
    <cellStyle name="Note 2 6 2" xfId="1148"/>
    <cellStyle name="Note 2 7" xfId="669"/>
    <cellStyle name="Note 2 7 2" xfId="1149"/>
    <cellStyle name="Note 2 8" xfId="1126"/>
    <cellStyle name="Note 3" xfId="670"/>
    <cellStyle name="Note 3 2" xfId="671"/>
    <cellStyle name="Note 3 2 2" xfId="672"/>
    <cellStyle name="Note 3 2 2 2" xfId="673"/>
    <cellStyle name="Note 3 2 2 2 2" xfId="1153"/>
    <cellStyle name="Note 3 2 2 3" xfId="674"/>
    <cellStyle name="Note 3 2 2 3 2" xfId="1154"/>
    <cellStyle name="Note 3 2 2 4" xfId="1152"/>
    <cellStyle name="Note 3 2 3" xfId="675"/>
    <cellStyle name="Note 3 2 3 2" xfId="1155"/>
    <cellStyle name="Note 3 2 4" xfId="676"/>
    <cellStyle name="Note 3 2 4 2" xfId="1156"/>
    <cellStyle name="Note 3 2 5" xfId="1151"/>
    <cellStyle name="Note 3 3" xfId="677"/>
    <cellStyle name="Note 3 3 2" xfId="678"/>
    <cellStyle name="Note 3 3 2 2" xfId="1158"/>
    <cellStyle name="Note 3 3 3" xfId="679"/>
    <cellStyle name="Note 3 3 3 2" xfId="1159"/>
    <cellStyle name="Note 3 3 4" xfId="1157"/>
    <cellStyle name="Note 3 4" xfId="680"/>
    <cellStyle name="Note 3 4 2" xfId="1160"/>
    <cellStyle name="Note 3 5" xfId="681"/>
    <cellStyle name="Note 3 5 2" xfId="1161"/>
    <cellStyle name="Note 3 6" xfId="1150"/>
    <cellStyle name="Note 4" xfId="682"/>
    <cellStyle name="Note 4 2" xfId="683"/>
    <cellStyle name="Note 4 2 2" xfId="684"/>
    <cellStyle name="Note 4 2 2 2" xfId="1164"/>
    <cellStyle name="Note 4 2 3" xfId="685"/>
    <cellStyle name="Note 4 2 3 2" xfId="1165"/>
    <cellStyle name="Note 4 2 4" xfId="1163"/>
    <cellStyle name="Note 4 3" xfId="686"/>
    <cellStyle name="Note 4 3 2" xfId="1166"/>
    <cellStyle name="Note 4 4" xfId="687"/>
    <cellStyle name="Note 4 4 2" xfId="1167"/>
    <cellStyle name="Note 4 5" xfId="1162"/>
    <cellStyle name="Note 5" xfId="688"/>
    <cellStyle name="Note 5 2" xfId="689"/>
    <cellStyle name="Note 5 2 2" xfId="1169"/>
    <cellStyle name="Note 5 3" xfId="690"/>
    <cellStyle name="Note 5 3 2" xfId="1170"/>
    <cellStyle name="Note 5 4" xfId="1168"/>
    <cellStyle name="Output 2" xfId="691"/>
    <cellStyle name="Output 2 2" xfId="692"/>
    <cellStyle name="Output 2 2 2" xfId="693"/>
    <cellStyle name="Output 2 2 2 2" xfId="694"/>
    <cellStyle name="Output 2 2 2 2 2" xfId="695"/>
    <cellStyle name="Output 2 2 2 2 2 2" xfId="1175"/>
    <cellStyle name="Output 2 2 2 2 3" xfId="1174"/>
    <cellStyle name="Output 2 2 2 3" xfId="696"/>
    <cellStyle name="Output 2 2 2 3 2" xfId="1176"/>
    <cellStyle name="Output 2 2 2 4" xfId="697"/>
    <cellStyle name="Output 2 2 2 4 2" xfId="1177"/>
    <cellStyle name="Output 2 2 2 5" xfId="1173"/>
    <cellStyle name="Output 2 2 3" xfId="698"/>
    <cellStyle name="Output 2 2 3 2" xfId="699"/>
    <cellStyle name="Output 2 2 3 2 2" xfId="1179"/>
    <cellStyle name="Output 2 2 3 3" xfId="1178"/>
    <cellStyle name="Output 2 2 4" xfId="700"/>
    <cellStyle name="Output 2 2 4 2" xfId="1180"/>
    <cellStyle name="Output 2 2 5" xfId="701"/>
    <cellStyle name="Output 2 2 5 2" xfId="1181"/>
    <cellStyle name="Output 2 2 6" xfId="1172"/>
    <cellStyle name="Output 2 3" xfId="702"/>
    <cellStyle name="Output 2 3 2" xfId="703"/>
    <cellStyle name="Output 2 3 2 2" xfId="704"/>
    <cellStyle name="Output 2 3 2 2 2" xfId="1184"/>
    <cellStyle name="Output 2 3 2 3" xfId="1183"/>
    <cellStyle name="Output 2 3 3" xfId="705"/>
    <cellStyle name="Output 2 3 3 2" xfId="1185"/>
    <cellStyle name="Output 2 3 4" xfId="706"/>
    <cellStyle name="Output 2 3 4 2" xfId="1186"/>
    <cellStyle name="Output 2 3 5" xfId="1182"/>
    <cellStyle name="Output 2 4" xfId="707"/>
    <cellStyle name="Output 2 5" xfId="708"/>
    <cellStyle name="Output 2 5 2" xfId="709"/>
    <cellStyle name="Output 2 5 2 2" xfId="1188"/>
    <cellStyle name="Output 2 5 3" xfId="1187"/>
    <cellStyle name="Output 2 6" xfId="710"/>
    <cellStyle name="Output 2 6 2" xfId="1189"/>
    <cellStyle name="Output 2 7" xfId="711"/>
    <cellStyle name="Output 2 7 2" xfId="1190"/>
    <cellStyle name="Output 2 8" xfId="1171"/>
    <cellStyle name="Output 3" xfId="712"/>
    <cellStyle name="Output 3 2" xfId="713"/>
    <cellStyle name="Output 3 2 2" xfId="714"/>
    <cellStyle name="Output 3 2 2 2" xfId="715"/>
    <cellStyle name="Output 3 2 2 2 2" xfId="1194"/>
    <cellStyle name="Output 3 2 2 3" xfId="1193"/>
    <cellStyle name="Output 3 2 3" xfId="716"/>
    <cellStyle name="Output 3 2 3 2" xfId="1195"/>
    <cellStyle name="Output 3 2 4" xfId="717"/>
    <cellStyle name="Output 3 2 4 2" xfId="1196"/>
    <cellStyle name="Output 3 2 5" xfId="1192"/>
    <cellStyle name="Output 3 3" xfId="718"/>
    <cellStyle name="Output 3 3 2" xfId="719"/>
    <cellStyle name="Output 3 3 2 2" xfId="1198"/>
    <cellStyle name="Output 3 3 3" xfId="1197"/>
    <cellStyle name="Output 3 4" xfId="720"/>
    <cellStyle name="Output 3 4 2" xfId="1199"/>
    <cellStyle name="Output 3 5" xfId="721"/>
    <cellStyle name="Output 3 5 2" xfId="1200"/>
    <cellStyle name="Output 3 6" xfId="1191"/>
    <cellStyle name="Output 4" xfId="722"/>
    <cellStyle name="Output 4 2" xfId="723"/>
    <cellStyle name="Output 4 2 2" xfId="724"/>
    <cellStyle name="Output 4 2 2 2" xfId="1203"/>
    <cellStyle name="Output 4 2 3" xfId="1202"/>
    <cellStyle name="Output 4 3" xfId="725"/>
    <cellStyle name="Output 4 3 2" xfId="1204"/>
    <cellStyle name="Output 4 4" xfId="726"/>
    <cellStyle name="Output 4 4 2" xfId="1205"/>
    <cellStyle name="Output 4 5" xfId="1201"/>
    <cellStyle name="Output 5" xfId="727"/>
    <cellStyle name="Output 5 2" xfId="728"/>
    <cellStyle name="Output 5 2 2" xfId="1207"/>
    <cellStyle name="Output 5 3" xfId="1206"/>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2 2" xfId="1212"/>
    <cellStyle name="Total 2 2 2 2 3" xfId="801"/>
    <cellStyle name="Total 2 2 2 2 3 2" xfId="1213"/>
    <cellStyle name="Total 2 2 2 2 4" xfId="1211"/>
    <cellStyle name="Total 2 2 2 3" xfId="802"/>
    <cellStyle name="Total 2 2 2 3 2" xfId="1214"/>
    <cellStyle name="Total 2 2 2 4" xfId="803"/>
    <cellStyle name="Total 2 2 2 4 2" xfId="1215"/>
    <cellStyle name="Total 2 2 2 5" xfId="1210"/>
    <cellStyle name="Total 2 2 3" xfId="804"/>
    <cellStyle name="Total 2 2 3 2" xfId="805"/>
    <cellStyle name="Total 2 2 3 2 2" xfId="1217"/>
    <cellStyle name="Total 2 2 3 3" xfId="806"/>
    <cellStyle name="Total 2 2 3 3 2" xfId="1218"/>
    <cellStyle name="Total 2 2 3 4" xfId="1216"/>
    <cellStyle name="Total 2 2 4" xfId="807"/>
    <cellStyle name="Total 2 2 4 2" xfId="1219"/>
    <cellStyle name="Total 2 2 5" xfId="808"/>
    <cellStyle name="Total 2 2 5 2" xfId="1220"/>
    <cellStyle name="Total 2 2 6" xfId="1209"/>
    <cellStyle name="Total 2 3" xfId="809"/>
    <cellStyle name="Total 2 3 2" xfId="810"/>
    <cellStyle name="Total 2 3 2 2" xfId="811"/>
    <cellStyle name="Total 2 3 2 2 2" xfId="1223"/>
    <cellStyle name="Total 2 3 2 3" xfId="812"/>
    <cellStyle name="Total 2 3 2 3 2" xfId="1224"/>
    <cellStyle name="Total 2 3 2 4" xfId="1222"/>
    <cellStyle name="Total 2 3 3" xfId="813"/>
    <cellStyle name="Total 2 3 3 2" xfId="1225"/>
    <cellStyle name="Total 2 3 4" xfId="814"/>
    <cellStyle name="Total 2 3 4 2" xfId="1226"/>
    <cellStyle name="Total 2 3 5" xfId="1221"/>
    <cellStyle name="Total 2 4" xfId="815"/>
    <cellStyle name="Total 2 5" xfId="816"/>
    <cellStyle name="Total 2 5 2" xfId="817"/>
    <cellStyle name="Total 2 5 2 2" xfId="1228"/>
    <cellStyle name="Total 2 5 3" xfId="818"/>
    <cellStyle name="Total 2 5 3 2" xfId="1229"/>
    <cellStyle name="Total 2 5 4" xfId="1227"/>
    <cellStyle name="Total 2 6" xfId="819"/>
    <cellStyle name="Total 2 6 2" xfId="1230"/>
    <cellStyle name="Total 2 7" xfId="820"/>
    <cellStyle name="Total 2 7 2" xfId="1231"/>
    <cellStyle name="Total 2 8" xfId="1208"/>
    <cellStyle name="Total 3" xfId="821"/>
    <cellStyle name="Total 3 2" xfId="822"/>
    <cellStyle name="Total 3 2 2" xfId="823"/>
    <cellStyle name="Total 3 2 2 2" xfId="824"/>
    <cellStyle name="Total 3 2 2 2 2" xfId="1235"/>
    <cellStyle name="Total 3 2 2 3" xfId="825"/>
    <cellStyle name="Total 3 2 2 3 2" xfId="1236"/>
    <cellStyle name="Total 3 2 2 4" xfId="1234"/>
    <cellStyle name="Total 3 2 3" xfId="826"/>
    <cellStyle name="Total 3 2 3 2" xfId="1237"/>
    <cellStyle name="Total 3 2 4" xfId="827"/>
    <cellStyle name="Total 3 2 4 2" xfId="1238"/>
    <cellStyle name="Total 3 2 5" xfId="1233"/>
    <cellStyle name="Total 3 3" xfId="828"/>
    <cellStyle name="Total 3 3 2" xfId="829"/>
    <cellStyle name="Total 3 3 2 2" xfId="1240"/>
    <cellStyle name="Total 3 3 3" xfId="830"/>
    <cellStyle name="Total 3 3 3 2" xfId="1241"/>
    <cellStyle name="Total 3 3 4" xfId="1239"/>
    <cellStyle name="Total 3 4" xfId="831"/>
    <cellStyle name="Total 3 4 2" xfId="1242"/>
    <cellStyle name="Total 3 5" xfId="832"/>
    <cellStyle name="Total 3 5 2" xfId="1243"/>
    <cellStyle name="Total 3 6" xfId="1232"/>
    <cellStyle name="Total 4" xfId="833"/>
    <cellStyle name="Total 4 2" xfId="834"/>
    <cellStyle name="Total 4 2 2" xfId="835"/>
    <cellStyle name="Total 4 2 2 2" xfId="1246"/>
    <cellStyle name="Total 4 2 3" xfId="836"/>
    <cellStyle name="Total 4 2 3 2" xfId="1247"/>
    <cellStyle name="Total 4 2 4" xfId="1245"/>
    <cellStyle name="Total 4 3" xfId="837"/>
    <cellStyle name="Total 4 3 2" xfId="1248"/>
    <cellStyle name="Total 4 4" xfId="838"/>
    <cellStyle name="Total 4 4 2" xfId="1249"/>
    <cellStyle name="Total 4 5" xfId="1244"/>
    <cellStyle name="Total 5" xfId="839"/>
    <cellStyle name="Total 5 2" xfId="840"/>
    <cellStyle name="Total 5 2 2" xfId="1251"/>
    <cellStyle name="Total 5 3" xfId="841"/>
    <cellStyle name="Total 5 3 2" xfId="1252"/>
    <cellStyle name="Total 5 4" xfId="1250"/>
    <cellStyle name="Warning Text 2" xfId="842"/>
    <cellStyle name="Warning Text 2 2" xfId="843"/>
    <cellStyle name="Warning Text 3" xfId="844"/>
    <cellStyle name="Warning Text 4" xfId="845"/>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916781</xdr:colOff>
      <xdr:row>2</xdr:row>
      <xdr:rowOff>95250</xdr:rowOff>
    </xdr:from>
    <xdr:to>
      <xdr:col>4</xdr:col>
      <xdr:colOff>1607344</xdr:colOff>
      <xdr:row>2</xdr:row>
      <xdr:rowOff>488158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81750" y="750094"/>
          <a:ext cx="2047875" cy="392908"/>
        </a:xfrm>
        <a:prstGeom prst="rect">
          <a:avLst/>
        </a:prstGeom>
        <a:solidFill>
          <a:schemeClr val="bg1"/>
        </a:solidFill>
        <a:ln w="9525">
          <a:solidFill>
            <a:schemeClr val="bg1"/>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69</xdr:row>
      <xdr:rowOff>106680</xdr:rowOff>
    </xdr:from>
    <xdr:to>
      <xdr:col>6</xdr:col>
      <xdr:colOff>1066800</xdr:colOff>
      <xdr:row>70</xdr:row>
      <xdr:rowOff>129541</xdr:rowOff>
    </xdr:to>
    <xdr:sp macro="" textlink="">
      <xdr:nvSpPr>
        <xdr:cNvPr id="25278" name="Text Box 7">
          <a:extLst>
            <a:ext uri="{FF2B5EF4-FFF2-40B4-BE49-F238E27FC236}">
              <a16:creationId xmlns:a16="http://schemas.microsoft.com/office/drawing/2014/main" id="{00000000-0008-0000-0300-0000BE620000}"/>
            </a:ext>
          </a:extLst>
        </xdr:cNvPr>
        <xdr:cNvSpPr txBox="1">
          <a:spLocks noChangeArrowheads="1"/>
        </xdr:cNvSpPr>
      </xdr:nvSpPr>
      <xdr:spPr bwMode="auto">
        <a:xfrm>
          <a:off x="6614160" y="127254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2155031</xdr:colOff>
      <xdr:row>1</xdr:row>
      <xdr:rowOff>250030</xdr:rowOff>
    </xdr:from>
    <xdr:to>
      <xdr:col>6</xdr:col>
      <xdr:colOff>4202906</xdr:colOff>
      <xdr:row>1</xdr:row>
      <xdr:rowOff>642938</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5844" y="511968"/>
          <a:ext cx="2047875" cy="392908"/>
        </a:xfrm>
        <a:prstGeom prst="rect">
          <a:avLst/>
        </a:prstGeom>
        <a:solidFill>
          <a:schemeClr val="bg1"/>
        </a:solidFill>
        <a:ln w="9525">
          <a:solidFill>
            <a:schemeClr val="bg1"/>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0" zoomScaleNormal="80" workbookViewId="0">
      <selection sqref="A1:E1"/>
    </sheetView>
  </sheetViews>
  <sheetFormatPr defaultRowHeight="12.75"/>
  <cols>
    <col min="1" max="1" width="33.5703125" customWidth="1"/>
    <col min="2" max="2" width="27.42578125" customWidth="1"/>
    <col min="3" max="3" width="20.85546875" customWidth="1"/>
    <col min="4" max="4" width="20.42578125" customWidth="1"/>
    <col min="5" max="5" width="29.5703125" customWidth="1"/>
  </cols>
  <sheetData>
    <row r="1" spans="1:5" ht="36.75" customHeight="1">
      <c r="A1" s="228" t="s">
        <v>52</v>
      </c>
      <c r="B1" s="229"/>
      <c r="C1" s="229"/>
      <c r="D1" s="229"/>
      <c r="E1" s="230"/>
    </row>
    <row r="2" spans="1:5" ht="15.6" customHeight="1">
      <c r="A2" s="235" t="s">
        <v>1730</v>
      </c>
      <c r="B2" s="236"/>
      <c r="C2" s="236"/>
      <c r="D2" s="236"/>
      <c r="E2" s="237"/>
    </row>
    <row r="3" spans="1:5" ht="47.25" customHeight="1">
      <c r="A3" s="106"/>
      <c r="B3" s="104"/>
      <c r="C3" s="104"/>
      <c r="D3" s="104"/>
      <c r="E3" s="105"/>
    </row>
    <row r="4" spans="1:5">
      <c r="A4" s="231" t="s">
        <v>2591</v>
      </c>
      <c r="B4" s="232"/>
      <c r="C4" s="232"/>
      <c r="D4" s="232"/>
      <c r="E4" s="233"/>
    </row>
    <row r="5" spans="1:5" ht="6" customHeight="1">
      <c r="A5" s="231"/>
      <c r="B5" s="243"/>
      <c r="C5" s="243"/>
      <c r="D5" s="243"/>
      <c r="E5" s="244"/>
    </row>
    <row r="6" spans="1:5">
      <c r="A6" s="238" t="s">
        <v>1781</v>
      </c>
      <c r="B6" s="239"/>
      <c r="C6" s="239"/>
      <c r="D6" s="239"/>
      <c r="E6" s="240"/>
    </row>
    <row r="7" spans="1:5" ht="33.75" customHeight="1">
      <c r="A7" s="248" t="s">
        <v>2590</v>
      </c>
      <c r="B7" s="249"/>
      <c r="C7" s="249"/>
      <c r="D7" s="249"/>
      <c r="E7" s="250"/>
    </row>
    <row r="8" spans="1:5">
      <c r="A8" s="248" t="s">
        <v>2584</v>
      </c>
      <c r="B8" s="249"/>
      <c r="C8" s="249"/>
      <c r="D8" s="249"/>
      <c r="E8" s="250"/>
    </row>
    <row r="9" spans="1:5">
      <c r="A9" s="248" t="s">
        <v>2583</v>
      </c>
      <c r="B9" s="249"/>
      <c r="C9" s="249"/>
      <c r="D9" s="249"/>
      <c r="E9" s="250"/>
    </row>
    <row r="10" spans="1:5" ht="28.5" customHeight="1">
      <c r="A10" s="245" t="s">
        <v>2582</v>
      </c>
      <c r="B10" s="246"/>
      <c r="C10" s="246"/>
      <c r="D10" s="246"/>
      <c r="E10" s="247"/>
    </row>
    <row r="11" spans="1:5" ht="53.25" customHeight="1">
      <c r="A11" s="245" t="s">
        <v>2565</v>
      </c>
      <c r="B11" s="246"/>
      <c r="C11" s="246"/>
      <c r="D11" s="246"/>
      <c r="E11" s="247"/>
    </row>
    <row r="12" spans="1:5">
      <c r="A12" s="225"/>
      <c r="B12" s="226"/>
      <c r="C12" s="226"/>
      <c r="D12" s="226"/>
      <c r="E12" s="227"/>
    </row>
    <row r="13" spans="1:5" ht="52.5" customHeight="1">
      <c r="A13" s="234" t="s">
        <v>2047</v>
      </c>
      <c r="B13" s="226"/>
      <c r="C13" s="226"/>
      <c r="D13" s="226"/>
      <c r="E13" s="227"/>
    </row>
    <row r="14" spans="1:5" ht="12.75" customHeight="1">
      <c r="A14" s="234"/>
      <c r="B14" s="241"/>
      <c r="C14" s="241"/>
      <c r="D14" s="241"/>
      <c r="E14" s="242"/>
    </row>
    <row r="15" spans="1:5" ht="27.75" customHeight="1">
      <c r="A15" s="234" t="s">
        <v>1790</v>
      </c>
      <c r="B15" s="241"/>
      <c r="C15" s="241"/>
      <c r="D15" s="241"/>
      <c r="E15" s="242"/>
    </row>
    <row r="16" spans="1:5">
      <c r="A16" s="225"/>
      <c r="B16" s="226"/>
      <c r="C16" s="226"/>
      <c r="D16" s="226"/>
      <c r="E16" s="227"/>
    </row>
    <row r="17" spans="1:5" ht="44.45" customHeight="1">
      <c r="A17" s="225" t="s">
        <v>1770</v>
      </c>
      <c r="B17" s="226"/>
      <c r="C17" s="226"/>
      <c r="D17" s="226"/>
      <c r="E17" s="227"/>
    </row>
    <row r="18" spans="1:5">
      <c r="A18" s="225"/>
      <c r="B18" s="226"/>
      <c r="C18" s="226"/>
      <c r="D18" s="226"/>
      <c r="E18" s="227"/>
    </row>
    <row r="19" spans="1:5" ht="66" customHeight="1">
      <c r="A19" s="220" t="s">
        <v>1771</v>
      </c>
      <c r="B19" s="223"/>
      <c r="C19" s="223"/>
      <c r="D19" s="223"/>
      <c r="E19" s="224"/>
    </row>
    <row r="20" spans="1:5" ht="66" customHeight="1">
      <c r="A20" s="220" t="s">
        <v>2044</v>
      </c>
      <c r="B20" s="221"/>
      <c r="C20" s="221"/>
      <c r="D20" s="221"/>
      <c r="E20" s="222"/>
    </row>
    <row r="21" spans="1:5" ht="11.1" customHeight="1">
      <c r="A21" s="220"/>
      <c r="B21" s="221"/>
      <c r="C21" s="221"/>
      <c r="D21" s="221"/>
      <c r="E21" s="222"/>
    </row>
    <row r="22" spans="1:5" ht="78" customHeight="1">
      <c r="A22" s="220" t="s">
        <v>2045</v>
      </c>
      <c r="B22" s="221"/>
      <c r="C22" s="221"/>
      <c r="D22" s="221"/>
      <c r="E22" s="222"/>
    </row>
    <row r="23" spans="1:5" ht="11.1" customHeight="1">
      <c r="A23" s="107"/>
      <c r="B23" s="108"/>
      <c r="C23" s="108"/>
      <c r="D23" s="108"/>
      <c r="E23" s="109"/>
    </row>
    <row r="24" spans="1:5" ht="45" customHeight="1">
      <c r="A24" s="220" t="s">
        <v>1788</v>
      </c>
      <c r="B24" s="221"/>
      <c r="C24" s="221"/>
      <c r="D24" s="221"/>
      <c r="E24" s="222"/>
    </row>
    <row r="25" spans="1:5" ht="8.1" customHeight="1">
      <c r="A25" s="220"/>
      <c r="B25" s="221"/>
      <c r="C25" s="221"/>
      <c r="D25" s="221"/>
      <c r="E25" s="222"/>
    </row>
    <row r="26" spans="1:5" ht="33" customHeight="1">
      <c r="A26" s="217" t="s">
        <v>1660</v>
      </c>
      <c r="B26" s="218"/>
      <c r="C26" s="218"/>
      <c r="D26" s="218"/>
      <c r="E26" s="219"/>
    </row>
  </sheetData>
  <sheetProtection algorithmName="SHA-512" hashValue="Pg9s83BrmlgFTrJyYwtgr6z6jcWXJsan1ZxjfJymCFo/rQfeVrhWiWwATShZDIFzPXjsjE5Klbm0x5TBajNAxQ==" saltValue="hPkJjHQNiPamD4QLntPwag==" spinCount="100000" sheet="1" objects="1" scenarios="1"/>
  <mergeCells count="24">
    <mergeCell ref="A1:E1"/>
    <mergeCell ref="A4:E4"/>
    <mergeCell ref="A13:E13"/>
    <mergeCell ref="A17:E17"/>
    <mergeCell ref="A16:E16"/>
    <mergeCell ref="A2:E2"/>
    <mergeCell ref="A6:E6"/>
    <mergeCell ref="A12:E12"/>
    <mergeCell ref="A14:E14"/>
    <mergeCell ref="A15:E15"/>
    <mergeCell ref="A5:E5"/>
    <mergeCell ref="A11:E11"/>
    <mergeCell ref="A10:E10"/>
    <mergeCell ref="A9:E9"/>
    <mergeCell ref="A8:E8"/>
    <mergeCell ref="A7:E7"/>
    <mergeCell ref="A26:E26"/>
    <mergeCell ref="A25:E25"/>
    <mergeCell ref="A24:E24"/>
    <mergeCell ref="A19:E19"/>
    <mergeCell ref="A18:E18"/>
    <mergeCell ref="A20:E20"/>
    <mergeCell ref="A21:E21"/>
    <mergeCell ref="A22:E22"/>
  </mergeCells>
  <printOptions horizontalCentered="1"/>
  <pageMargins left="0" right="0" top="0.75" bottom="0" header="0.3" footer="0.3"/>
  <pageSetup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5703125" customWidth="1"/>
    <col min="2" max="2" width="21.42578125" customWidth="1"/>
    <col min="3" max="3" width="23.5703125" customWidth="1"/>
    <col min="4" max="4" width="24.5703125" customWidth="1"/>
  </cols>
  <sheetData>
    <row r="1" spans="1:4" ht="26.25">
      <c r="A1" s="266" t="s">
        <v>52</v>
      </c>
      <c r="B1" s="267"/>
      <c r="C1" s="267"/>
      <c r="D1" s="268"/>
    </row>
    <row r="2" spans="1:4" ht="15.6" customHeight="1">
      <c r="A2" s="269" t="s">
        <v>1731</v>
      </c>
      <c r="B2" s="270"/>
      <c r="C2" s="270"/>
      <c r="D2" s="271"/>
    </row>
    <row r="3" spans="1:4">
      <c r="A3" s="272"/>
      <c r="B3" s="273"/>
      <c r="C3" s="273"/>
      <c r="D3" s="274"/>
    </row>
    <row r="4" spans="1:4">
      <c r="A4" s="251" t="s">
        <v>1732</v>
      </c>
      <c r="B4" s="252"/>
      <c r="C4" s="252"/>
      <c r="D4" s="253"/>
    </row>
    <row r="5" spans="1:4" ht="30" customHeight="1">
      <c r="A5" s="257" t="s">
        <v>1739</v>
      </c>
      <c r="B5" s="258"/>
      <c r="C5" s="258"/>
      <c r="D5" s="259"/>
    </row>
    <row r="6" spans="1:4">
      <c r="A6" s="260"/>
      <c r="B6" s="261"/>
      <c r="C6" s="261"/>
      <c r="D6" s="262"/>
    </row>
    <row r="7" spans="1:4">
      <c r="A7" s="251" t="s">
        <v>1733</v>
      </c>
      <c r="B7" s="252"/>
      <c r="C7" s="252"/>
      <c r="D7" s="253"/>
    </row>
    <row r="8" spans="1:4" ht="18" customHeight="1">
      <c r="A8" s="260" t="s">
        <v>1740</v>
      </c>
      <c r="B8" s="261"/>
      <c r="C8" s="261"/>
      <c r="D8" s="262"/>
    </row>
    <row r="9" spans="1:4">
      <c r="A9" s="260"/>
      <c r="B9" s="261"/>
      <c r="C9" s="261"/>
      <c r="D9" s="262"/>
    </row>
    <row r="10" spans="1:4">
      <c r="A10" s="251" t="s">
        <v>1737</v>
      </c>
      <c r="B10" s="252"/>
      <c r="C10" s="252"/>
      <c r="D10" s="253"/>
    </row>
    <row r="11" spans="1:4" ht="44.45" customHeight="1">
      <c r="A11" s="263" t="s">
        <v>1741</v>
      </c>
      <c r="B11" s="264"/>
      <c r="C11" s="264"/>
      <c r="D11" s="265"/>
    </row>
    <row r="12" spans="1:4">
      <c r="A12" s="260"/>
      <c r="B12" s="261"/>
      <c r="C12" s="261"/>
      <c r="D12" s="262"/>
    </row>
    <row r="13" spans="1:4">
      <c r="A13" s="251" t="s">
        <v>1738</v>
      </c>
      <c r="B13" s="252"/>
      <c r="C13" s="252"/>
      <c r="D13" s="253"/>
    </row>
    <row r="14" spans="1:4" ht="58.35" customHeight="1">
      <c r="A14" s="257" t="s">
        <v>1742</v>
      </c>
      <c r="B14" s="258"/>
      <c r="C14" s="258"/>
      <c r="D14" s="259"/>
    </row>
    <row r="15" spans="1:4">
      <c r="A15" s="260"/>
      <c r="B15" s="261"/>
      <c r="C15" s="261"/>
      <c r="D15" s="262"/>
    </row>
    <row r="16" spans="1:4">
      <c r="A16" s="251" t="s">
        <v>1734</v>
      </c>
      <c r="B16" s="252"/>
      <c r="C16" s="252"/>
      <c r="D16" s="253"/>
    </row>
    <row r="17" spans="1:4" ht="100.35" customHeight="1">
      <c r="A17" s="257" t="s">
        <v>1772</v>
      </c>
      <c r="B17" s="258"/>
      <c r="C17" s="258"/>
      <c r="D17" s="259"/>
    </row>
    <row r="18" spans="1:4">
      <c r="A18" s="260"/>
      <c r="B18" s="261"/>
      <c r="C18" s="261"/>
      <c r="D18" s="262"/>
    </row>
    <row r="19" spans="1:4">
      <c r="A19" s="251" t="s">
        <v>1735</v>
      </c>
      <c r="B19" s="252"/>
      <c r="C19" s="252"/>
      <c r="D19" s="253"/>
    </row>
    <row r="20" spans="1:4" ht="71.099999999999994" customHeight="1">
      <c r="A20" s="257" t="s">
        <v>1789</v>
      </c>
      <c r="B20" s="258"/>
      <c r="C20" s="258"/>
      <c r="D20" s="259"/>
    </row>
    <row r="21" spans="1:4">
      <c r="A21" s="260"/>
      <c r="B21" s="261"/>
      <c r="C21" s="261"/>
      <c r="D21" s="262"/>
    </row>
    <row r="22" spans="1:4">
      <c r="A22" s="251" t="s">
        <v>1736</v>
      </c>
      <c r="B22" s="252"/>
      <c r="C22" s="252"/>
      <c r="D22" s="253"/>
    </row>
    <row r="23" spans="1:4" ht="109.5" customHeight="1">
      <c r="A23" s="257" t="s">
        <v>1773</v>
      </c>
      <c r="B23" s="258"/>
      <c r="C23" s="258"/>
      <c r="D23" s="259"/>
    </row>
    <row r="24" spans="1:4">
      <c r="A24" s="260"/>
      <c r="B24" s="261"/>
      <c r="C24" s="261"/>
      <c r="D24" s="262"/>
    </row>
    <row r="25" spans="1:4">
      <c r="A25" s="251" t="s">
        <v>1745</v>
      </c>
      <c r="B25" s="252"/>
      <c r="C25" s="252"/>
      <c r="D25" s="253"/>
    </row>
    <row r="26" spans="1:4" ht="42.6" customHeight="1">
      <c r="A26" s="254" t="s">
        <v>1774</v>
      </c>
      <c r="B26" s="255"/>
      <c r="C26" s="255"/>
      <c r="D26" s="256"/>
    </row>
  </sheetData>
  <sheetProtection password="B0F7" sheet="1" objects="1" scenarios="1"/>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rintOptions horizontalCentered="1"/>
  <pageMargins left="0" right="0" top="0.75" bottom="0"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Normal="100" workbookViewId="0">
      <selection sqref="A1:C1"/>
    </sheetView>
  </sheetViews>
  <sheetFormatPr defaultColWidth="8.85546875" defaultRowHeight="12.75"/>
  <cols>
    <col min="1" max="1" width="12.5703125" style="8" customWidth="1"/>
    <col min="2" max="2" width="23.85546875" style="8" customWidth="1"/>
    <col min="3" max="3" width="95.85546875" style="8" customWidth="1"/>
    <col min="4" max="16384" width="8.85546875" style="8"/>
  </cols>
  <sheetData>
    <row r="1" spans="1:4" customFormat="1" ht="26.25">
      <c r="A1" s="266" t="s">
        <v>52</v>
      </c>
      <c r="B1" s="267"/>
      <c r="C1" s="268"/>
      <c r="D1" s="110"/>
    </row>
    <row r="2" spans="1:4" customFormat="1" ht="15.6" customHeight="1">
      <c r="A2" s="278" t="s">
        <v>1746</v>
      </c>
      <c r="B2" s="279"/>
      <c r="C2" s="280"/>
      <c r="D2" s="110"/>
    </row>
    <row r="3" spans="1:4" ht="8.1" customHeight="1">
      <c r="A3" s="283"/>
      <c r="B3" s="284"/>
      <c r="C3" s="285"/>
    </row>
    <row r="4" spans="1:4">
      <c r="A4" s="286" t="s">
        <v>1665</v>
      </c>
      <c r="B4" s="287"/>
      <c r="C4" s="288"/>
    </row>
    <row r="5" spans="1:4" ht="46.35" customHeight="1">
      <c r="A5" s="292" t="s">
        <v>1776</v>
      </c>
      <c r="B5" s="293"/>
      <c r="C5" s="294"/>
    </row>
    <row r="6" spans="1:4" ht="7.35" customHeight="1">
      <c r="A6" s="295"/>
      <c r="B6" s="296"/>
      <c r="C6" s="297"/>
    </row>
    <row r="7" spans="1:4" ht="74.099999999999994" customHeight="1">
      <c r="A7" s="295" t="s">
        <v>1748</v>
      </c>
      <c r="B7" s="296"/>
      <c r="C7" s="297"/>
    </row>
    <row r="8" spans="1:4" ht="7.35" customHeight="1">
      <c r="A8" s="295"/>
      <c r="B8" s="296"/>
      <c r="C8" s="297"/>
    </row>
    <row r="9" spans="1:4" ht="33" customHeight="1">
      <c r="A9" s="295" t="s">
        <v>1775</v>
      </c>
      <c r="B9" s="296"/>
      <c r="C9" s="297"/>
    </row>
    <row r="10" spans="1:4" ht="7.35" customHeight="1">
      <c r="A10" s="289"/>
      <c r="B10" s="290"/>
      <c r="C10" s="291"/>
    </row>
    <row r="11" spans="1:4" s="110" customFormat="1">
      <c r="A11" s="275" t="s">
        <v>1747</v>
      </c>
      <c r="B11" s="276"/>
      <c r="C11" s="277"/>
    </row>
    <row r="12" spans="1:4">
      <c r="A12" s="99" t="s">
        <v>1661</v>
      </c>
      <c r="B12" s="100" t="s">
        <v>1662</v>
      </c>
      <c r="C12" s="115" t="s">
        <v>1663</v>
      </c>
    </row>
    <row r="13" spans="1:4" ht="25.5">
      <c r="A13" s="116" t="s">
        <v>1664</v>
      </c>
      <c r="B13" s="117" t="s">
        <v>53</v>
      </c>
      <c r="C13" s="118" t="s">
        <v>1666</v>
      </c>
    </row>
    <row r="14" spans="1:4" ht="38.25">
      <c r="A14" s="116" t="s">
        <v>1667</v>
      </c>
      <c r="B14" s="117" t="s">
        <v>25</v>
      </c>
      <c r="C14" s="119" t="s">
        <v>1673</v>
      </c>
    </row>
    <row r="15" spans="1:4" ht="172.35" customHeight="1">
      <c r="A15" s="281" t="s">
        <v>1668</v>
      </c>
      <c r="B15" s="282" t="s">
        <v>1778</v>
      </c>
      <c r="C15" s="118" t="s">
        <v>1779</v>
      </c>
    </row>
    <row r="16" spans="1:4" ht="63.6" customHeight="1">
      <c r="A16" s="281"/>
      <c r="B16" s="282"/>
      <c r="C16" s="118" t="s">
        <v>1780</v>
      </c>
    </row>
    <row r="17" spans="1:3" ht="25.5">
      <c r="A17" s="116" t="s">
        <v>1669</v>
      </c>
      <c r="B17" s="117" t="s">
        <v>1674</v>
      </c>
      <c r="C17" s="118" t="s">
        <v>1796</v>
      </c>
    </row>
    <row r="18" spans="1:3" ht="38.25">
      <c r="A18" s="116" t="s">
        <v>1670</v>
      </c>
      <c r="B18" s="117" t="s">
        <v>1675</v>
      </c>
      <c r="C18" s="118" t="s">
        <v>1849</v>
      </c>
    </row>
    <row r="19" spans="1:3" ht="59.45" customHeight="1">
      <c r="A19" s="116" t="s">
        <v>48</v>
      </c>
      <c r="B19" s="117" t="s">
        <v>36</v>
      </c>
      <c r="C19" s="118" t="s">
        <v>1749</v>
      </c>
    </row>
    <row r="20" spans="1:3">
      <c r="A20" s="116" t="s">
        <v>47</v>
      </c>
      <c r="B20" s="117" t="s">
        <v>411</v>
      </c>
      <c r="C20" s="120" t="s">
        <v>1777</v>
      </c>
    </row>
    <row r="21" spans="1:3" ht="60" customHeight="1">
      <c r="A21" s="116" t="s">
        <v>1671</v>
      </c>
      <c r="B21" s="117" t="s">
        <v>407</v>
      </c>
      <c r="C21" s="118" t="s">
        <v>1757</v>
      </c>
    </row>
    <row r="22" spans="1:3" ht="128.25" customHeight="1">
      <c r="A22" s="116" t="s">
        <v>1672</v>
      </c>
      <c r="B22" s="117" t="s">
        <v>1676</v>
      </c>
      <c r="C22" s="118" t="s">
        <v>2043</v>
      </c>
    </row>
    <row r="23" spans="1:3" s="110" customFormat="1">
      <c r="A23" s="121"/>
      <c r="B23" s="6"/>
      <c r="C23" s="120"/>
    </row>
    <row r="24" spans="1:3" s="110" customFormat="1">
      <c r="A24" s="275" t="s">
        <v>1751</v>
      </c>
      <c r="B24" s="276"/>
      <c r="C24" s="277"/>
    </row>
    <row r="25" spans="1:3">
      <c r="A25" s="116" t="s">
        <v>1848</v>
      </c>
      <c r="B25" s="117" t="s">
        <v>1750</v>
      </c>
      <c r="C25" s="120" t="s">
        <v>1752</v>
      </c>
    </row>
    <row r="26" spans="1:3" ht="58.5" customHeight="1">
      <c r="A26" s="116" t="s">
        <v>1972</v>
      </c>
      <c r="B26" s="117" t="s">
        <v>1753</v>
      </c>
      <c r="C26" s="118" t="s">
        <v>1850</v>
      </c>
    </row>
    <row r="27" spans="1:3" ht="35.1" customHeight="1">
      <c r="A27" s="116">
        <v>37</v>
      </c>
      <c r="B27" s="117" t="s">
        <v>89</v>
      </c>
      <c r="C27" s="118" t="s">
        <v>1855</v>
      </c>
    </row>
    <row r="28" spans="1:3">
      <c r="A28" s="116">
        <v>38</v>
      </c>
      <c r="B28" s="117" t="s">
        <v>1765</v>
      </c>
      <c r="C28" s="118" t="s">
        <v>1854</v>
      </c>
    </row>
    <row r="29" spans="1:3" ht="38.25">
      <c r="A29" s="116" t="s">
        <v>1851</v>
      </c>
      <c r="B29" s="117" t="s">
        <v>1762</v>
      </c>
      <c r="C29" s="118" t="s">
        <v>1763</v>
      </c>
    </row>
    <row r="30" spans="1:3" ht="25.5">
      <c r="A30" s="116" t="s">
        <v>1852</v>
      </c>
      <c r="B30" s="117" t="s">
        <v>88</v>
      </c>
      <c r="C30" s="118" t="s">
        <v>1764</v>
      </c>
    </row>
    <row r="31" spans="1:3" ht="38.25">
      <c r="A31" s="116" t="s">
        <v>1853</v>
      </c>
      <c r="B31" s="117" t="s">
        <v>1766</v>
      </c>
      <c r="C31" s="118" t="s">
        <v>1797</v>
      </c>
    </row>
    <row r="32" spans="1:3" ht="63.75">
      <c r="A32" s="116" t="s">
        <v>1801</v>
      </c>
      <c r="B32" s="117" t="s">
        <v>1767</v>
      </c>
      <c r="C32" s="118" t="s">
        <v>1803</v>
      </c>
    </row>
    <row r="33" spans="1:3" ht="38.25">
      <c r="A33" s="116" t="s">
        <v>1802</v>
      </c>
      <c r="B33" s="117" t="s">
        <v>1769</v>
      </c>
      <c r="C33" s="118" t="s">
        <v>1804</v>
      </c>
    </row>
    <row r="34" spans="1:3" ht="58.7" customHeight="1">
      <c r="A34" s="116" t="s">
        <v>1856</v>
      </c>
      <c r="B34" s="122" t="s">
        <v>1821</v>
      </c>
      <c r="C34" s="118" t="s">
        <v>1858</v>
      </c>
    </row>
    <row r="35" spans="1:3" s="110" customFormat="1" ht="38.25">
      <c r="A35" s="199" t="s">
        <v>1798</v>
      </c>
      <c r="B35" s="122" t="s">
        <v>1857</v>
      </c>
      <c r="C35" s="118" t="s">
        <v>1860</v>
      </c>
    </row>
    <row r="36" spans="1:3" ht="38.25">
      <c r="A36" s="116" t="s">
        <v>1973</v>
      </c>
      <c r="B36" s="117" t="s">
        <v>19</v>
      </c>
      <c r="C36" s="118" t="s">
        <v>1859</v>
      </c>
    </row>
    <row r="37" spans="1:3">
      <c r="A37" s="123" t="s">
        <v>1974</v>
      </c>
      <c r="B37" s="124" t="s">
        <v>29</v>
      </c>
      <c r="C37" s="125" t="s">
        <v>1799</v>
      </c>
    </row>
  </sheetData>
  <sheetProtection password="B0F7" sheet="1" objects="1" scenarios="1"/>
  <mergeCells count="14">
    <mergeCell ref="A24:C24"/>
    <mergeCell ref="A1:C1"/>
    <mergeCell ref="A2:C2"/>
    <mergeCell ref="A11:C11"/>
    <mergeCell ref="A15:A16"/>
    <mergeCell ref="B15:B16"/>
    <mergeCell ref="A3:C3"/>
    <mergeCell ref="A4:C4"/>
    <mergeCell ref="A10:C10"/>
    <mergeCell ref="A5:C5"/>
    <mergeCell ref="A9:C9"/>
    <mergeCell ref="A8:C8"/>
    <mergeCell ref="A6:C6"/>
    <mergeCell ref="A7:C7"/>
  </mergeCells>
  <printOptions horizontalCentered="1"/>
  <pageMargins left="0" right="0" top="0.75" bottom="0" header="0.3" footer="0.3"/>
  <pageSetup scale="69" orientation="portrait"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74"/>
  <sheetViews>
    <sheetView showGridLines="0" tabSelected="1" zoomScale="80" zoomScaleNormal="80" workbookViewId="0"/>
  </sheetViews>
  <sheetFormatPr defaultColWidth="9.140625" defaultRowHeight="12.75"/>
  <cols>
    <col min="1" max="1" width="3.42578125" style="56" customWidth="1"/>
    <col min="2" max="2" width="3.42578125" style="71" customWidth="1"/>
    <col min="3" max="3" width="51.5703125" style="72" customWidth="1"/>
    <col min="4" max="4" width="2.42578125" style="72" bestFit="1" customWidth="1"/>
    <col min="5" max="5" width="34.140625" style="75" customWidth="1"/>
    <col min="6" max="6" width="2.5703125" style="72" customWidth="1"/>
    <col min="7" max="7" width="67.85546875" style="74" customWidth="1"/>
    <col min="8" max="8" width="114.5703125" style="55" customWidth="1"/>
    <col min="9" max="9" width="35.85546875" style="56" customWidth="1"/>
    <col min="10" max="10" width="19.42578125" style="56" customWidth="1"/>
    <col min="11" max="11" width="11.42578125" style="56" customWidth="1"/>
    <col min="12" max="12" width="14.85546875" style="56" customWidth="1"/>
    <col min="13" max="16384" width="9.140625" style="56"/>
  </cols>
  <sheetData>
    <row r="1" spans="2:12" ht="21" customHeight="1">
      <c r="B1" s="127">
        <v>1</v>
      </c>
      <c r="C1" s="128" t="s">
        <v>3</v>
      </c>
      <c r="D1" s="128" t="s">
        <v>4</v>
      </c>
      <c r="E1" s="128" t="s">
        <v>5</v>
      </c>
      <c r="F1" s="129" t="s">
        <v>46</v>
      </c>
      <c r="G1" s="130" t="s">
        <v>49</v>
      </c>
    </row>
    <row r="2" spans="2:12" ht="55.5" customHeight="1">
      <c r="B2" s="126">
        <f>B1+1</f>
        <v>2</v>
      </c>
      <c r="C2" s="298" t="s">
        <v>52</v>
      </c>
      <c r="D2" s="299"/>
      <c r="E2" s="299"/>
      <c r="F2" s="299"/>
      <c r="G2" s="300"/>
    </row>
    <row r="3" spans="2:12" ht="88.5" customHeight="1">
      <c r="B3" s="126">
        <f t="shared" ref="B3:B13" si="0">B2+1</f>
        <v>3</v>
      </c>
      <c r="C3" s="309" t="s">
        <v>2048</v>
      </c>
      <c r="D3" s="310"/>
      <c r="E3" s="310"/>
      <c r="F3" s="310"/>
      <c r="G3" s="311"/>
    </row>
    <row r="4" spans="2:12" ht="20.25" customHeight="1">
      <c r="B4" s="126">
        <f t="shared" si="0"/>
        <v>4</v>
      </c>
      <c r="C4" s="307" t="s">
        <v>2</v>
      </c>
      <c r="D4" s="308"/>
      <c r="E4" s="131"/>
      <c r="F4" s="305" t="s">
        <v>45</v>
      </c>
      <c r="G4" s="306"/>
    </row>
    <row r="5" spans="2:12">
      <c r="B5" s="126">
        <f t="shared" si="0"/>
        <v>5</v>
      </c>
      <c r="C5" s="132" t="s">
        <v>10</v>
      </c>
      <c r="D5" s="133"/>
      <c r="E5" s="133" t="s">
        <v>11</v>
      </c>
      <c r="F5" s="134"/>
      <c r="G5" s="135" t="s">
        <v>12</v>
      </c>
      <c r="H5" s="57"/>
    </row>
    <row r="6" spans="2:12" ht="12.75" customHeight="1">
      <c r="B6" s="126">
        <f t="shared" si="0"/>
        <v>6</v>
      </c>
      <c r="C6" s="136" t="s">
        <v>30</v>
      </c>
      <c r="D6" s="137"/>
      <c r="E6" s="138"/>
      <c r="F6" s="139"/>
      <c r="G6" s="140"/>
      <c r="H6" s="58"/>
      <c r="K6" s="304" t="s">
        <v>58</v>
      </c>
      <c r="L6" s="304"/>
    </row>
    <row r="7" spans="2:12" ht="12.75" customHeight="1">
      <c r="B7" s="126">
        <f t="shared" si="0"/>
        <v>7</v>
      </c>
      <c r="C7" s="141" t="s">
        <v>53</v>
      </c>
      <c r="D7" s="142"/>
      <c r="E7" s="59"/>
      <c r="F7" s="143"/>
      <c r="G7" s="144" t="s">
        <v>18</v>
      </c>
      <c r="H7" s="57"/>
      <c r="K7" s="60" t="s">
        <v>21</v>
      </c>
      <c r="L7" s="60" t="s">
        <v>22</v>
      </c>
    </row>
    <row r="8" spans="2:12" ht="12.75" customHeight="1">
      <c r="B8" s="126">
        <v>8</v>
      </c>
      <c r="C8" s="141" t="s">
        <v>25</v>
      </c>
      <c r="D8" s="142"/>
      <c r="E8" s="61"/>
      <c r="F8" s="145"/>
      <c r="G8" s="144" t="s">
        <v>54</v>
      </c>
      <c r="H8" s="57"/>
    </row>
    <row r="9" spans="2:12">
      <c r="B9" s="126">
        <v>9</v>
      </c>
      <c r="C9" s="141" t="s">
        <v>1778</v>
      </c>
      <c r="D9" s="142"/>
      <c r="E9" s="61"/>
      <c r="F9" s="145"/>
      <c r="G9" s="144" t="s">
        <v>413</v>
      </c>
      <c r="H9" s="57"/>
    </row>
    <row r="10" spans="2:12" ht="25.5" customHeight="1">
      <c r="B10" s="126">
        <f t="shared" si="0"/>
        <v>10</v>
      </c>
      <c r="C10" s="187" t="s">
        <v>1795</v>
      </c>
      <c r="D10" s="142"/>
      <c r="E10" s="62"/>
      <c r="F10" s="145"/>
      <c r="G10" s="144" t="s">
        <v>6</v>
      </c>
      <c r="H10" s="57"/>
      <c r="L10" s="63"/>
    </row>
    <row r="11" spans="2:12" ht="12.75" customHeight="1">
      <c r="B11" s="126">
        <f t="shared" si="0"/>
        <v>11</v>
      </c>
      <c r="C11" s="141" t="s">
        <v>33</v>
      </c>
      <c r="D11" s="142"/>
      <c r="E11" s="62"/>
      <c r="F11" s="145"/>
      <c r="G11" s="144" t="s">
        <v>35</v>
      </c>
      <c r="H11" s="57"/>
    </row>
    <row r="12" spans="2:12" ht="12.75" customHeight="1">
      <c r="B12" s="126">
        <f t="shared" si="0"/>
        <v>12</v>
      </c>
      <c r="C12" s="141" t="s">
        <v>36</v>
      </c>
      <c r="D12" s="142"/>
      <c r="E12" s="64"/>
      <c r="F12" s="145"/>
      <c r="G12" s="144" t="s">
        <v>17</v>
      </c>
      <c r="H12" s="57"/>
      <c r="L12" s="63"/>
    </row>
    <row r="13" spans="2:12">
      <c r="B13" s="126">
        <f t="shared" si="0"/>
        <v>13</v>
      </c>
      <c r="C13" s="141" t="s">
        <v>411</v>
      </c>
      <c r="D13" s="142"/>
      <c r="E13" s="64"/>
      <c r="F13" s="145"/>
      <c r="G13" s="144" t="s">
        <v>37</v>
      </c>
      <c r="H13" s="57"/>
    </row>
    <row r="14" spans="2:12">
      <c r="B14" s="126">
        <f t="shared" ref="B14" si="1">B13+1</f>
        <v>14</v>
      </c>
      <c r="C14" s="141" t="s">
        <v>407</v>
      </c>
      <c r="D14" s="142"/>
      <c r="E14" s="65"/>
      <c r="F14" s="146"/>
      <c r="G14" s="144" t="s">
        <v>1756</v>
      </c>
      <c r="H14" s="57"/>
    </row>
    <row r="15" spans="2:12">
      <c r="B15" s="126">
        <f t="shared" ref="B15" si="2">B14+1</f>
        <v>15</v>
      </c>
      <c r="C15" s="141" t="s">
        <v>8</v>
      </c>
      <c r="D15" s="142"/>
      <c r="E15" s="98"/>
      <c r="F15" s="147"/>
      <c r="G15" s="144" t="s">
        <v>7</v>
      </c>
      <c r="H15" s="57"/>
    </row>
    <row r="16" spans="2:12" ht="12.75" customHeight="1">
      <c r="B16" s="126">
        <f t="shared" ref="B16:B70" si="3">B15+1</f>
        <v>16</v>
      </c>
      <c r="C16" s="136" t="s">
        <v>26</v>
      </c>
      <c r="D16" s="148"/>
      <c r="E16" s="149"/>
      <c r="F16" s="150"/>
      <c r="G16" s="151"/>
      <c r="H16" s="57"/>
    </row>
    <row r="17" spans="2:8" ht="12.75" customHeight="1">
      <c r="B17" s="126">
        <f t="shared" si="3"/>
        <v>17</v>
      </c>
      <c r="C17" s="141" t="s">
        <v>91</v>
      </c>
      <c r="D17" s="142"/>
      <c r="E17" s="76">
        <v>3310.98</v>
      </c>
      <c r="F17" s="152"/>
      <c r="G17" s="144" t="s">
        <v>32</v>
      </c>
      <c r="H17" s="57"/>
    </row>
    <row r="18" spans="2:8" ht="12.75" customHeight="1">
      <c r="B18" s="126">
        <f t="shared" si="3"/>
        <v>18</v>
      </c>
      <c r="C18" s="141" t="s">
        <v>70</v>
      </c>
      <c r="D18" s="142"/>
      <c r="E18" s="77">
        <v>60000</v>
      </c>
      <c r="F18" s="152"/>
      <c r="G18" s="144" t="s">
        <v>31</v>
      </c>
      <c r="H18" s="57"/>
    </row>
    <row r="19" spans="2:8" ht="12.75" customHeight="1">
      <c r="B19" s="126">
        <f t="shared" si="3"/>
        <v>19</v>
      </c>
      <c r="C19" s="141" t="s">
        <v>71</v>
      </c>
      <c r="D19" s="142"/>
      <c r="E19" s="79">
        <v>21</v>
      </c>
      <c r="F19" s="152"/>
      <c r="G19" s="144" t="s">
        <v>95</v>
      </c>
      <c r="H19" s="57"/>
    </row>
    <row r="20" spans="2:8">
      <c r="B20" s="126">
        <f t="shared" si="3"/>
        <v>20</v>
      </c>
      <c r="C20" s="136" t="s">
        <v>44</v>
      </c>
      <c r="D20" s="137"/>
      <c r="E20" s="80"/>
      <c r="F20" s="139"/>
      <c r="G20" s="140"/>
      <c r="H20" s="57"/>
    </row>
    <row r="21" spans="2:8" ht="45" customHeight="1">
      <c r="B21" s="126">
        <f t="shared" si="3"/>
        <v>21</v>
      </c>
      <c r="C21" s="141" t="s">
        <v>23</v>
      </c>
      <c r="D21" s="142"/>
      <c r="E21" s="81" t="e">
        <f>+VLOOKUP(E$15,'DRG Table'!$A$10:$E$1283,2,FALSE)</f>
        <v>#N/A</v>
      </c>
      <c r="F21" s="147"/>
      <c r="G21" s="144" t="s">
        <v>1813</v>
      </c>
      <c r="H21" s="57"/>
    </row>
    <row r="22" spans="2:8">
      <c r="B22" s="126">
        <f t="shared" si="3"/>
        <v>22</v>
      </c>
      <c r="C22" s="141" t="s">
        <v>412</v>
      </c>
      <c r="D22" s="142"/>
      <c r="E22" s="82" t="e">
        <f>+VLOOKUP(E$15,'DRG Table'!$A$10:$H$1283,5,FALSE)</f>
        <v>#N/A</v>
      </c>
      <c r="F22" s="147"/>
      <c r="G22" s="144" t="s">
        <v>1813</v>
      </c>
      <c r="H22" s="57"/>
    </row>
    <row r="23" spans="2:8">
      <c r="B23" s="126">
        <f t="shared" si="3"/>
        <v>23</v>
      </c>
      <c r="C23" s="141" t="s">
        <v>56</v>
      </c>
      <c r="D23" s="142"/>
      <c r="E23" s="83" t="e">
        <f>+VLOOKUP(E15,'DRG Table'!$A$10:$I$1281,6,FALSE)</f>
        <v>#N/A</v>
      </c>
      <c r="F23" s="147"/>
      <c r="G23" s="144" t="s">
        <v>1813</v>
      </c>
      <c r="H23" s="57"/>
    </row>
    <row r="24" spans="2:8" ht="12.75" customHeight="1">
      <c r="B24" s="126">
        <f t="shared" si="3"/>
        <v>24</v>
      </c>
      <c r="C24" s="141" t="s">
        <v>50</v>
      </c>
      <c r="D24" s="142"/>
      <c r="E24" s="83" t="e">
        <f>+VLOOKUP(E$15,'DRG Table'!$A$10:$H$1283,7,FALSE)</f>
        <v>#N/A</v>
      </c>
      <c r="F24" s="147"/>
      <c r="G24" s="144" t="s">
        <v>1813</v>
      </c>
      <c r="H24" s="57"/>
    </row>
    <row r="25" spans="2:8" ht="12.75" customHeight="1">
      <c r="B25" s="126">
        <f t="shared" si="3"/>
        <v>25</v>
      </c>
      <c r="C25" s="141" t="s">
        <v>27</v>
      </c>
      <c r="D25" s="142"/>
      <c r="E25" s="84" t="e">
        <f>+VLOOKUP(E$15,'DRG Table'!$A$10:$E$1283,3,FALSE)</f>
        <v>#N/A</v>
      </c>
      <c r="F25" s="147"/>
      <c r="G25" s="144" t="s">
        <v>1813</v>
      </c>
      <c r="H25" s="57"/>
    </row>
    <row r="26" spans="2:8" ht="12.75" customHeight="1">
      <c r="B26" s="126">
        <f t="shared" si="3"/>
        <v>26</v>
      </c>
      <c r="C26" s="141" t="s">
        <v>1814</v>
      </c>
      <c r="D26" s="142"/>
      <c r="E26" s="84" t="e">
        <f>IF(E11&lt; E19, VLOOKUP(E$15,'DRG Table'!$A$10:$I$1283,8,FALSE), VLOOKUP(E$15,'DRG Table'!$A$10:$I$1283,9,FALSE))</f>
        <v>#N/A</v>
      </c>
      <c r="F26" s="147"/>
      <c r="G26" s="144" t="s">
        <v>1813</v>
      </c>
      <c r="H26" s="57"/>
    </row>
    <row r="27" spans="2:8" ht="29.25" customHeight="1">
      <c r="B27" s="126">
        <f t="shared" si="3"/>
        <v>27</v>
      </c>
      <c r="C27" s="141" t="s">
        <v>1815</v>
      </c>
      <c r="D27" s="142"/>
      <c r="E27" s="78" t="e">
        <f>IF(OR(E26="Neonate",E26="Pediatric",E26="Transplant Pediatric"), IF(OR(RIGHT(E15,1)="3",RIGHT(E15,1)="4"),0.8,0.6),0.6)</f>
        <v>#N/A</v>
      </c>
      <c r="F27" s="152"/>
      <c r="G27" s="153" t="s">
        <v>2046</v>
      </c>
      <c r="H27" s="57"/>
    </row>
    <row r="28" spans="2:8">
      <c r="B28" s="126">
        <f t="shared" si="3"/>
        <v>28</v>
      </c>
      <c r="C28" s="136" t="s">
        <v>63</v>
      </c>
      <c r="D28" s="137"/>
      <c r="E28" s="80"/>
      <c r="F28" s="139"/>
      <c r="G28" s="140"/>
      <c r="H28" s="66"/>
    </row>
    <row r="29" spans="2:8">
      <c r="B29" s="126">
        <f t="shared" si="3"/>
        <v>29</v>
      </c>
      <c r="C29" s="141" t="s">
        <v>1811</v>
      </c>
      <c r="D29" s="142"/>
      <c r="E29" s="200" t="e">
        <f>IF(E$14 = "Non-Par", "Non-Participating Hospital", VLOOKUP(E$14,'Provider Table'!$A:$I,3,FALSE))</f>
        <v>#N/A</v>
      </c>
      <c r="F29" s="145"/>
      <c r="G29" s="144" t="s">
        <v>1812</v>
      </c>
      <c r="H29" s="66"/>
    </row>
    <row r="30" spans="2:8">
      <c r="B30" s="126">
        <f t="shared" si="3"/>
        <v>30</v>
      </c>
      <c r="C30" s="141" t="s">
        <v>13</v>
      </c>
      <c r="D30" s="142"/>
      <c r="E30" s="114" t="e">
        <f>IF(E$14 = "Non-Par",'Non-Participating Provs'!C5, VLOOKUP(E$14,'Provider Table'!$A:$I,4,FALSE))</f>
        <v>#N/A</v>
      </c>
      <c r="F30" s="145"/>
      <c r="G30" s="144" t="s">
        <v>1758</v>
      </c>
      <c r="H30" s="57"/>
    </row>
    <row r="31" spans="2:8">
      <c r="B31" s="126">
        <f t="shared" si="3"/>
        <v>31</v>
      </c>
      <c r="C31" s="141" t="s">
        <v>55</v>
      </c>
      <c r="D31" s="142"/>
      <c r="E31" s="181" t="e">
        <f>IF(E$14 = "Non-Par",'Non-Participating Provs'!C6, VLOOKUP(E$14,'Provider Table'!$A:$I,5,FALSE))</f>
        <v>#N/A</v>
      </c>
      <c r="F31" s="147"/>
      <c r="G31" s="144" t="s">
        <v>1759</v>
      </c>
      <c r="H31" s="57"/>
    </row>
    <row r="32" spans="2:8">
      <c r="B32" s="126">
        <f t="shared" si="3"/>
        <v>32</v>
      </c>
      <c r="C32" s="141" t="s">
        <v>57</v>
      </c>
      <c r="D32" s="142"/>
      <c r="E32" s="85" t="e">
        <f>IF(E$14 = "Non-Par",'Non-Participating Provs'!C7, VLOOKUP(E$14,'Provider Table'!$A:$I,6,FALSE))</f>
        <v>#N/A</v>
      </c>
      <c r="F32" s="147"/>
      <c r="G32" s="144" t="s">
        <v>1760</v>
      </c>
      <c r="H32" s="57"/>
    </row>
    <row r="33" spans="2:8" ht="12.75" customHeight="1">
      <c r="B33" s="126">
        <f t="shared" si="3"/>
        <v>33</v>
      </c>
      <c r="C33" s="141" t="s">
        <v>1816</v>
      </c>
      <c r="D33" s="142"/>
      <c r="E33" s="86" t="e">
        <f>IF(E$14 = "Non-Par",'Non-Participating Provs'!C8, VLOOKUP(E$14,'Provider Table'!$A:$I,7,FALSE))</f>
        <v>#N/A</v>
      </c>
      <c r="F33" s="145"/>
      <c r="G33" s="144" t="s">
        <v>1761</v>
      </c>
      <c r="H33" s="57"/>
    </row>
    <row r="34" spans="2:8" ht="12.75" customHeight="1">
      <c r="B34" s="126">
        <f t="shared" si="3"/>
        <v>34</v>
      </c>
      <c r="C34" s="141" t="s">
        <v>64</v>
      </c>
      <c r="D34" s="142"/>
      <c r="E34" s="83" t="e">
        <f>IF(E$14 = "Non-Par",'Non-Participating Provs'!C9, VLOOKUP(E$32,'Provider Adjustor'!$B$5:$C$9,2,FALSE))</f>
        <v>#N/A</v>
      </c>
      <c r="F34" s="147"/>
      <c r="G34" s="144" t="s">
        <v>65</v>
      </c>
      <c r="H34" s="57"/>
    </row>
    <row r="35" spans="2:8" ht="12.75" customHeight="1">
      <c r="B35" s="126">
        <f t="shared" si="3"/>
        <v>35</v>
      </c>
      <c r="C35" s="141" t="s">
        <v>1824</v>
      </c>
      <c r="D35" s="142"/>
      <c r="E35" s="202" t="e">
        <f>IF(E$14 = "Non-Par", 'Non-Participating Provs'!C10, VLOOKUP(E$14,'Provider Table'!$A:$I,9,FALSE))</f>
        <v>#N/A</v>
      </c>
      <c r="F35" s="147"/>
      <c r="G35" s="144" t="s">
        <v>65</v>
      </c>
      <c r="H35" s="57"/>
    </row>
    <row r="36" spans="2:8">
      <c r="B36" s="126">
        <f t="shared" si="3"/>
        <v>36</v>
      </c>
      <c r="C36" s="136" t="s">
        <v>87</v>
      </c>
      <c r="D36" s="148"/>
      <c r="E36" s="87"/>
      <c r="F36" s="154"/>
      <c r="G36" s="155"/>
      <c r="H36" s="57"/>
    </row>
    <row r="37" spans="2:8">
      <c r="B37" s="126">
        <f t="shared" si="3"/>
        <v>37</v>
      </c>
      <c r="C37" s="141" t="s">
        <v>89</v>
      </c>
      <c r="D37" s="142"/>
      <c r="E37" s="88" t="e">
        <f>IF(E11&lt;E19, MAX(E23, E24, E34), MAX(E23, E34))</f>
        <v>#N/A</v>
      </c>
      <c r="F37" s="147"/>
      <c r="G37" s="156" t="s">
        <v>1817</v>
      </c>
      <c r="H37" s="57"/>
    </row>
    <row r="38" spans="2:8">
      <c r="B38" s="126">
        <f t="shared" si="3"/>
        <v>38</v>
      </c>
      <c r="C38" s="141" t="s">
        <v>1765</v>
      </c>
      <c r="D38" s="142"/>
      <c r="E38" s="89" t="e">
        <f>E17*E22*E37</f>
        <v>#N/A</v>
      </c>
      <c r="F38" s="147"/>
      <c r="G38" s="156" t="s">
        <v>1831</v>
      </c>
      <c r="H38" s="57"/>
    </row>
    <row r="39" spans="2:8">
      <c r="B39" s="126">
        <f t="shared" si="3"/>
        <v>39</v>
      </c>
      <c r="C39" s="157" t="s">
        <v>86</v>
      </c>
      <c r="D39" s="158"/>
      <c r="E39" s="90"/>
      <c r="F39" s="159"/>
      <c r="G39" s="160"/>
      <c r="H39" s="57"/>
    </row>
    <row r="40" spans="2:8" s="67" customFormat="1">
      <c r="B40" s="126">
        <f t="shared" si="3"/>
        <v>40</v>
      </c>
      <c r="C40" s="161" t="s">
        <v>20</v>
      </c>
      <c r="D40" s="162"/>
      <c r="E40" s="91" t="str">
        <f>IF(E10&lt;&gt;"Yes", "No", IF(LEFT(E15,3) = "580", "No", IF(LEFT(E15,3) = "581", "No", "Yes")))</f>
        <v>No</v>
      </c>
      <c r="F40" s="163"/>
      <c r="G40" s="164" t="s">
        <v>94</v>
      </c>
      <c r="H40" s="57"/>
    </row>
    <row r="41" spans="2:8">
      <c r="B41" s="126">
        <f t="shared" si="3"/>
        <v>41</v>
      </c>
      <c r="C41" s="141" t="s">
        <v>1762</v>
      </c>
      <c r="D41" s="142"/>
      <c r="E41" s="92" t="str">
        <f>IF(E40="Yes",(E38/E25)*(E8+1),"N/A")</f>
        <v>N/A</v>
      </c>
      <c r="F41" s="147"/>
      <c r="G41" s="165" t="s">
        <v>1834</v>
      </c>
      <c r="H41" s="68"/>
    </row>
    <row r="42" spans="2:8">
      <c r="B42" s="126">
        <f t="shared" si="3"/>
        <v>42</v>
      </c>
      <c r="C42" s="141" t="s">
        <v>76</v>
      </c>
      <c r="D42" s="142"/>
      <c r="E42" s="92" t="str">
        <f>IF(E40="Yes",IF(E41&lt;E38,"Yes","No"),"N/A")</f>
        <v>N/A</v>
      </c>
      <c r="F42" s="147"/>
      <c r="G42" s="165" t="s">
        <v>1833</v>
      </c>
      <c r="H42" s="57"/>
    </row>
    <row r="43" spans="2:8">
      <c r="B43" s="126">
        <f t="shared" si="3"/>
        <v>43</v>
      </c>
      <c r="C43" s="141" t="s">
        <v>88</v>
      </c>
      <c r="D43" s="142"/>
      <c r="E43" s="92" t="e">
        <f>IF(E42="Yes", E41, E38)</f>
        <v>#N/A</v>
      </c>
      <c r="F43" s="147"/>
      <c r="G43" s="165" t="s">
        <v>1832</v>
      </c>
      <c r="H43" s="57"/>
    </row>
    <row r="44" spans="2:8">
      <c r="B44" s="126">
        <f t="shared" si="3"/>
        <v>44</v>
      </c>
      <c r="C44" s="157" t="s">
        <v>72</v>
      </c>
      <c r="D44" s="158"/>
      <c r="E44" s="90"/>
      <c r="F44" s="159"/>
      <c r="G44" s="160"/>
      <c r="H44" s="57"/>
    </row>
    <row r="45" spans="2:8">
      <c r="B45" s="126">
        <f t="shared" si="3"/>
        <v>45</v>
      </c>
      <c r="C45" s="141" t="s">
        <v>82</v>
      </c>
      <c r="D45" s="142"/>
      <c r="E45" s="92" t="e">
        <f>+E7*E30</f>
        <v>#N/A</v>
      </c>
      <c r="F45" s="147"/>
      <c r="G45" s="165" t="s">
        <v>1818</v>
      </c>
      <c r="H45" s="57"/>
    </row>
    <row r="46" spans="2:8">
      <c r="B46" s="126">
        <f t="shared" si="3"/>
        <v>46</v>
      </c>
      <c r="C46" s="141" t="s">
        <v>73</v>
      </c>
      <c r="D46" s="142"/>
      <c r="E46" s="93" t="e">
        <f>IF((E45-E43)&gt;E18,"Yes","No")</f>
        <v>#N/A</v>
      </c>
      <c r="F46" s="147"/>
      <c r="G46" s="167" t="s">
        <v>1835</v>
      </c>
      <c r="H46" s="57"/>
    </row>
    <row r="47" spans="2:8">
      <c r="B47" s="126">
        <f t="shared" si="3"/>
        <v>47</v>
      </c>
      <c r="C47" s="141" t="s">
        <v>43</v>
      </c>
      <c r="D47" s="142"/>
      <c r="E47" s="92" t="e">
        <f>IF(E46="Yes",(E45-E43),"N/A")</f>
        <v>#N/A</v>
      </c>
      <c r="F47" s="147"/>
      <c r="G47" s="166" t="s">
        <v>1836</v>
      </c>
      <c r="H47" s="57"/>
    </row>
    <row r="48" spans="2:8">
      <c r="B48" s="126">
        <f t="shared" si="3"/>
        <v>48</v>
      </c>
      <c r="C48" s="141" t="s">
        <v>74</v>
      </c>
      <c r="D48" s="142"/>
      <c r="E48" s="92" t="e">
        <f>IF(E46="Yes", ((E47-E18)*E27),0)</f>
        <v>#N/A</v>
      </c>
      <c r="F48" s="147"/>
      <c r="G48" s="166" t="s">
        <v>1837</v>
      </c>
      <c r="H48" s="57"/>
    </row>
    <row r="49" spans="2:8">
      <c r="B49" s="126">
        <f t="shared" si="3"/>
        <v>49</v>
      </c>
      <c r="C49" s="157" t="s">
        <v>83</v>
      </c>
      <c r="D49" s="158"/>
      <c r="E49" s="90"/>
      <c r="F49" s="159"/>
      <c r="G49" s="160"/>
      <c r="H49" s="57"/>
    </row>
    <row r="50" spans="2:8">
      <c r="B50" s="126">
        <f t="shared" si="3"/>
        <v>50</v>
      </c>
      <c r="C50" s="141" t="s">
        <v>84</v>
      </c>
      <c r="D50" s="142"/>
      <c r="E50" s="92" t="str">
        <f>IF(E9&lt;E8, "Yes", "No")</f>
        <v>No</v>
      </c>
      <c r="F50" s="147"/>
      <c r="G50" s="165" t="s">
        <v>75</v>
      </c>
      <c r="H50" s="57"/>
    </row>
    <row r="51" spans="2:8">
      <c r="B51" s="126">
        <f t="shared" si="3"/>
        <v>51</v>
      </c>
      <c r="C51" s="141" t="s">
        <v>85</v>
      </c>
      <c r="D51" s="142"/>
      <c r="E51" s="182">
        <f>IF(E50="Yes", (E9/E8), 1)</f>
        <v>1</v>
      </c>
      <c r="F51" s="147"/>
      <c r="G51" s="165" t="s">
        <v>1838</v>
      </c>
      <c r="H51" s="69"/>
    </row>
    <row r="52" spans="2:8">
      <c r="B52" s="126">
        <f t="shared" si="3"/>
        <v>52</v>
      </c>
      <c r="C52" s="141" t="s">
        <v>92</v>
      </c>
      <c r="D52" s="142"/>
      <c r="E52" s="92" t="e">
        <f>E43*E51</f>
        <v>#N/A</v>
      </c>
      <c r="F52" s="147"/>
      <c r="G52" s="165" t="s">
        <v>1839</v>
      </c>
      <c r="H52" s="57"/>
    </row>
    <row r="53" spans="2:8">
      <c r="B53" s="126">
        <f t="shared" si="3"/>
        <v>53</v>
      </c>
      <c r="C53" s="141" t="s">
        <v>93</v>
      </c>
      <c r="D53" s="142"/>
      <c r="E53" s="92" t="e">
        <f>E48*E51</f>
        <v>#N/A</v>
      </c>
      <c r="F53" s="147"/>
      <c r="G53" s="165" t="s">
        <v>1840</v>
      </c>
      <c r="H53" s="57"/>
    </row>
    <row r="54" spans="2:8">
      <c r="B54" s="126">
        <f t="shared" si="3"/>
        <v>54</v>
      </c>
      <c r="C54" s="141" t="s">
        <v>1800</v>
      </c>
      <c r="D54" s="142"/>
      <c r="E54" s="93" t="e">
        <f>E52+E53</f>
        <v>#N/A</v>
      </c>
      <c r="F54" s="147"/>
      <c r="G54" s="166" t="s">
        <v>1841</v>
      </c>
      <c r="H54" s="57"/>
    </row>
    <row r="55" spans="2:8">
      <c r="B55" s="126">
        <f t="shared" si="3"/>
        <v>55</v>
      </c>
      <c r="C55" s="157" t="s">
        <v>1768</v>
      </c>
      <c r="D55" s="158"/>
      <c r="E55" s="90"/>
      <c r="F55" s="159"/>
      <c r="G55" s="160"/>
      <c r="H55" s="57"/>
    </row>
    <row r="56" spans="2:8">
      <c r="B56" s="126">
        <f t="shared" si="3"/>
        <v>56</v>
      </c>
      <c r="C56" s="141" t="s">
        <v>77</v>
      </c>
      <c r="D56" s="142"/>
      <c r="E56" s="92" t="e">
        <f>IF(E54&gt;E7, "Yes", "No")</f>
        <v>#N/A</v>
      </c>
      <c r="F56" s="147"/>
      <c r="G56" s="168" t="s">
        <v>1842</v>
      </c>
      <c r="H56" s="57"/>
    </row>
    <row r="57" spans="2:8">
      <c r="B57" s="126">
        <f t="shared" si="3"/>
        <v>57</v>
      </c>
      <c r="C57" s="141" t="s">
        <v>78</v>
      </c>
      <c r="D57" s="142"/>
      <c r="E57" s="183" t="e">
        <f>IF(E56="Yes",E7/E54, 1)</f>
        <v>#N/A</v>
      </c>
      <c r="F57" s="147"/>
      <c r="G57" s="168" t="s">
        <v>1843</v>
      </c>
      <c r="H57" s="57"/>
    </row>
    <row r="58" spans="2:8">
      <c r="B58" s="126">
        <f t="shared" si="3"/>
        <v>58</v>
      </c>
      <c r="C58" s="141" t="s">
        <v>79</v>
      </c>
      <c r="D58" s="142"/>
      <c r="E58" s="92" t="e">
        <f>E52*E57</f>
        <v>#N/A</v>
      </c>
      <c r="F58" s="147"/>
      <c r="G58" s="168" t="s">
        <v>1844</v>
      </c>
      <c r="H58" s="57"/>
    </row>
    <row r="59" spans="2:8">
      <c r="B59" s="126">
        <f t="shared" si="3"/>
        <v>59</v>
      </c>
      <c r="C59" s="141" t="s">
        <v>80</v>
      </c>
      <c r="D59" s="142"/>
      <c r="E59" s="92" t="e">
        <f>E53*E57</f>
        <v>#N/A</v>
      </c>
      <c r="F59" s="147"/>
      <c r="G59" s="168" t="s">
        <v>1845</v>
      </c>
      <c r="H59" s="57"/>
    </row>
    <row r="60" spans="2:8">
      <c r="B60" s="126">
        <f t="shared" si="3"/>
        <v>60</v>
      </c>
      <c r="C60" s="141" t="s">
        <v>81</v>
      </c>
      <c r="D60" s="142"/>
      <c r="E60" s="92" t="e">
        <f>E58+E59</f>
        <v>#N/A</v>
      </c>
      <c r="F60" s="147"/>
      <c r="G60" s="168" t="s">
        <v>1846</v>
      </c>
      <c r="H60" s="57"/>
    </row>
    <row r="61" spans="2:8">
      <c r="B61" s="126">
        <f t="shared" si="3"/>
        <v>61</v>
      </c>
      <c r="C61" s="157" t="s">
        <v>1820</v>
      </c>
      <c r="D61" s="158"/>
      <c r="E61" s="90"/>
      <c r="F61" s="159"/>
      <c r="G61" s="160"/>
      <c r="H61" s="57"/>
    </row>
    <row r="62" spans="2:8">
      <c r="B62" s="126">
        <f t="shared" si="3"/>
        <v>62</v>
      </c>
      <c r="C62" s="141" t="s">
        <v>1822</v>
      </c>
      <c r="D62" s="142"/>
      <c r="E62" s="182" t="e">
        <f>E22/E31</f>
        <v>#N/A</v>
      </c>
      <c r="F62" s="147"/>
      <c r="G62" s="166" t="s">
        <v>1819</v>
      </c>
      <c r="H62" s="57"/>
    </row>
    <row r="63" spans="2:8">
      <c r="B63" s="126">
        <f t="shared" si="3"/>
        <v>63</v>
      </c>
      <c r="C63" s="141" t="s">
        <v>1821</v>
      </c>
      <c r="D63" s="142"/>
      <c r="E63" s="92" t="e">
        <f>E33*E62</f>
        <v>#N/A</v>
      </c>
      <c r="F63" s="147"/>
      <c r="G63" s="166" t="s">
        <v>1847</v>
      </c>
      <c r="H63" s="57"/>
    </row>
    <row r="64" spans="2:8">
      <c r="B64" s="126">
        <f t="shared" si="3"/>
        <v>64</v>
      </c>
      <c r="C64" s="157" t="s">
        <v>1823</v>
      </c>
      <c r="D64" s="158"/>
      <c r="E64" s="90"/>
      <c r="F64" s="159"/>
      <c r="G64" s="160"/>
      <c r="H64" s="57"/>
    </row>
    <row r="65" spans="2:8">
      <c r="B65" s="126">
        <f t="shared" si="3"/>
        <v>65</v>
      </c>
      <c r="C65" s="141" t="s">
        <v>1828</v>
      </c>
      <c r="D65" s="142"/>
      <c r="E65" s="92" t="e">
        <f>E58*E35</f>
        <v>#N/A</v>
      </c>
      <c r="F65" s="147"/>
      <c r="G65" s="168" t="s">
        <v>1829</v>
      </c>
      <c r="H65" s="57"/>
    </row>
    <row r="66" spans="2:8">
      <c r="B66" s="126">
        <f t="shared" si="3"/>
        <v>66</v>
      </c>
      <c r="C66" s="169" t="s">
        <v>34</v>
      </c>
      <c r="D66" s="170"/>
      <c r="E66" s="94"/>
      <c r="F66" s="171"/>
      <c r="G66" s="172"/>
      <c r="H66" s="57"/>
    </row>
    <row r="67" spans="2:8" s="67" customFormat="1">
      <c r="B67" s="126">
        <f t="shared" si="3"/>
        <v>67</v>
      </c>
      <c r="C67" s="173" t="s">
        <v>19</v>
      </c>
      <c r="D67" s="174"/>
      <c r="E67" s="95" t="e">
        <f>ROUND((E60+E63+E65), 2)</f>
        <v>#N/A</v>
      </c>
      <c r="F67" s="163"/>
      <c r="G67" s="175" t="s">
        <v>1975</v>
      </c>
      <c r="H67" s="57"/>
    </row>
    <row r="68" spans="2:8">
      <c r="B68" s="126">
        <f t="shared" si="3"/>
        <v>68</v>
      </c>
      <c r="C68" s="141" t="s">
        <v>36</v>
      </c>
      <c r="D68" s="142"/>
      <c r="E68" s="93">
        <f>E12</f>
        <v>0</v>
      </c>
      <c r="F68" s="147"/>
      <c r="G68" s="175" t="s">
        <v>48</v>
      </c>
      <c r="H68" s="57"/>
    </row>
    <row r="69" spans="2:8">
      <c r="B69" s="126">
        <f t="shared" si="3"/>
        <v>69</v>
      </c>
      <c r="C69" s="141" t="s">
        <v>411</v>
      </c>
      <c r="D69" s="142"/>
      <c r="E69" s="93">
        <f>E13</f>
        <v>0</v>
      </c>
      <c r="F69" s="147"/>
      <c r="G69" s="176" t="s">
        <v>47</v>
      </c>
      <c r="H69" s="57"/>
    </row>
    <row r="70" spans="2:8">
      <c r="B70" s="126">
        <f t="shared" si="3"/>
        <v>70</v>
      </c>
      <c r="C70" s="177" t="s">
        <v>29</v>
      </c>
      <c r="D70" s="178"/>
      <c r="E70" s="96" t="e">
        <f>IF((E67-E68-E69)&gt;0,E67-E68-E69,0)</f>
        <v>#N/A</v>
      </c>
      <c r="F70" s="179"/>
      <c r="G70" s="180" t="s">
        <v>1830</v>
      </c>
      <c r="H70" s="57"/>
    </row>
    <row r="71" spans="2:8" s="70" customFormat="1">
      <c r="B71" s="301" t="s">
        <v>28</v>
      </c>
      <c r="C71" s="302"/>
      <c r="D71" s="302"/>
      <c r="E71" s="302"/>
      <c r="F71" s="302"/>
      <c r="G71" s="303"/>
      <c r="H71" s="58"/>
    </row>
    <row r="74" spans="2:8">
      <c r="E74" s="73"/>
    </row>
  </sheetData>
  <sheetProtection password="B0F7" sheet="1" objects="1" scenarios="1"/>
  <mergeCells count="6">
    <mergeCell ref="C2:G2"/>
    <mergeCell ref="B71:G71"/>
    <mergeCell ref="K6:L6"/>
    <mergeCell ref="F4:G4"/>
    <mergeCell ref="C4:D4"/>
    <mergeCell ref="C3:G3"/>
  </mergeCells>
  <phoneticPr fontId="8" type="noConversion"/>
  <dataValidations count="3">
    <dataValidation type="whole" operator="lessThanOrEqual" allowBlank="1" showInputMessage="1" showErrorMessage="1" sqref="E11">
      <formula1>110</formula1>
    </dataValidation>
    <dataValidation type="list" allowBlank="1" showInputMessage="1" showErrorMessage="1" sqref="E10">
      <formula1>$K$7:$L$7</formula1>
    </dataValidation>
    <dataValidation allowBlank="1" showInputMessage="1" showErrorMessage="1" errorTitle="Provider Category" error="Please enter an option from the drop down list." sqref="E32"/>
  </dataValidations>
  <printOptions horizontalCentered="1"/>
  <pageMargins left="0" right="0" top="1" bottom="1" header="0.5" footer="0.5"/>
  <pageSetup scale="6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20"/>
  <sheetViews>
    <sheetView zoomScaleNormal="100" workbookViewId="0">
      <pane ySplit="9" topLeftCell="A10" activePane="bottomLeft" state="frozen"/>
      <selection pane="bottomLeft" sqref="A1:I1"/>
    </sheetView>
  </sheetViews>
  <sheetFormatPr defaultColWidth="9.140625" defaultRowHeight="12.75"/>
  <cols>
    <col min="1" max="1" width="9.85546875" style="209" customWidth="1"/>
    <col min="2" max="2" width="60.42578125" style="52" customWidth="1"/>
    <col min="3" max="3" width="8.140625" style="8" customWidth="1"/>
    <col min="4" max="5" width="9" style="8" customWidth="1"/>
    <col min="6" max="6" width="10.42578125" style="8" customWidth="1"/>
    <col min="7" max="7" width="9.85546875" style="8" customWidth="1"/>
    <col min="8" max="8" width="15.85546875" style="8" bestFit="1" customWidth="1"/>
    <col min="9" max="9" width="13.5703125" style="8" bestFit="1" customWidth="1"/>
    <col min="10" max="10" width="14.85546875" style="8" bestFit="1" customWidth="1"/>
    <col min="11" max="37" width="9.140625" style="6"/>
    <col min="38" max="16384" width="9.140625" style="8"/>
  </cols>
  <sheetData>
    <row r="1" spans="1:37" ht="27.75" customHeight="1">
      <c r="A1" s="321" t="s">
        <v>2049</v>
      </c>
      <c r="B1" s="322"/>
      <c r="C1" s="322"/>
      <c r="D1" s="322"/>
      <c r="E1" s="322"/>
      <c r="F1" s="322"/>
      <c r="G1" s="322"/>
      <c r="H1" s="322"/>
      <c r="I1" s="323"/>
      <c r="J1" s="6"/>
    </row>
    <row r="2" spans="1:37">
      <c r="A2" s="318" t="s">
        <v>1793</v>
      </c>
      <c r="B2" s="319"/>
      <c r="C2" s="319"/>
      <c r="D2" s="319"/>
      <c r="E2" s="319"/>
      <c r="F2" s="319"/>
      <c r="G2" s="319"/>
      <c r="H2" s="319"/>
      <c r="I2" s="320"/>
      <c r="J2" s="6"/>
    </row>
    <row r="3" spans="1:37" s="110" customFormat="1">
      <c r="A3" s="318" t="s">
        <v>2398</v>
      </c>
      <c r="B3" s="319"/>
      <c r="C3" s="319"/>
      <c r="D3" s="319"/>
      <c r="E3" s="319"/>
      <c r="F3" s="319"/>
      <c r="G3" s="319"/>
      <c r="H3" s="319"/>
      <c r="I3" s="320"/>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ht="28.35" customHeight="1">
      <c r="A4" s="315" t="s">
        <v>1791</v>
      </c>
      <c r="B4" s="316"/>
      <c r="C4" s="316"/>
      <c r="D4" s="316"/>
      <c r="E4" s="316"/>
      <c r="F4" s="316"/>
      <c r="G4" s="316"/>
      <c r="H4" s="316"/>
      <c r="I4" s="317"/>
      <c r="J4" s="6"/>
    </row>
    <row r="5" spans="1:37" ht="29.45" customHeight="1">
      <c r="A5" s="312" t="s">
        <v>1792</v>
      </c>
      <c r="B5" s="313"/>
      <c r="C5" s="313"/>
      <c r="D5" s="313"/>
      <c r="E5" s="313"/>
      <c r="F5" s="313"/>
      <c r="G5" s="313"/>
      <c r="H5" s="313"/>
      <c r="I5" s="314"/>
      <c r="J5" s="6"/>
    </row>
    <row r="6" spans="1:37" ht="8.25" customHeight="1">
      <c r="A6" s="332"/>
      <c r="B6" s="333"/>
      <c r="C6" s="333"/>
      <c r="D6" s="333"/>
      <c r="E6" s="333"/>
      <c r="F6" s="333"/>
      <c r="G6" s="333"/>
      <c r="H6" s="333"/>
      <c r="I6" s="334"/>
      <c r="J6" s="6"/>
    </row>
    <row r="7" spans="1:37" ht="12.75" customHeight="1">
      <c r="A7" s="329" t="s">
        <v>8</v>
      </c>
      <c r="B7" s="324" t="s">
        <v>9</v>
      </c>
      <c r="C7" s="342" t="s">
        <v>24</v>
      </c>
      <c r="D7" s="336" t="s">
        <v>68</v>
      </c>
      <c r="E7" s="344" t="s">
        <v>69</v>
      </c>
      <c r="F7" s="339" t="s">
        <v>51</v>
      </c>
      <c r="G7" s="327" t="s">
        <v>38</v>
      </c>
      <c r="H7" s="327" t="s">
        <v>66</v>
      </c>
      <c r="I7" s="335"/>
      <c r="J7" s="7"/>
      <c r="AK7" s="8"/>
    </row>
    <row r="8" spans="1:37" ht="12.75" customHeight="1">
      <c r="A8" s="330"/>
      <c r="B8" s="325"/>
      <c r="C8" s="342"/>
      <c r="D8" s="337"/>
      <c r="E8" s="345"/>
      <c r="F8" s="340"/>
      <c r="G8" s="327"/>
      <c r="H8" s="327"/>
      <c r="I8" s="335"/>
      <c r="J8" s="7"/>
      <c r="AK8" s="8"/>
    </row>
    <row r="9" spans="1:37" ht="66.75" customHeight="1">
      <c r="A9" s="331"/>
      <c r="B9" s="326"/>
      <c r="C9" s="343"/>
      <c r="D9" s="338"/>
      <c r="E9" s="346"/>
      <c r="F9" s="341"/>
      <c r="G9" s="328"/>
      <c r="H9" s="9" t="s">
        <v>15</v>
      </c>
      <c r="I9" s="10" t="s">
        <v>16</v>
      </c>
      <c r="J9" s="7"/>
      <c r="AK9" s="8"/>
    </row>
    <row r="10" spans="1:37" s="18" customFormat="1">
      <c r="A10" s="210" t="s">
        <v>414</v>
      </c>
      <c r="B10" s="12" t="s">
        <v>2050</v>
      </c>
      <c r="C10" s="13">
        <v>6.43</v>
      </c>
      <c r="D10" s="14">
        <v>7.1719619999999997</v>
      </c>
      <c r="E10" s="14">
        <v>9.2478999999999996</v>
      </c>
      <c r="F10" s="46">
        <v>1</v>
      </c>
      <c r="G10" s="47">
        <v>1</v>
      </c>
      <c r="H10" s="15" t="s">
        <v>1990</v>
      </c>
      <c r="I10" s="16" t="s">
        <v>1991</v>
      </c>
      <c r="J10" s="17"/>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7" s="11" customFormat="1">
      <c r="A11" s="211" t="s">
        <v>415</v>
      </c>
      <c r="B11" s="19" t="s">
        <v>2050</v>
      </c>
      <c r="C11" s="20">
        <v>7.91</v>
      </c>
      <c r="D11" s="21">
        <v>7.5939620000000003</v>
      </c>
      <c r="E11" s="21">
        <v>9.7919999999999998</v>
      </c>
      <c r="F11" s="42">
        <v>1</v>
      </c>
      <c r="G11" s="43">
        <v>1.52</v>
      </c>
      <c r="H11" s="22" t="s">
        <v>1990</v>
      </c>
      <c r="I11" s="23" t="s">
        <v>1991</v>
      </c>
      <c r="J11" s="17"/>
      <c r="K11" s="206"/>
    </row>
    <row r="12" spans="1:37" s="11" customFormat="1">
      <c r="A12" s="211" t="s">
        <v>416</v>
      </c>
      <c r="B12" s="19" t="s">
        <v>2050</v>
      </c>
      <c r="C12" s="20">
        <v>11.81</v>
      </c>
      <c r="D12" s="21">
        <v>8.9259129999999995</v>
      </c>
      <c r="E12" s="21">
        <v>11.509499999999999</v>
      </c>
      <c r="F12" s="42">
        <v>1</v>
      </c>
      <c r="G12" s="43">
        <v>1.8</v>
      </c>
      <c r="H12" s="22" t="s">
        <v>1990</v>
      </c>
      <c r="I12" s="23" t="s">
        <v>1991</v>
      </c>
      <c r="J12" s="17"/>
      <c r="K12" s="206"/>
    </row>
    <row r="13" spans="1:37" s="29" customFormat="1" ht="15.75" customHeight="1">
      <c r="A13" s="212" t="s">
        <v>417</v>
      </c>
      <c r="B13" s="24" t="s">
        <v>2050</v>
      </c>
      <c r="C13" s="25">
        <v>26.32</v>
      </c>
      <c r="D13" s="26">
        <v>15.836081999999999</v>
      </c>
      <c r="E13" s="26">
        <v>20.419799999999999</v>
      </c>
      <c r="F13" s="44">
        <v>1</v>
      </c>
      <c r="G13" s="45">
        <v>2</v>
      </c>
      <c r="H13" s="27" t="s">
        <v>1990</v>
      </c>
      <c r="I13" s="28" t="s">
        <v>1991</v>
      </c>
      <c r="J13" s="17"/>
      <c r="K13" s="206"/>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7" s="18" customFormat="1" ht="13.5" customHeight="1">
      <c r="A14" s="210" t="s">
        <v>418</v>
      </c>
      <c r="B14" s="12" t="s">
        <v>2051</v>
      </c>
      <c r="C14" s="13">
        <v>9.64</v>
      </c>
      <c r="D14" s="14">
        <v>8.6652769999999997</v>
      </c>
      <c r="E14" s="14">
        <v>11.173400000000001</v>
      </c>
      <c r="F14" s="46">
        <v>1</v>
      </c>
      <c r="G14" s="47">
        <v>1</v>
      </c>
      <c r="H14" s="15" t="s">
        <v>1990</v>
      </c>
      <c r="I14" s="16" t="s">
        <v>1991</v>
      </c>
      <c r="J14" s="17"/>
      <c r="K14" s="206"/>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7" s="11" customFormat="1">
      <c r="A15" s="211" t="s">
        <v>419</v>
      </c>
      <c r="B15" s="19" t="s">
        <v>2051</v>
      </c>
      <c r="C15" s="20">
        <v>14.23</v>
      </c>
      <c r="D15" s="21">
        <v>11.170135</v>
      </c>
      <c r="E15" s="21">
        <v>14.4033</v>
      </c>
      <c r="F15" s="42">
        <v>1</v>
      </c>
      <c r="G15" s="43">
        <v>1.52</v>
      </c>
      <c r="H15" s="22" t="s">
        <v>1990</v>
      </c>
      <c r="I15" s="23" t="s">
        <v>1991</v>
      </c>
      <c r="J15" s="185"/>
      <c r="K15" s="206"/>
    </row>
    <row r="16" spans="1:37" s="11" customFormat="1">
      <c r="A16" s="211" t="s">
        <v>420</v>
      </c>
      <c r="B16" s="19" t="s">
        <v>2051</v>
      </c>
      <c r="C16" s="20">
        <v>20.420000000000002</v>
      </c>
      <c r="D16" s="21">
        <v>13.422976999999999</v>
      </c>
      <c r="E16" s="21">
        <v>17.308199999999999</v>
      </c>
      <c r="F16" s="42">
        <v>1</v>
      </c>
      <c r="G16" s="43">
        <v>1.8</v>
      </c>
      <c r="H16" s="22" t="s">
        <v>1990</v>
      </c>
      <c r="I16" s="23" t="s">
        <v>1991</v>
      </c>
      <c r="J16" s="17"/>
      <c r="K16" s="206"/>
    </row>
    <row r="17" spans="1:36" s="29" customFormat="1">
      <c r="A17" s="212" t="s">
        <v>421</v>
      </c>
      <c r="B17" s="24" t="s">
        <v>2051</v>
      </c>
      <c r="C17" s="25">
        <v>38.119999999999997</v>
      </c>
      <c r="D17" s="26">
        <v>21.163180000000001</v>
      </c>
      <c r="E17" s="26">
        <v>27.288799999999998</v>
      </c>
      <c r="F17" s="44">
        <v>1</v>
      </c>
      <c r="G17" s="45">
        <v>2</v>
      </c>
      <c r="H17" s="27" t="s">
        <v>1990</v>
      </c>
      <c r="I17" s="28" t="s">
        <v>1991</v>
      </c>
      <c r="J17" s="17"/>
      <c r="K17" s="206"/>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s="18" customFormat="1">
      <c r="A18" s="210" t="s">
        <v>422</v>
      </c>
      <c r="B18" s="12" t="s">
        <v>2052</v>
      </c>
      <c r="C18" s="13">
        <v>16.88</v>
      </c>
      <c r="D18" s="14">
        <v>5.6244829999999997</v>
      </c>
      <c r="E18" s="14">
        <v>7.2525000000000004</v>
      </c>
      <c r="F18" s="46">
        <v>1</v>
      </c>
      <c r="G18" s="47">
        <v>1</v>
      </c>
      <c r="H18" s="15" t="s">
        <v>1990</v>
      </c>
      <c r="I18" s="16" t="s">
        <v>1991</v>
      </c>
      <c r="J18" s="17"/>
      <c r="K18" s="206"/>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s="11" customFormat="1">
      <c r="A19" s="211" t="s">
        <v>423</v>
      </c>
      <c r="B19" s="19" t="s">
        <v>2052</v>
      </c>
      <c r="C19" s="20">
        <v>21.73</v>
      </c>
      <c r="D19" s="21">
        <v>6.9509910000000001</v>
      </c>
      <c r="E19" s="21">
        <v>8.9628999999999994</v>
      </c>
      <c r="F19" s="42">
        <v>1</v>
      </c>
      <c r="G19" s="43">
        <v>1.52</v>
      </c>
      <c r="H19" s="22" t="s">
        <v>1990</v>
      </c>
      <c r="I19" s="23" t="s">
        <v>1991</v>
      </c>
      <c r="J19" s="17"/>
      <c r="K19" s="206"/>
    </row>
    <row r="20" spans="1:36" s="11" customFormat="1">
      <c r="A20" s="211" t="s">
        <v>424</v>
      </c>
      <c r="B20" s="19" t="s">
        <v>2052</v>
      </c>
      <c r="C20" s="20">
        <v>31.45</v>
      </c>
      <c r="D20" s="21">
        <v>11.431343999999999</v>
      </c>
      <c r="E20" s="21">
        <v>14.7401</v>
      </c>
      <c r="F20" s="42">
        <v>1</v>
      </c>
      <c r="G20" s="43">
        <v>1.8</v>
      </c>
      <c r="H20" s="22" t="s">
        <v>1990</v>
      </c>
      <c r="I20" s="23" t="s">
        <v>1991</v>
      </c>
      <c r="J20" s="17"/>
      <c r="K20" s="206"/>
    </row>
    <row r="21" spans="1:36" s="29" customFormat="1">
      <c r="A21" s="212" t="s">
        <v>425</v>
      </c>
      <c r="B21" s="24" t="s">
        <v>2052</v>
      </c>
      <c r="C21" s="25">
        <v>46.39</v>
      </c>
      <c r="D21" s="26">
        <v>18.836583000000001</v>
      </c>
      <c r="E21" s="26">
        <v>24.288799999999998</v>
      </c>
      <c r="F21" s="44">
        <v>1</v>
      </c>
      <c r="G21" s="45">
        <v>2</v>
      </c>
      <c r="H21" s="27" t="s">
        <v>1990</v>
      </c>
      <c r="I21" s="28" t="s">
        <v>1991</v>
      </c>
      <c r="J21" s="17"/>
      <c r="K21" s="206"/>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s="32" customFormat="1">
      <c r="A22" s="211" t="s">
        <v>426</v>
      </c>
      <c r="B22" s="19" t="s">
        <v>2053</v>
      </c>
      <c r="C22" s="20">
        <v>12.07</v>
      </c>
      <c r="D22" s="21">
        <v>5.0794769999999998</v>
      </c>
      <c r="E22" s="21">
        <v>6.5496999999999996</v>
      </c>
      <c r="F22" s="42">
        <v>1</v>
      </c>
      <c r="G22" s="43">
        <v>1</v>
      </c>
      <c r="H22" s="30" t="s">
        <v>15</v>
      </c>
      <c r="I22" s="31" t="s">
        <v>40</v>
      </c>
      <c r="J22" s="17"/>
      <c r="K22" s="206"/>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32" customFormat="1">
      <c r="A23" s="211" t="s">
        <v>427</v>
      </c>
      <c r="B23" s="19" t="s">
        <v>2053</v>
      </c>
      <c r="C23" s="20">
        <v>18.59</v>
      </c>
      <c r="D23" s="21">
        <v>6.9107390000000004</v>
      </c>
      <c r="E23" s="21">
        <v>8.9109999999999996</v>
      </c>
      <c r="F23" s="42">
        <v>1</v>
      </c>
      <c r="G23" s="43">
        <v>1.52</v>
      </c>
      <c r="H23" s="22" t="s">
        <v>15</v>
      </c>
      <c r="I23" s="23" t="s">
        <v>40</v>
      </c>
      <c r="J23" s="17"/>
      <c r="K23" s="206"/>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s="32" customFormat="1">
      <c r="A24" s="211" t="s">
        <v>428</v>
      </c>
      <c r="B24" s="19" t="s">
        <v>2053</v>
      </c>
      <c r="C24" s="20">
        <v>24.54</v>
      </c>
      <c r="D24" s="21">
        <v>10.024951</v>
      </c>
      <c r="E24" s="21">
        <v>12.926600000000001</v>
      </c>
      <c r="F24" s="42">
        <v>1</v>
      </c>
      <c r="G24" s="43">
        <v>1.8</v>
      </c>
      <c r="H24" s="22" t="s">
        <v>15</v>
      </c>
      <c r="I24" s="23" t="s">
        <v>40</v>
      </c>
      <c r="J24" s="17"/>
      <c r="K24" s="206"/>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s="32" customFormat="1">
      <c r="A25" s="212" t="s">
        <v>429</v>
      </c>
      <c r="B25" s="24" t="s">
        <v>2053</v>
      </c>
      <c r="C25" s="25">
        <v>35.81</v>
      </c>
      <c r="D25" s="26">
        <v>14.423449</v>
      </c>
      <c r="E25" s="26">
        <v>18.598299999999998</v>
      </c>
      <c r="F25" s="44">
        <v>1</v>
      </c>
      <c r="G25" s="45">
        <v>2</v>
      </c>
      <c r="H25" s="27" t="s">
        <v>15</v>
      </c>
      <c r="I25" s="28" t="s">
        <v>40</v>
      </c>
      <c r="J25" s="17"/>
      <c r="K25" s="206"/>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s="32" customFormat="1">
      <c r="A26" s="211" t="s">
        <v>430</v>
      </c>
      <c r="B26" s="19" t="s">
        <v>2054</v>
      </c>
      <c r="C26" s="20">
        <v>17.93</v>
      </c>
      <c r="D26" s="21">
        <v>4.8789550000000004</v>
      </c>
      <c r="E26" s="21">
        <v>6.2911999999999999</v>
      </c>
      <c r="F26" s="42">
        <v>1</v>
      </c>
      <c r="G26" s="43">
        <v>1</v>
      </c>
      <c r="H26" s="30" t="s">
        <v>15</v>
      </c>
      <c r="I26" s="31" t="s">
        <v>40</v>
      </c>
      <c r="J26" s="17"/>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32" customFormat="1">
      <c r="A27" s="211" t="s">
        <v>431</v>
      </c>
      <c r="B27" s="19" t="s">
        <v>2054</v>
      </c>
      <c r="C27" s="20">
        <v>17.43</v>
      </c>
      <c r="D27" s="21">
        <v>5.4210609999999999</v>
      </c>
      <c r="E27" s="21">
        <v>6.9901999999999997</v>
      </c>
      <c r="F27" s="42">
        <v>1</v>
      </c>
      <c r="G27" s="43">
        <v>1.52</v>
      </c>
      <c r="H27" s="22" t="s">
        <v>15</v>
      </c>
      <c r="I27" s="23" t="s">
        <v>40</v>
      </c>
      <c r="J27" s="17"/>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s="32" customFormat="1">
      <c r="A28" s="211" t="s">
        <v>432</v>
      </c>
      <c r="B28" s="19" t="s">
        <v>2054</v>
      </c>
      <c r="C28" s="20">
        <v>21.56</v>
      </c>
      <c r="D28" s="21">
        <v>6.6344399999999997</v>
      </c>
      <c r="E28" s="21">
        <v>8.5548000000000002</v>
      </c>
      <c r="F28" s="42">
        <v>1</v>
      </c>
      <c r="G28" s="43">
        <v>1.8</v>
      </c>
      <c r="H28" s="22" t="s">
        <v>15</v>
      </c>
      <c r="I28" s="23" t="s">
        <v>40</v>
      </c>
      <c r="J28" s="17"/>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s="32" customFormat="1">
      <c r="A29" s="212" t="s">
        <v>433</v>
      </c>
      <c r="B29" s="24" t="s">
        <v>2054</v>
      </c>
      <c r="C29" s="25">
        <v>29.06</v>
      </c>
      <c r="D29" s="26">
        <v>9.6901569999999992</v>
      </c>
      <c r="E29" s="26">
        <v>12.494899999999999</v>
      </c>
      <c r="F29" s="44">
        <v>1</v>
      </c>
      <c r="G29" s="45">
        <v>2</v>
      </c>
      <c r="H29" s="27" t="s">
        <v>15</v>
      </c>
      <c r="I29" s="28" t="s">
        <v>40</v>
      </c>
      <c r="J29" s="17"/>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s="32" customFormat="1">
      <c r="A30" s="211" t="s">
        <v>434</v>
      </c>
      <c r="B30" s="19" t="s">
        <v>2055</v>
      </c>
      <c r="C30" s="20">
        <v>6.71</v>
      </c>
      <c r="D30" s="21">
        <v>5.8414130000000002</v>
      </c>
      <c r="E30" s="21">
        <v>7.5321999999999996</v>
      </c>
      <c r="F30" s="42">
        <v>1</v>
      </c>
      <c r="G30" s="43">
        <v>1</v>
      </c>
      <c r="H30" s="30" t="s">
        <v>1990</v>
      </c>
      <c r="I30" s="31" t="s">
        <v>1991</v>
      </c>
      <c r="J30" s="17"/>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s="32" customFormat="1">
      <c r="A31" s="211" t="s">
        <v>435</v>
      </c>
      <c r="B31" s="19" t="s">
        <v>2055</v>
      </c>
      <c r="C31" s="20">
        <v>7.03</v>
      </c>
      <c r="D31" s="21">
        <v>8.2131629999999998</v>
      </c>
      <c r="E31" s="21">
        <v>10.590400000000001</v>
      </c>
      <c r="F31" s="42">
        <v>1</v>
      </c>
      <c r="G31" s="43">
        <v>1.52</v>
      </c>
      <c r="H31" s="22" t="s">
        <v>1990</v>
      </c>
      <c r="I31" s="23" t="s">
        <v>1991</v>
      </c>
      <c r="J31" s="17"/>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2" customFormat="1">
      <c r="A32" s="211" t="s">
        <v>436</v>
      </c>
      <c r="B32" s="19" t="s">
        <v>2055</v>
      </c>
      <c r="C32" s="20">
        <v>10.1</v>
      </c>
      <c r="D32" s="21">
        <v>9.183192</v>
      </c>
      <c r="E32" s="21">
        <v>11.841200000000001</v>
      </c>
      <c r="F32" s="42">
        <v>1</v>
      </c>
      <c r="G32" s="43">
        <v>1.8</v>
      </c>
      <c r="H32" s="22" t="s">
        <v>1990</v>
      </c>
      <c r="I32" s="23" t="s">
        <v>1991</v>
      </c>
      <c r="J32" s="17"/>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2" customFormat="1">
      <c r="A33" s="212" t="s">
        <v>437</v>
      </c>
      <c r="B33" s="24" t="s">
        <v>2055</v>
      </c>
      <c r="C33" s="25">
        <v>23.11</v>
      </c>
      <c r="D33" s="26">
        <v>14.530689000000001</v>
      </c>
      <c r="E33" s="26">
        <v>18.736599999999999</v>
      </c>
      <c r="F33" s="44">
        <v>1</v>
      </c>
      <c r="G33" s="45">
        <v>2</v>
      </c>
      <c r="H33" s="27" t="s">
        <v>1990</v>
      </c>
      <c r="I33" s="28" t="s">
        <v>1991</v>
      </c>
      <c r="J33" s="17"/>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2" customFormat="1">
      <c r="A34" s="211" t="s">
        <v>438</v>
      </c>
      <c r="B34" s="19" t="s">
        <v>2056</v>
      </c>
      <c r="C34" s="20">
        <v>5.16</v>
      </c>
      <c r="D34" s="21">
        <v>1.882209</v>
      </c>
      <c r="E34" s="21">
        <v>2.427</v>
      </c>
      <c r="F34" s="42">
        <v>1</v>
      </c>
      <c r="G34" s="43">
        <v>1</v>
      </c>
      <c r="H34" s="30" t="s">
        <v>15</v>
      </c>
      <c r="I34" s="31" t="s">
        <v>40</v>
      </c>
      <c r="J34" s="17"/>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2" customFormat="1">
      <c r="A35" s="211" t="s">
        <v>439</v>
      </c>
      <c r="B35" s="19" t="s">
        <v>2056</v>
      </c>
      <c r="C35" s="20">
        <v>6.09</v>
      </c>
      <c r="D35" s="21">
        <v>2.611259</v>
      </c>
      <c r="E35" s="21">
        <v>3.3671000000000002</v>
      </c>
      <c r="F35" s="42">
        <v>1</v>
      </c>
      <c r="G35" s="43">
        <v>1.52</v>
      </c>
      <c r="H35" s="22" t="s">
        <v>15</v>
      </c>
      <c r="I35" s="23" t="s">
        <v>40</v>
      </c>
      <c r="J35" s="17"/>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2" customFormat="1">
      <c r="A36" s="211" t="s">
        <v>440</v>
      </c>
      <c r="B36" s="19" t="s">
        <v>2056</v>
      </c>
      <c r="C36" s="20">
        <v>9.68</v>
      </c>
      <c r="D36" s="21">
        <v>3.426437</v>
      </c>
      <c r="E36" s="21">
        <v>4.4181999999999997</v>
      </c>
      <c r="F36" s="42">
        <v>1</v>
      </c>
      <c r="G36" s="43">
        <v>1.8</v>
      </c>
      <c r="H36" s="22" t="s">
        <v>15</v>
      </c>
      <c r="I36" s="23" t="s">
        <v>40</v>
      </c>
      <c r="J36" s="17"/>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2" customFormat="1">
      <c r="A37" s="212" t="s">
        <v>441</v>
      </c>
      <c r="B37" s="24" t="s">
        <v>2056</v>
      </c>
      <c r="C37" s="25">
        <v>18.399999999999999</v>
      </c>
      <c r="D37" s="26">
        <v>6.5276439999999996</v>
      </c>
      <c r="E37" s="26">
        <v>8.4170999999999996</v>
      </c>
      <c r="F37" s="44">
        <v>1</v>
      </c>
      <c r="G37" s="45">
        <v>2</v>
      </c>
      <c r="H37" s="27" t="s">
        <v>15</v>
      </c>
      <c r="I37" s="28" t="s">
        <v>40</v>
      </c>
      <c r="J37" s="17"/>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2" customFormat="1">
      <c r="A38" s="211" t="s">
        <v>442</v>
      </c>
      <c r="B38" s="19" t="s">
        <v>2057</v>
      </c>
      <c r="C38" s="20">
        <v>3.52</v>
      </c>
      <c r="D38" s="21">
        <v>2.0777450000000002</v>
      </c>
      <c r="E38" s="21">
        <v>2.6791</v>
      </c>
      <c r="F38" s="42">
        <v>1</v>
      </c>
      <c r="G38" s="43">
        <v>1</v>
      </c>
      <c r="H38" s="30" t="s">
        <v>15</v>
      </c>
      <c r="I38" s="31" t="s">
        <v>40</v>
      </c>
      <c r="J38" s="17"/>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s="32" customFormat="1">
      <c r="A39" s="211" t="s">
        <v>443</v>
      </c>
      <c r="B39" s="19" t="s">
        <v>2057</v>
      </c>
      <c r="C39" s="20">
        <v>5.26</v>
      </c>
      <c r="D39" s="21">
        <v>2.7220460000000002</v>
      </c>
      <c r="E39" s="21">
        <v>3.5099</v>
      </c>
      <c r="F39" s="42">
        <v>1</v>
      </c>
      <c r="G39" s="43">
        <v>1.52</v>
      </c>
      <c r="H39" s="22" t="s">
        <v>15</v>
      </c>
      <c r="I39" s="23" t="s">
        <v>40</v>
      </c>
      <c r="J39" s="17"/>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s="32" customFormat="1">
      <c r="A40" s="211" t="s">
        <v>444</v>
      </c>
      <c r="B40" s="19" t="s">
        <v>2057</v>
      </c>
      <c r="C40" s="20">
        <v>9.7799999999999994</v>
      </c>
      <c r="D40" s="21">
        <v>4.1715540000000004</v>
      </c>
      <c r="E40" s="21">
        <v>5.3789999999999996</v>
      </c>
      <c r="F40" s="42">
        <v>1</v>
      </c>
      <c r="G40" s="43">
        <v>1.8</v>
      </c>
      <c r="H40" s="22" t="s">
        <v>15</v>
      </c>
      <c r="I40" s="23" t="s">
        <v>40</v>
      </c>
      <c r="J40" s="17"/>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s="32" customFormat="1">
      <c r="A41" s="212" t="s">
        <v>445</v>
      </c>
      <c r="B41" s="24" t="s">
        <v>2057</v>
      </c>
      <c r="C41" s="25">
        <v>18.489999999999998</v>
      </c>
      <c r="D41" s="26">
        <v>7.293291</v>
      </c>
      <c r="E41" s="26">
        <v>9.4042999999999992</v>
      </c>
      <c r="F41" s="44">
        <v>1</v>
      </c>
      <c r="G41" s="45">
        <v>2</v>
      </c>
      <c r="H41" s="27" t="s">
        <v>15</v>
      </c>
      <c r="I41" s="28" t="s">
        <v>40</v>
      </c>
      <c r="J41" s="17"/>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s="32" customFormat="1">
      <c r="A42" s="211" t="s">
        <v>446</v>
      </c>
      <c r="B42" s="19" t="s">
        <v>2058</v>
      </c>
      <c r="C42" s="20">
        <v>2.46</v>
      </c>
      <c r="D42" s="21">
        <v>1.249833</v>
      </c>
      <c r="E42" s="21">
        <v>1.6115999999999999</v>
      </c>
      <c r="F42" s="42">
        <v>1</v>
      </c>
      <c r="G42" s="43">
        <v>1</v>
      </c>
      <c r="H42" s="30" t="s">
        <v>15</v>
      </c>
      <c r="I42" s="31" t="s">
        <v>40</v>
      </c>
      <c r="J42" s="17"/>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s="32" customFormat="1">
      <c r="A43" s="211" t="s">
        <v>447</v>
      </c>
      <c r="B43" s="19" t="s">
        <v>2058</v>
      </c>
      <c r="C43" s="20">
        <v>3.97</v>
      </c>
      <c r="D43" s="21">
        <v>1.5884739999999999</v>
      </c>
      <c r="E43" s="21">
        <v>2.0482999999999998</v>
      </c>
      <c r="F43" s="42">
        <v>1</v>
      </c>
      <c r="G43" s="43">
        <v>1.52</v>
      </c>
      <c r="H43" s="22" t="s">
        <v>15</v>
      </c>
      <c r="I43" s="23" t="s">
        <v>40</v>
      </c>
      <c r="J43" s="1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s="32" customFormat="1">
      <c r="A44" s="211" t="s">
        <v>448</v>
      </c>
      <c r="B44" s="19" t="s">
        <v>2058</v>
      </c>
      <c r="C44" s="20">
        <v>8.0399999999999991</v>
      </c>
      <c r="D44" s="21">
        <v>2.693559</v>
      </c>
      <c r="E44" s="21">
        <v>3.4731999999999998</v>
      </c>
      <c r="F44" s="42">
        <v>1</v>
      </c>
      <c r="G44" s="43">
        <v>1.8</v>
      </c>
      <c r="H44" s="22" t="s">
        <v>15</v>
      </c>
      <c r="I44" s="23" t="s">
        <v>40</v>
      </c>
      <c r="J44" s="17"/>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s="32" customFormat="1">
      <c r="A45" s="212" t="s">
        <v>449</v>
      </c>
      <c r="B45" s="24" t="s">
        <v>2058</v>
      </c>
      <c r="C45" s="25">
        <v>18.21</v>
      </c>
      <c r="D45" s="26">
        <v>6.3873579999999999</v>
      </c>
      <c r="E45" s="26">
        <v>8.2362000000000002</v>
      </c>
      <c r="F45" s="44">
        <v>1</v>
      </c>
      <c r="G45" s="45">
        <v>2</v>
      </c>
      <c r="H45" s="27" t="s">
        <v>15</v>
      </c>
      <c r="I45" s="28" t="s">
        <v>40</v>
      </c>
      <c r="J45" s="17"/>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s="32" customFormat="1">
      <c r="A46" s="211" t="s">
        <v>450</v>
      </c>
      <c r="B46" s="19" t="s">
        <v>2059</v>
      </c>
      <c r="C46" s="20">
        <v>2.98</v>
      </c>
      <c r="D46" s="21">
        <v>1.411521</v>
      </c>
      <c r="E46" s="21">
        <v>1.8201000000000001</v>
      </c>
      <c r="F46" s="42">
        <v>1</v>
      </c>
      <c r="G46" s="43">
        <v>1</v>
      </c>
      <c r="H46" s="30" t="s">
        <v>15</v>
      </c>
      <c r="I46" s="31" t="s">
        <v>40</v>
      </c>
      <c r="J46" s="17"/>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s="32" customFormat="1">
      <c r="A47" s="211" t="s">
        <v>451</v>
      </c>
      <c r="B47" s="19" t="s">
        <v>2059</v>
      </c>
      <c r="C47" s="20">
        <v>5.17</v>
      </c>
      <c r="D47" s="21">
        <v>2.0224150000000001</v>
      </c>
      <c r="E47" s="21">
        <v>2.6078000000000001</v>
      </c>
      <c r="F47" s="42">
        <v>1</v>
      </c>
      <c r="G47" s="43">
        <v>1.52</v>
      </c>
      <c r="H47" s="22" t="s">
        <v>15</v>
      </c>
      <c r="I47" s="23" t="s">
        <v>40</v>
      </c>
      <c r="J47" s="17"/>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s="32" customFormat="1">
      <c r="A48" s="211" t="s">
        <v>452</v>
      </c>
      <c r="B48" s="19" t="s">
        <v>2059</v>
      </c>
      <c r="C48" s="20">
        <v>9.35</v>
      </c>
      <c r="D48" s="21">
        <v>3.9074339999999999</v>
      </c>
      <c r="E48" s="21">
        <v>5.0384000000000002</v>
      </c>
      <c r="F48" s="42">
        <v>1</v>
      </c>
      <c r="G48" s="43">
        <v>1.8</v>
      </c>
      <c r="H48" s="22" t="s">
        <v>15</v>
      </c>
      <c r="I48" s="23" t="s">
        <v>40</v>
      </c>
      <c r="J48" s="17"/>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s="32" customFormat="1">
      <c r="A49" s="212" t="s">
        <v>453</v>
      </c>
      <c r="B49" s="24" t="s">
        <v>2059</v>
      </c>
      <c r="C49" s="25">
        <v>19.03</v>
      </c>
      <c r="D49" s="26">
        <v>6.978828</v>
      </c>
      <c r="E49" s="26">
        <v>8.9987999999999992</v>
      </c>
      <c r="F49" s="44">
        <v>1</v>
      </c>
      <c r="G49" s="45">
        <v>2</v>
      </c>
      <c r="H49" s="27" t="s">
        <v>15</v>
      </c>
      <c r="I49" s="28" t="s">
        <v>40</v>
      </c>
      <c r="J49" s="17"/>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s="32" customFormat="1">
      <c r="A50" s="211" t="s">
        <v>454</v>
      </c>
      <c r="B50" s="19" t="s">
        <v>2060</v>
      </c>
      <c r="C50" s="20">
        <v>1.42</v>
      </c>
      <c r="D50" s="21">
        <v>1.1306659999999999</v>
      </c>
      <c r="E50" s="21">
        <v>1.4579</v>
      </c>
      <c r="F50" s="42">
        <v>1</v>
      </c>
      <c r="G50" s="43">
        <v>1</v>
      </c>
      <c r="H50" s="30" t="s">
        <v>15</v>
      </c>
      <c r="I50" s="31" t="s">
        <v>40</v>
      </c>
      <c r="J50" s="17"/>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s="32" customFormat="1">
      <c r="A51" s="211" t="s">
        <v>455</v>
      </c>
      <c r="B51" s="19" t="s">
        <v>2060</v>
      </c>
      <c r="C51" s="20">
        <v>2.58</v>
      </c>
      <c r="D51" s="21">
        <v>1.4917419999999999</v>
      </c>
      <c r="E51" s="21">
        <v>1.9235</v>
      </c>
      <c r="F51" s="42">
        <v>1</v>
      </c>
      <c r="G51" s="43">
        <v>1.52</v>
      </c>
      <c r="H51" s="22" t="s">
        <v>15</v>
      </c>
      <c r="I51" s="23" t="s">
        <v>40</v>
      </c>
      <c r="J51" s="17"/>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s="32" customFormat="1">
      <c r="A52" s="211" t="s">
        <v>456</v>
      </c>
      <c r="B52" s="19" t="s">
        <v>2060</v>
      </c>
      <c r="C52" s="20">
        <v>6.84</v>
      </c>
      <c r="D52" s="21">
        <v>2.918641</v>
      </c>
      <c r="E52" s="21">
        <v>3.7633999999999999</v>
      </c>
      <c r="F52" s="42">
        <v>1</v>
      </c>
      <c r="G52" s="43">
        <v>1.8</v>
      </c>
      <c r="H52" s="22" t="s">
        <v>15</v>
      </c>
      <c r="I52" s="23" t="s">
        <v>40</v>
      </c>
      <c r="J52" s="17"/>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s="32" customFormat="1">
      <c r="A53" s="212" t="s">
        <v>457</v>
      </c>
      <c r="B53" s="24" t="s">
        <v>2060</v>
      </c>
      <c r="C53" s="25">
        <v>14.43</v>
      </c>
      <c r="D53" s="26">
        <v>6.1952730000000003</v>
      </c>
      <c r="E53" s="26">
        <v>7.9885000000000002</v>
      </c>
      <c r="F53" s="44">
        <v>1</v>
      </c>
      <c r="G53" s="45">
        <v>2</v>
      </c>
      <c r="H53" s="27" t="s">
        <v>15</v>
      </c>
      <c r="I53" s="28" t="s">
        <v>40</v>
      </c>
      <c r="J53" s="17"/>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s="32" customFormat="1">
      <c r="A54" s="211" t="s">
        <v>458</v>
      </c>
      <c r="B54" s="19" t="s">
        <v>2061</v>
      </c>
      <c r="C54" s="20">
        <v>2.33</v>
      </c>
      <c r="D54" s="21">
        <v>1.294829</v>
      </c>
      <c r="E54" s="21">
        <v>1.6696</v>
      </c>
      <c r="F54" s="42">
        <v>1</v>
      </c>
      <c r="G54" s="43">
        <v>1</v>
      </c>
      <c r="H54" s="30" t="s">
        <v>15</v>
      </c>
      <c r="I54" s="31" t="s">
        <v>40</v>
      </c>
      <c r="J54" s="17"/>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s="32" customFormat="1">
      <c r="A55" s="211" t="s">
        <v>459</v>
      </c>
      <c r="B55" s="19" t="s">
        <v>2061</v>
      </c>
      <c r="C55" s="20">
        <v>4</v>
      </c>
      <c r="D55" s="21">
        <v>1.709295</v>
      </c>
      <c r="E55" s="21">
        <v>2.2040000000000002</v>
      </c>
      <c r="F55" s="42">
        <v>1</v>
      </c>
      <c r="G55" s="43">
        <v>1.52</v>
      </c>
      <c r="H55" s="22" t="s">
        <v>15</v>
      </c>
      <c r="I55" s="23" t="s">
        <v>40</v>
      </c>
      <c r="J55" s="17"/>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32" customFormat="1">
      <c r="A56" s="211" t="s">
        <v>460</v>
      </c>
      <c r="B56" s="19" t="s">
        <v>2061</v>
      </c>
      <c r="C56" s="20">
        <v>7.54</v>
      </c>
      <c r="D56" s="21">
        <v>2.449573</v>
      </c>
      <c r="E56" s="21">
        <v>3.1585999999999999</v>
      </c>
      <c r="F56" s="42">
        <v>1</v>
      </c>
      <c r="G56" s="43">
        <v>1.8</v>
      </c>
      <c r="H56" s="22" t="s">
        <v>15</v>
      </c>
      <c r="I56" s="23" t="s">
        <v>40</v>
      </c>
      <c r="J56" s="17"/>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s="32" customFormat="1">
      <c r="A57" s="212" t="s">
        <v>461</v>
      </c>
      <c r="B57" s="24" t="s">
        <v>2061</v>
      </c>
      <c r="C57" s="25">
        <v>17.149999999999999</v>
      </c>
      <c r="D57" s="26">
        <v>5.1587050000000003</v>
      </c>
      <c r="E57" s="26">
        <v>6.6519000000000004</v>
      </c>
      <c r="F57" s="44">
        <v>1</v>
      </c>
      <c r="G57" s="45">
        <v>2</v>
      </c>
      <c r="H57" s="27" t="s">
        <v>15</v>
      </c>
      <c r="I57" s="28" t="s">
        <v>40</v>
      </c>
      <c r="J57" s="17"/>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s="32" customFormat="1">
      <c r="A58" s="211" t="s">
        <v>462</v>
      </c>
      <c r="B58" s="19" t="s">
        <v>2062</v>
      </c>
      <c r="C58" s="20">
        <v>3.35</v>
      </c>
      <c r="D58" s="21">
        <v>0.98563100000000003</v>
      </c>
      <c r="E58" s="21">
        <v>1.2708999999999999</v>
      </c>
      <c r="F58" s="42">
        <v>1</v>
      </c>
      <c r="G58" s="43">
        <v>1</v>
      </c>
      <c r="H58" s="30" t="s">
        <v>15</v>
      </c>
      <c r="I58" s="31" t="s">
        <v>40</v>
      </c>
      <c r="J58" s="17"/>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s="32" customFormat="1">
      <c r="A59" s="211" t="s">
        <v>463</v>
      </c>
      <c r="B59" s="19" t="s">
        <v>2062</v>
      </c>
      <c r="C59" s="20">
        <v>4.46</v>
      </c>
      <c r="D59" s="21">
        <v>1.118309</v>
      </c>
      <c r="E59" s="21">
        <v>1.4419999999999999</v>
      </c>
      <c r="F59" s="42">
        <v>1</v>
      </c>
      <c r="G59" s="43">
        <v>1.52</v>
      </c>
      <c r="H59" s="22" t="s">
        <v>15</v>
      </c>
      <c r="I59" s="23" t="s">
        <v>40</v>
      </c>
      <c r="J59" s="17"/>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s="32" customFormat="1">
      <c r="A60" s="211" t="s">
        <v>464</v>
      </c>
      <c r="B60" s="19" t="s">
        <v>2062</v>
      </c>
      <c r="C60" s="20">
        <v>7.12</v>
      </c>
      <c r="D60" s="21">
        <v>1.596149</v>
      </c>
      <c r="E60" s="21">
        <v>2.0581999999999998</v>
      </c>
      <c r="F60" s="42">
        <v>1</v>
      </c>
      <c r="G60" s="43">
        <v>1.8</v>
      </c>
      <c r="H60" s="22" t="s">
        <v>15</v>
      </c>
      <c r="I60" s="23" t="s">
        <v>40</v>
      </c>
      <c r="J60" s="17"/>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s="32" customFormat="1">
      <c r="A61" s="212" t="s">
        <v>465</v>
      </c>
      <c r="B61" s="24" t="s">
        <v>2062</v>
      </c>
      <c r="C61" s="25">
        <v>15.13</v>
      </c>
      <c r="D61" s="26">
        <v>4.1274360000000003</v>
      </c>
      <c r="E61" s="26">
        <v>5.3220999999999998</v>
      </c>
      <c r="F61" s="44">
        <v>1</v>
      </c>
      <c r="G61" s="45">
        <v>2</v>
      </c>
      <c r="H61" s="27" t="s">
        <v>15</v>
      </c>
      <c r="I61" s="28" t="s">
        <v>40</v>
      </c>
      <c r="J61" s="17"/>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s="32" customFormat="1">
      <c r="A62" s="211" t="s">
        <v>466</v>
      </c>
      <c r="B62" s="19" t="s">
        <v>2063</v>
      </c>
      <c r="C62" s="20">
        <v>2.74</v>
      </c>
      <c r="D62" s="21">
        <v>0.76175099999999996</v>
      </c>
      <c r="E62" s="21">
        <v>0.98219999999999996</v>
      </c>
      <c r="F62" s="42">
        <v>1</v>
      </c>
      <c r="G62" s="43">
        <v>1</v>
      </c>
      <c r="H62" s="30" t="s">
        <v>15</v>
      </c>
      <c r="I62" s="31" t="s">
        <v>40</v>
      </c>
      <c r="J62" s="17"/>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s="32" customFormat="1">
      <c r="A63" s="211" t="s">
        <v>467</v>
      </c>
      <c r="B63" s="19" t="s">
        <v>2063</v>
      </c>
      <c r="C63" s="20">
        <v>3.52</v>
      </c>
      <c r="D63" s="21">
        <v>0.84638999999999998</v>
      </c>
      <c r="E63" s="21">
        <v>1.0913999999999999</v>
      </c>
      <c r="F63" s="42">
        <v>1</v>
      </c>
      <c r="G63" s="43">
        <v>1.52</v>
      </c>
      <c r="H63" s="22" t="s">
        <v>15</v>
      </c>
      <c r="I63" s="23" t="s">
        <v>40</v>
      </c>
      <c r="J63" s="17"/>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s="32" customFormat="1">
      <c r="A64" s="211" t="s">
        <v>468</v>
      </c>
      <c r="B64" s="19" t="s">
        <v>2063</v>
      </c>
      <c r="C64" s="20">
        <v>5.34</v>
      </c>
      <c r="D64" s="21">
        <v>1.1560729999999999</v>
      </c>
      <c r="E64" s="21">
        <v>1.4906999999999999</v>
      </c>
      <c r="F64" s="42">
        <v>1</v>
      </c>
      <c r="G64" s="43">
        <v>1.8</v>
      </c>
      <c r="H64" s="22" t="s">
        <v>15</v>
      </c>
      <c r="I64" s="23" t="s">
        <v>40</v>
      </c>
      <c r="J64" s="17"/>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s="32" customFormat="1">
      <c r="A65" s="212" t="s">
        <v>469</v>
      </c>
      <c r="B65" s="24" t="s">
        <v>2063</v>
      </c>
      <c r="C65" s="25">
        <v>8.27</v>
      </c>
      <c r="D65" s="26">
        <v>2.0543659999999999</v>
      </c>
      <c r="E65" s="26">
        <v>2.649</v>
      </c>
      <c r="F65" s="44">
        <v>1</v>
      </c>
      <c r="G65" s="45">
        <v>2</v>
      </c>
      <c r="H65" s="27" t="s">
        <v>15</v>
      </c>
      <c r="I65" s="28" t="s">
        <v>40</v>
      </c>
      <c r="J65" s="17"/>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s="32" customFormat="1">
      <c r="A66" s="211" t="s">
        <v>470</v>
      </c>
      <c r="B66" s="19" t="s">
        <v>2064</v>
      </c>
      <c r="C66" s="20">
        <v>4.0999999999999996</v>
      </c>
      <c r="D66" s="21">
        <v>0.59975599999999996</v>
      </c>
      <c r="E66" s="21">
        <v>0.77339999999999998</v>
      </c>
      <c r="F66" s="42">
        <v>1</v>
      </c>
      <c r="G66" s="43">
        <v>1</v>
      </c>
      <c r="H66" s="30" t="s">
        <v>15</v>
      </c>
      <c r="I66" s="31" t="s">
        <v>40</v>
      </c>
      <c r="J66" s="17"/>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s="32" customFormat="1">
      <c r="A67" s="211" t="s">
        <v>471</v>
      </c>
      <c r="B67" s="19" t="s">
        <v>2064</v>
      </c>
      <c r="C67" s="20">
        <v>7.95</v>
      </c>
      <c r="D67" s="21">
        <v>0.74647300000000005</v>
      </c>
      <c r="E67" s="21">
        <v>0.96250000000000002</v>
      </c>
      <c r="F67" s="42">
        <v>1</v>
      </c>
      <c r="G67" s="43">
        <v>1.52</v>
      </c>
      <c r="H67" s="22" t="s">
        <v>15</v>
      </c>
      <c r="I67" s="23" t="s">
        <v>40</v>
      </c>
      <c r="J67" s="17"/>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s="32" customFormat="1">
      <c r="A68" s="211" t="s">
        <v>472</v>
      </c>
      <c r="B68" s="19" t="s">
        <v>2064</v>
      </c>
      <c r="C68" s="20">
        <v>7.64</v>
      </c>
      <c r="D68" s="21">
        <v>1.163969</v>
      </c>
      <c r="E68" s="21">
        <v>1.5008999999999999</v>
      </c>
      <c r="F68" s="42">
        <v>1</v>
      </c>
      <c r="G68" s="43">
        <v>1.8</v>
      </c>
      <c r="H68" s="22" t="s">
        <v>15</v>
      </c>
      <c r="I68" s="23" t="s">
        <v>40</v>
      </c>
      <c r="J68" s="17"/>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s="32" customFormat="1">
      <c r="A69" s="212" t="s">
        <v>473</v>
      </c>
      <c r="B69" s="24" t="s">
        <v>2064</v>
      </c>
      <c r="C69" s="25">
        <v>12.3</v>
      </c>
      <c r="D69" s="26">
        <v>3.1301920000000001</v>
      </c>
      <c r="E69" s="26">
        <v>4.0362</v>
      </c>
      <c r="F69" s="44">
        <v>1</v>
      </c>
      <c r="G69" s="45">
        <v>2</v>
      </c>
      <c r="H69" s="27" t="s">
        <v>15</v>
      </c>
      <c r="I69" s="28" t="s">
        <v>40</v>
      </c>
      <c r="J69" s="17"/>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s="32" customFormat="1">
      <c r="A70" s="211" t="s">
        <v>474</v>
      </c>
      <c r="B70" s="19" t="s">
        <v>2065</v>
      </c>
      <c r="C70" s="20">
        <v>3.48</v>
      </c>
      <c r="D70" s="21">
        <v>0.78783199999999998</v>
      </c>
      <c r="E70" s="21">
        <v>1.0159</v>
      </c>
      <c r="F70" s="42">
        <v>1</v>
      </c>
      <c r="G70" s="43">
        <v>1</v>
      </c>
      <c r="H70" s="30" t="s">
        <v>15</v>
      </c>
      <c r="I70" s="31" t="s">
        <v>40</v>
      </c>
      <c r="J70" s="17"/>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s="32" customFormat="1">
      <c r="A71" s="211" t="s">
        <v>475</v>
      </c>
      <c r="B71" s="19" t="s">
        <v>2065</v>
      </c>
      <c r="C71" s="20">
        <v>4.55</v>
      </c>
      <c r="D71" s="21">
        <v>1.0095890000000001</v>
      </c>
      <c r="E71" s="21">
        <v>1.3018000000000001</v>
      </c>
      <c r="F71" s="42">
        <v>1</v>
      </c>
      <c r="G71" s="43">
        <v>1.52</v>
      </c>
      <c r="H71" s="22" t="s">
        <v>15</v>
      </c>
      <c r="I71" s="23" t="s">
        <v>40</v>
      </c>
      <c r="J71" s="17"/>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s="32" customFormat="1">
      <c r="A72" s="211" t="s">
        <v>476</v>
      </c>
      <c r="B72" s="19" t="s">
        <v>2065</v>
      </c>
      <c r="C72" s="20">
        <v>6.89</v>
      </c>
      <c r="D72" s="21">
        <v>1.613693</v>
      </c>
      <c r="E72" s="21">
        <v>2.0808</v>
      </c>
      <c r="F72" s="42">
        <v>1</v>
      </c>
      <c r="G72" s="43">
        <v>1.8</v>
      </c>
      <c r="H72" s="22" t="s">
        <v>15</v>
      </c>
      <c r="I72" s="23" t="s">
        <v>40</v>
      </c>
      <c r="J72" s="17"/>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s="32" customFormat="1">
      <c r="A73" s="212" t="s">
        <v>477</v>
      </c>
      <c r="B73" s="24" t="s">
        <v>2065</v>
      </c>
      <c r="C73" s="25">
        <v>15.38</v>
      </c>
      <c r="D73" s="26">
        <v>3.6008960000000001</v>
      </c>
      <c r="E73" s="26">
        <v>4.6432000000000002</v>
      </c>
      <c r="F73" s="44">
        <v>1</v>
      </c>
      <c r="G73" s="45">
        <v>2</v>
      </c>
      <c r="H73" s="27" t="s">
        <v>15</v>
      </c>
      <c r="I73" s="28" t="s">
        <v>40</v>
      </c>
      <c r="J73" s="17"/>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s="32" customFormat="1">
      <c r="A74" s="211" t="s">
        <v>478</v>
      </c>
      <c r="B74" s="19" t="s">
        <v>2066</v>
      </c>
      <c r="C74" s="20">
        <v>3.42</v>
      </c>
      <c r="D74" s="21">
        <v>0.85593600000000003</v>
      </c>
      <c r="E74" s="21">
        <v>1.1036999999999999</v>
      </c>
      <c r="F74" s="42">
        <v>1</v>
      </c>
      <c r="G74" s="43">
        <v>1</v>
      </c>
      <c r="H74" s="30" t="s">
        <v>15</v>
      </c>
      <c r="I74" s="31" t="s">
        <v>40</v>
      </c>
      <c r="J74" s="17"/>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s="32" customFormat="1">
      <c r="A75" s="211" t="s">
        <v>479</v>
      </c>
      <c r="B75" s="19" t="s">
        <v>2066</v>
      </c>
      <c r="C75" s="20">
        <v>4.46</v>
      </c>
      <c r="D75" s="21">
        <v>1.102139</v>
      </c>
      <c r="E75" s="21">
        <v>1.4212</v>
      </c>
      <c r="F75" s="42">
        <v>1</v>
      </c>
      <c r="G75" s="43">
        <v>1.52</v>
      </c>
      <c r="H75" s="22" t="s">
        <v>15</v>
      </c>
      <c r="I75" s="23" t="s">
        <v>40</v>
      </c>
      <c r="J75" s="17"/>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s="32" customFormat="1">
      <c r="A76" s="211" t="s">
        <v>480</v>
      </c>
      <c r="B76" s="19" t="s">
        <v>2066</v>
      </c>
      <c r="C76" s="20">
        <v>6.2</v>
      </c>
      <c r="D76" s="21">
        <v>1.627537</v>
      </c>
      <c r="E76" s="21">
        <v>2.0985999999999998</v>
      </c>
      <c r="F76" s="42">
        <v>1</v>
      </c>
      <c r="G76" s="43">
        <v>1.8</v>
      </c>
      <c r="H76" s="22" t="s">
        <v>15</v>
      </c>
      <c r="I76" s="23" t="s">
        <v>40</v>
      </c>
      <c r="J76" s="17"/>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s="32" customFormat="1">
      <c r="A77" s="212" t="s">
        <v>481</v>
      </c>
      <c r="B77" s="24" t="s">
        <v>2066</v>
      </c>
      <c r="C77" s="25">
        <v>11.99</v>
      </c>
      <c r="D77" s="26">
        <v>3.3830550000000001</v>
      </c>
      <c r="E77" s="26">
        <v>4.3623000000000003</v>
      </c>
      <c r="F77" s="44">
        <v>1</v>
      </c>
      <c r="G77" s="45">
        <v>2</v>
      </c>
      <c r="H77" s="27" t="s">
        <v>15</v>
      </c>
      <c r="I77" s="28" t="s">
        <v>40</v>
      </c>
      <c r="J77" s="17"/>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s="32" customFormat="1">
      <c r="A78" s="211" t="s">
        <v>482</v>
      </c>
      <c r="B78" s="19" t="s">
        <v>2067</v>
      </c>
      <c r="C78" s="20">
        <v>2.54</v>
      </c>
      <c r="D78" s="21">
        <v>0.73566299999999996</v>
      </c>
      <c r="E78" s="21">
        <v>0.9486</v>
      </c>
      <c r="F78" s="42">
        <v>1</v>
      </c>
      <c r="G78" s="43">
        <v>1</v>
      </c>
      <c r="H78" s="30" t="s">
        <v>15</v>
      </c>
      <c r="I78" s="31" t="s">
        <v>40</v>
      </c>
      <c r="J78" s="17"/>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s="32" customFormat="1">
      <c r="A79" s="211" t="s">
        <v>483</v>
      </c>
      <c r="B79" s="19" t="s">
        <v>2067</v>
      </c>
      <c r="C79" s="20">
        <v>3.57</v>
      </c>
      <c r="D79" s="21">
        <v>0.89289700000000005</v>
      </c>
      <c r="E79" s="21">
        <v>1.1513</v>
      </c>
      <c r="F79" s="42">
        <v>1</v>
      </c>
      <c r="G79" s="43">
        <v>1.52</v>
      </c>
      <c r="H79" s="22" t="s">
        <v>15</v>
      </c>
      <c r="I79" s="23" t="s">
        <v>40</v>
      </c>
      <c r="J79" s="17"/>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s="32" customFormat="1">
      <c r="A80" s="211" t="s">
        <v>484</v>
      </c>
      <c r="B80" s="19" t="s">
        <v>2067</v>
      </c>
      <c r="C80" s="20">
        <v>5.69</v>
      </c>
      <c r="D80" s="21">
        <v>1.287463</v>
      </c>
      <c r="E80" s="21">
        <v>1.6600999999999999</v>
      </c>
      <c r="F80" s="42">
        <v>1</v>
      </c>
      <c r="G80" s="43">
        <v>1.8</v>
      </c>
      <c r="H80" s="22" t="s">
        <v>15</v>
      </c>
      <c r="I80" s="23" t="s">
        <v>40</v>
      </c>
      <c r="J80" s="17"/>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s="32" customFormat="1">
      <c r="A81" s="212" t="s">
        <v>485</v>
      </c>
      <c r="B81" s="24" t="s">
        <v>2067</v>
      </c>
      <c r="C81" s="25">
        <v>10.97</v>
      </c>
      <c r="D81" s="26">
        <v>2.6800030000000001</v>
      </c>
      <c r="E81" s="26">
        <v>3.4557000000000002</v>
      </c>
      <c r="F81" s="44">
        <v>1</v>
      </c>
      <c r="G81" s="45">
        <v>2</v>
      </c>
      <c r="H81" s="27" t="s">
        <v>15</v>
      </c>
      <c r="I81" s="28" t="s">
        <v>40</v>
      </c>
      <c r="J81" s="17"/>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s="32" customFormat="1">
      <c r="A82" s="211" t="s">
        <v>486</v>
      </c>
      <c r="B82" s="19" t="s">
        <v>2068</v>
      </c>
      <c r="C82" s="20">
        <v>2.2400000000000002</v>
      </c>
      <c r="D82" s="21">
        <v>0.720634</v>
      </c>
      <c r="E82" s="21">
        <v>0.92920000000000003</v>
      </c>
      <c r="F82" s="42">
        <v>1</v>
      </c>
      <c r="G82" s="43">
        <v>1</v>
      </c>
      <c r="H82" s="30" t="s">
        <v>15</v>
      </c>
      <c r="I82" s="31" t="s">
        <v>40</v>
      </c>
      <c r="J82" s="17"/>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s="32" customFormat="1">
      <c r="A83" s="211" t="s">
        <v>487</v>
      </c>
      <c r="B83" s="19" t="s">
        <v>2068</v>
      </c>
      <c r="C83" s="20">
        <v>2.95</v>
      </c>
      <c r="D83" s="21">
        <v>0.82228900000000005</v>
      </c>
      <c r="E83" s="21">
        <v>1.0603</v>
      </c>
      <c r="F83" s="42">
        <v>1</v>
      </c>
      <c r="G83" s="43">
        <v>1.52</v>
      </c>
      <c r="H83" s="22" t="s">
        <v>15</v>
      </c>
      <c r="I83" s="23" t="s">
        <v>40</v>
      </c>
      <c r="J83" s="17"/>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s="32" customFormat="1">
      <c r="A84" s="211" t="s">
        <v>488</v>
      </c>
      <c r="B84" s="19" t="s">
        <v>2068</v>
      </c>
      <c r="C84" s="20">
        <v>4.3899999999999997</v>
      </c>
      <c r="D84" s="21">
        <v>1.144987</v>
      </c>
      <c r="E84" s="21">
        <v>1.4763999999999999</v>
      </c>
      <c r="F84" s="42">
        <v>1</v>
      </c>
      <c r="G84" s="43">
        <v>1.8</v>
      </c>
      <c r="H84" s="22" t="s">
        <v>15</v>
      </c>
      <c r="I84" s="23" t="s">
        <v>40</v>
      </c>
      <c r="J84" s="17"/>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s="32" customFormat="1">
      <c r="A85" s="212" t="s">
        <v>489</v>
      </c>
      <c r="B85" s="24" t="s">
        <v>2068</v>
      </c>
      <c r="C85" s="25">
        <v>11.9</v>
      </c>
      <c r="D85" s="26">
        <v>2.8435549999999998</v>
      </c>
      <c r="E85" s="26">
        <v>3.6665999999999999</v>
      </c>
      <c r="F85" s="44">
        <v>1</v>
      </c>
      <c r="G85" s="45">
        <v>2</v>
      </c>
      <c r="H85" s="27" t="s">
        <v>15</v>
      </c>
      <c r="I85" s="28" t="s">
        <v>40</v>
      </c>
      <c r="J85" s="17"/>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s="32" customFormat="1">
      <c r="A86" s="211" t="s">
        <v>490</v>
      </c>
      <c r="B86" s="19" t="s">
        <v>2069</v>
      </c>
      <c r="C86" s="20">
        <v>1.77</v>
      </c>
      <c r="D86" s="21">
        <v>0.60186899999999999</v>
      </c>
      <c r="E86" s="21">
        <v>0.77610000000000001</v>
      </c>
      <c r="F86" s="42">
        <v>1</v>
      </c>
      <c r="G86" s="43">
        <v>1</v>
      </c>
      <c r="H86" s="30" t="s">
        <v>15</v>
      </c>
      <c r="I86" s="31" t="s">
        <v>40</v>
      </c>
      <c r="J86" s="17"/>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s="32" customFormat="1">
      <c r="A87" s="211" t="s">
        <v>491</v>
      </c>
      <c r="B87" s="19" t="s">
        <v>2069</v>
      </c>
      <c r="C87" s="20">
        <v>2.2999999999999998</v>
      </c>
      <c r="D87" s="21">
        <v>0.65335900000000002</v>
      </c>
      <c r="E87" s="21">
        <v>0.84250000000000003</v>
      </c>
      <c r="F87" s="42">
        <v>1</v>
      </c>
      <c r="G87" s="43">
        <v>1.52</v>
      </c>
      <c r="H87" s="22" t="s">
        <v>15</v>
      </c>
      <c r="I87" s="23" t="s">
        <v>40</v>
      </c>
      <c r="J87" s="17"/>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s="32" customFormat="1">
      <c r="A88" s="211" t="s">
        <v>492</v>
      </c>
      <c r="B88" s="19" t="s">
        <v>2069</v>
      </c>
      <c r="C88" s="20">
        <v>3.37</v>
      </c>
      <c r="D88" s="21">
        <v>0.81603099999999995</v>
      </c>
      <c r="E88" s="21">
        <v>1.0522</v>
      </c>
      <c r="F88" s="42">
        <v>1</v>
      </c>
      <c r="G88" s="43">
        <v>1.8</v>
      </c>
      <c r="H88" s="22" t="s">
        <v>15</v>
      </c>
      <c r="I88" s="23" t="s">
        <v>40</v>
      </c>
      <c r="J88" s="17"/>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s="32" customFormat="1">
      <c r="A89" s="212" t="s">
        <v>493</v>
      </c>
      <c r="B89" s="24" t="s">
        <v>2069</v>
      </c>
      <c r="C89" s="25">
        <v>7.11</v>
      </c>
      <c r="D89" s="26">
        <v>1.6220920000000001</v>
      </c>
      <c r="E89" s="26">
        <v>2.0916000000000001</v>
      </c>
      <c r="F89" s="44">
        <v>1</v>
      </c>
      <c r="G89" s="45">
        <v>2</v>
      </c>
      <c r="H89" s="27" t="s">
        <v>15</v>
      </c>
      <c r="I89" s="28" t="s">
        <v>40</v>
      </c>
      <c r="J89" s="17"/>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s="32" customFormat="1">
      <c r="A90" s="211" t="s">
        <v>494</v>
      </c>
      <c r="B90" s="19" t="s">
        <v>2070</v>
      </c>
      <c r="C90" s="20">
        <v>2.59</v>
      </c>
      <c r="D90" s="21">
        <v>0.60751200000000005</v>
      </c>
      <c r="E90" s="21">
        <v>0.78339999999999999</v>
      </c>
      <c r="F90" s="42">
        <v>1</v>
      </c>
      <c r="G90" s="43">
        <v>1</v>
      </c>
      <c r="H90" s="30" t="s">
        <v>15</v>
      </c>
      <c r="I90" s="31" t="s">
        <v>40</v>
      </c>
      <c r="J90" s="17"/>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s="32" customFormat="1">
      <c r="A91" s="211" t="s">
        <v>495</v>
      </c>
      <c r="B91" s="19" t="s">
        <v>2070</v>
      </c>
      <c r="C91" s="20">
        <v>3.51</v>
      </c>
      <c r="D91" s="21">
        <v>0.68203100000000005</v>
      </c>
      <c r="E91" s="21">
        <v>0.87939999999999996</v>
      </c>
      <c r="F91" s="42">
        <v>1</v>
      </c>
      <c r="G91" s="43">
        <v>1.52</v>
      </c>
      <c r="H91" s="22" t="s">
        <v>15</v>
      </c>
      <c r="I91" s="23" t="s">
        <v>40</v>
      </c>
      <c r="J91" s="17"/>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s="32" customFormat="1">
      <c r="A92" s="211" t="s">
        <v>496</v>
      </c>
      <c r="B92" s="19" t="s">
        <v>2070</v>
      </c>
      <c r="C92" s="20">
        <v>4.8899999999999997</v>
      </c>
      <c r="D92" s="21">
        <v>0.95150000000000001</v>
      </c>
      <c r="E92" s="21">
        <v>1.2269000000000001</v>
      </c>
      <c r="F92" s="42">
        <v>1</v>
      </c>
      <c r="G92" s="43">
        <v>1.8</v>
      </c>
      <c r="H92" s="22" t="s">
        <v>15</v>
      </c>
      <c r="I92" s="23" t="s">
        <v>40</v>
      </c>
      <c r="J92" s="17"/>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s="32" customFormat="1">
      <c r="A93" s="212" t="s">
        <v>497</v>
      </c>
      <c r="B93" s="24" t="s">
        <v>2070</v>
      </c>
      <c r="C93" s="25">
        <v>11.94</v>
      </c>
      <c r="D93" s="26">
        <v>2.35833</v>
      </c>
      <c r="E93" s="26">
        <v>3.0409000000000002</v>
      </c>
      <c r="F93" s="44">
        <v>1</v>
      </c>
      <c r="G93" s="45">
        <v>2</v>
      </c>
      <c r="H93" s="27" t="s">
        <v>15</v>
      </c>
      <c r="I93" s="28" t="s">
        <v>40</v>
      </c>
      <c r="J93" s="17"/>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s="32" customFormat="1">
      <c r="A94" s="211" t="s">
        <v>498</v>
      </c>
      <c r="B94" s="19" t="s">
        <v>2071</v>
      </c>
      <c r="C94" s="20">
        <v>5.0599999999999996</v>
      </c>
      <c r="D94" s="21">
        <v>0.91856599999999999</v>
      </c>
      <c r="E94" s="21">
        <v>1.1843999999999999</v>
      </c>
      <c r="F94" s="42">
        <v>1</v>
      </c>
      <c r="G94" s="43">
        <v>1</v>
      </c>
      <c r="H94" s="30" t="s">
        <v>15</v>
      </c>
      <c r="I94" s="31" t="s">
        <v>40</v>
      </c>
      <c r="J94" s="17"/>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s="32" customFormat="1">
      <c r="A95" s="211" t="s">
        <v>499</v>
      </c>
      <c r="B95" s="19" t="s">
        <v>2071</v>
      </c>
      <c r="C95" s="20">
        <v>6.27</v>
      </c>
      <c r="D95" s="21">
        <v>2.0080680000000002</v>
      </c>
      <c r="E95" s="21">
        <v>2.5893000000000002</v>
      </c>
      <c r="F95" s="42">
        <v>1</v>
      </c>
      <c r="G95" s="43">
        <v>1.52</v>
      </c>
      <c r="H95" s="22" t="s">
        <v>15</v>
      </c>
      <c r="I95" s="23" t="s">
        <v>40</v>
      </c>
      <c r="J95" s="17"/>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s="32" customFormat="1">
      <c r="A96" s="211" t="s">
        <v>500</v>
      </c>
      <c r="B96" s="19" t="s">
        <v>2071</v>
      </c>
      <c r="C96" s="20">
        <v>9.64</v>
      </c>
      <c r="D96" s="21">
        <v>2.4902500000000001</v>
      </c>
      <c r="E96" s="21">
        <v>3.2109999999999999</v>
      </c>
      <c r="F96" s="42">
        <v>1</v>
      </c>
      <c r="G96" s="43">
        <v>1.8</v>
      </c>
      <c r="H96" s="22" t="s">
        <v>15</v>
      </c>
      <c r="I96" s="23" t="s">
        <v>40</v>
      </c>
      <c r="J96" s="17"/>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s="32" customFormat="1">
      <c r="A97" s="212" t="s">
        <v>501</v>
      </c>
      <c r="B97" s="24" t="s">
        <v>2071</v>
      </c>
      <c r="C97" s="25">
        <v>16.149999999999999</v>
      </c>
      <c r="D97" s="26">
        <v>4.5813600000000001</v>
      </c>
      <c r="E97" s="26">
        <v>5.9074</v>
      </c>
      <c r="F97" s="44">
        <v>1</v>
      </c>
      <c r="G97" s="45">
        <v>2</v>
      </c>
      <c r="H97" s="27" t="s">
        <v>15</v>
      </c>
      <c r="I97" s="28" t="s">
        <v>40</v>
      </c>
      <c r="J97" s="17"/>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s="32" customFormat="1">
      <c r="A98" s="211" t="s">
        <v>502</v>
      </c>
      <c r="B98" s="19" t="s">
        <v>2072</v>
      </c>
      <c r="C98" s="20">
        <v>3.54</v>
      </c>
      <c r="D98" s="21">
        <v>0.64688199999999996</v>
      </c>
      <c r="E98" s="21">
        <v>0.83409999999999995</v>
      </c>
      <c r="F98" s="42">
        <v>1</v>
      </c>
      <c r="G98" s="43">
        <v>1</v>
      </c>
      <c r="H98" s="30" t="s">
        <v>15</v>
      </c>
      <c r="I98" s="31" t="s">
        <v>40</v>
      </c>
      <c r="J98" s="17"/>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s="32" customFormat="1">
      <c r="A99" s="211" t="s">
        <v>503</v>
      </c>
      <c r="B99" s="19" t="s">
        <v>2072</v>
      </c>
      <c r="C99" s="20">
        <v>5.32</v>
      </c>
      <c r="D99" s="21">
        <v>1.207085</v>
      </c>
      <c r="E99" s="21">
        <v>1.5565</v>
      </c>
      <c r="F99" s="42">
        <v>1</v>
      </c>
      <c r="G99" s="43">
        <v>1.52</v>
      </c>
      <c r="H99" s="22" t="s">
        <v>15</v>
      </c>
      <c r="I99" s="23" t="s">
        <v>40</v>
      </c>
      <c r="J99" s="17"/>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s="32" customFormat="1">
      <c r="A100" s="211" t="s">
        <v>504</v>
      </c>
      <c r="B100" s="19" t="s">
        <v>2072</v>
      </c>
      <c r="C100" s="20">
        <v>8.61</v>
      </c>
      <c r="D100" s="21">
        <v>1.992453</v>
      </c>
      <c r="E100" s="21">
        <v>2.5691999999999999</v>
      </c>
      <c r="F100" s="42">
        <v>1</v>
      </c>
      <c r="G100" s="43">
        <v>1.8</v>
      </c>
      <c r="H100" s="22" t="s">
        <v>15</v>
      </c>
      <c r="I100" s="23" t="s">
        <v>40</v>
      </c>
      <c r="J100" s="17"/>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s="32" customFormat="1">
      <c r="A101" s="212" t="s">
        <v>505</v>
      </c>
      <c r="B101" s="24" t="s">
        <v>2072</v>
      </c>
      <c r="C101" s="25">
        <v>15.35</v>
      </c>
      <c r="D101" s="26">
        <v>4.1190369999999996</v>
      </c>
      <c r="E101" s="26">
        <v>5.3113000000000001</v>
      </c>
      <c r="F101" s="44">
        <v>1</v>
      </c>
      <c r="G101" s="45">
        <v>2</v>
      </c>
      <c r="H101" s="27" t="s">
        <v>15</v>
      </c>
      <c r="I101" s="28" t="s">
        <v>40</v>
      </c>
      <c r="J101" s="17"/>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s="32" customFormat="1">
      <c r="A102" s="211" t="s">
        <v>506</v>
      </c>
      <c r="B102" s="19" t="s">
        <v>2073</v>
      </c>
      <c r="C102" s="20">
        <v>2.65</v>
      </c>
      <c r="D102" s="21">
        <v>0.55632199999999998</v>
      </c>
      <c r="E102" s="21">
        <v>0.71730000000000005</v>
      </c>
      <c r="F102" s="42">
        <v>1</v>
      </c>
      <c r="G102" s="43">
        <v>1</v>
      </c>
      <c r="H102" s="30" t="s">
        <v>15</v>
      </c>
      <c r="I102" s="31" t="s">
        <v>40</v>
      </c>
      <c r="J102" s="17"/>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s="32" customFormat="1">
      <c r="A103" s="211" t="s">
        <v>507</v>
      </c>
      <c r="B103" s="19" t="s">
        <v>2073</v>
      </c>
      <c r="C103" s="20">
        <v>3.71</v>
      </c>
      <c r="D103" s="21">
        <v>0.76769100000000001</v>
      </c>
      <c r="E103" s="21">
        <v>0.9899</v>
      </c>
      <c r="F103" s="42">
        <v>1</v>
      </c>
      <c r="G103" s="43">
        <v>1.52</v>
      </c>
      <c r="H103" s="22" t="s">
        <v>15</v>
      </c>
      <c r="I103" s="23" t="s">
        <v>40</v>
      </c>
      <c r="J103" s="17"/>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s="32" customFormat="1">
      <c r="A104" s="211" t="s">
        <v>508</v>
      </c>
      <c r="B104" s="19" t="s">
        <v>2073</v>
      </c>
      <c r="C104" s="20">
        <v>5.96</v>
      </c>
      <c r="D104" s="21">
        <v>1.345537</v>
      </c>
      <c r="E104" s="21">
        <v>1.7350000000000001</v>
      </c>
      <c r="F104" s="42">
        <v>1</v>
      </c>
      <c r="G104" s="43">
        <v>1.8</v>
      </c>
      <c r="H104" s="22" t="s">
        <v>15</v>
      </c>
      <c r="I104" s="23" t="s">
        <v>40</v>
      </c>
      <c r="J104" s="17"/>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s="32" customFormat="1">
      <c r="A105" s="212" t="s">
        <v>509</v>
      </c>
      <c r="B105" s="24" t="s">
        <v>2073</v>
      </c>
      <c r="C105" s="25">
        <v>10.85</v>
      </c>
      <c r="D105" s="26">
        <v>2.7438400000000001</v>
      </c>
      <c r="E105" s="26">
        <v>3.5379999999999998</v>
      </c>
      <c r="F105" s="44">
        <v>1</v>
      </c>
      <c r="G105" s="45">
        <v>2</v>
      </c>
      <c r="H105" s="27" t="s">
        <v>15</v>
      </c>
      <c r="I105" s="28" t="s">
        <v>40</v>
      </c>
      <c r="J105" s="17"/>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s="32" customFormat="1">
      <c r="A106" s="211" t="s">
        <v>510</v>
      </c>
      <c r="B106" s="19" t="s">
        <v>2074</v>
      </c>
      <c r="C106" s="20">
        <v>1.99</v>
      </c>
      <c r="D106" s="21">
        <v>0.55898199999999998</v>
      </c>
      <c r="E106" s="21">
        <v>0.7208</v>
      </c>
      <c r="F106" s="42">
        <v>1</v>
      </c>
      <c r="G106" s="43">
        <v>1</v>
      </c>
      <c r="H106" s="30" t="s">
        <v>15</v>
      </c>
      <c r="I106" s="31" t="s">
        <v>40</v>
      </c>
      <c r="J106" s="17"/>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s="32" customFormat="1">
      <c r="A107" s="211" t="s">
        <v>511</v>
      </c>
      <c r="B107" s="19" t="s">
        <v>2074</v>
      </c>
      <c r="C107" s="20">
        <v>2.93</v>
      </c>
      <c r="D107" s="21">
        <v>0.65427299999999999</v>
      </c>
      <c r="E107" s="21">
        <v>0.84370000000000001</v>
      </c>
      <c r="F107" s="42">
        <v>1</v>
      </c>
      <c r="G107" s="43">
        <v>1.52</v>
      </c>
      <c r="H107" s="22" t="s">
        <v>15</v>
      </c>
      <c r="I107" s="23" t="s">
        <v>40</v>
      </c>
      <c r="J107" s="17"/>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s="32" customFormat="1">
      <c r="A108" s="211" t="s">
        <v>512</v>
      </c>
      <c r="B108" s="19" t="s">
        <v>2074</v>
      </c>
      <c r="C108" s="20">
        <v>4.5</v>
      </c>
      <c r="D108" s="21">
        <v>0.88170499999999996</v>
      </c>
      <c r="E108" s="21">
        <v>1.1369</v>
      </c>
      <c r="F108" s="42">
        <v>1</v>
      </c>
      <c r="G108" s="43">
        <v>1.8</v>
      </c>
      <c r="H108" s="22" t="s">
        <v>15</v>
      </c>
      <c r="I108" s="23" t="s">
        <v>40</v>
      </c>
      <c r="J108" s="17"/>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s="32" customFormat="1">
      <c r="A109" s="212" t="s">
        <v>513</v>
      </c>
      <c r="B109" s="24" t="s">
        <v>2074</v>
      </c>
      <c r="C109" s="25">
        <v>10.09</v>
      </c>
      <c r="D109" s="26">
        <v>2.2578680000000002</v>
      </c>
      <c r="E109" s="26">
        <v>2.9114</v>
      </c>
      <c r="F109" s="44">
        <v>1</v>
      </c>
      <c r="G109" s="45">
        <v>2</v>
      </c>
      <c r="H109" s="27" t="s">
        <v>15</v>
      </c>
      <c r="I109" s="28" t="s">
        <v>40</v>
      </c>
      <c r="J109" s="17"/>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s="32" customFormat="1">
      <c r="A110" s="211" t="s">
        <v>514</v>
      </c>
      <c r="B110" s="19" t="s">
        <v>2075</v>
      </c>
      <c r="C110" s="20">
        <v>2.23</v>
      </c>
      <c r="D110" s="21">
        <v>0.52317499999999995</v>
      </c>
      <c r="E110" s="21">
        <v>0.67459999999999998</v>
      </c>
      <c r="F110" s="42">
        <v>1</v>
      </c>
      <c r="G110" s="43">
        <v>1</v>
      </c>
      <c r="H110" s="30" t="s">
        <v>15</v>
      </c>
      <c r="I110" s="31" t="s">
        <v>40</v>
      </c>
      <c r="J110" s="17"/>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s="32" customFormat="1">
      <c r="A111" s="211" t="s">
        <v>515</v>
      </c>
      <c r="B111" s="19" t="s">
        <v>2075</v>
      </c>
      <c r="C111" s="20">
        <v>2.7</v>
      </c>
      <c r="D111" s="21">
        <v>0.62106499999999998</v>
      </c>
      <c r="E111" s="21">
        <v>0.80079999999999996</v>
      </c>
      <c r="F111" s="42">
        <v>1</v>
      </c>
      <c r="G111" s="43">
        <v>1.52</v>
      </c>
      <c r="H111" s="22" t="s">
        <v>15</v>
      </c>
      <c r="I111" s="23" t="s">
        <v>40</v>
      </c>
      <c r="J111" s="17"/>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s="32" customFormat="1">
      <c r="A112" s="211" t="s">
        <v>516</v>
      </c>
      <c r="B112" s="19" t="s">
        <v>2075</v>
      </c>
      <c r="C112" s="20">
        <v>3.98</v>
      </c>
      <c r="D112" s="21">
        <v>0.92876400000000003</v>
      </c>
      <c r="E112" s="21">
        <v>1.1976</v>
      </c>
      <c r="F112" s="42">
        <v>1</v>
      </c>
      <c r="G112" s="43">
        <v>1.8</v>
      </c>
      <c r="H112" s="22" t="s">
        <v>15</v>
      </c>
      <c r="I112" s="23" t="s">
        <v>40</v>
      </c>
      <c r="J112" s="17"/>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s="32" customFormat="1">
      <c r="A113" s="212" t="s">
        <v>517</v>
      </c>
      <c r="B113" s="24" t="s">
        <v>2075</v>
      </c>
      <c r="C113" s="25">
        <v>8.68</v>
      </c>
      <c r="D113" s="26">
        <v>2.3375940000000002</v>
      </c>
      <c r="E113" s="26">
        <v>3.0142000000000002</v>
      </c>
      <c r="F113" s="44">
        <v>1</v>
      </c>
      <c r="G113" s="45">
        <v>2</v>
      </c>
      <c r="H113" s="27" t="s">
        <v>15</v>
      </c>
      <c r="I113" s="28" t="s">
        <v>40</v>
      </c>
      <c r="J113" s="17"/>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s="32" customFormat="1">
      <c r="A114" s="211" t="s">
        <v>518</v>
      </c>
      <c r="B114" s="19" t="s">
        <v>2076</v>
      </c>
      <c r="C114" s="20">
        <v>2.34</v>
      </c>
      <c r="D114" s="21">
        <v>0.56126200000000004</v>
      </c>
      <c r="E114" s="21">
        <v>0.72370000000000001</v>
      </c>
      <c r="F114" s="42">
        <v>1</v>
      </c>
      <c r="G114" s="43">
        <v>1</v>
      </c>
      <c r="H114" s="30" t="s">
        <v>15</v>
      </c>
      <c r="I114" s="31" t="s">
        <v>40</v>
      </c>
      <c r="J114" s="17"/>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s="32" customFormat="1">
      <c r="A115" s="211" t="s">
        <v>519</v>
      </c>
      <c r="B115" s="19" t="s">
        <v>2076</v>
      </c>
      <c r="C115" s="20">
        <v>2.74</v>
      </c>
      <c r="D115" s="21">
        <v>0.646953</v>
      </c>
      <c r="E115" s="21">
        <v>0.83420000000000005</v>
      </c>
      <c r="F115" s="42">
        <v>1</v>
      </c>
      <c r="G115" s="43">
        <v>1.52</v>
      </c>
      <c r="H115" s="22" t="s">
        <v>15</v>
      </c>
      <c r="I115" s="23" t="s">
        <v>40</v>
      </c>
      <c r="J115" s="17"/>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s="32" customFormat="1">
      <c r="A116" s="211" t="s">
        <v>520</v>
      </c>
      <c r="B116" s="19" t="s">
        <v>2076</v>
      </c>
      <c r="C116" s="20">
        <v>3.61</v>
      </c>
      <c r="D116" s="21">
        <v>0.7913</v>
      </c>
      <c r="E116" s="21">
        <v>1.0203</v>
      </c>
      <c r="F116" s="42">
        <v>1</v>
      </c>
      <c r="G116" s="43">
        <v>1.8</v>
      </c>
      <c r="H116" s="22" t="s">
        <v>15</v>
      </c>
      <c r="I116" s="23" t="s">
        <v>40</v>
      </c>
      <c r="J116" s="17"/>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s="32" customFormat="1">
      <c r="A117" s="212" t="s">
        <v>521</v>
      </c>
      <c r="B117" s="24" t="s">
        <v>2076</v>
      </c>
      <c r="C117" s="25">
        <v>6.61</v>
      </c>
      <c r="D117" s="26">
        <v>1.4952319999999999</v>
      </c>
      <c r="E117" s="26">
        <v>1.9279999999999999</v>
      </c>
      <c r="F117" s="44">
        <v>1</v>
      </c>
      <c r="G117" s="45">
        <v>2</v>
      </c>
      <c r="H117" s="27" t="s">
        <v>15</v>
      </c>
      <c r="I117" s="28" t="s">
        <v>40</v>
      </c>
      <c r="J117" s="17"/>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s="32" customFormat="1">
      <c r="A118" s="211" t="s">
        <v>522</v>
      </c>
      <c r="B118" s="19" t="s">
        <v>2077</v>
      </c>
      <c r="C118" s="20">
        <v>2.14</v>
      </c>
      <c r="D118" s="21">
        <v>0.66600700000000002</v>
      </c>
      <c r="E118" s="21">
        <v>0.85880000000000001</v>
      </c>
      <c r="F118" s="42">
        <v>1</v>
      </c>
      <c r="G118" s="43">
        <v>1</v>
      </c>
      <c r="H118" s="30" t="s">
        <v>15</v>
      </c>
      <c r="I118" s="31" t="s">
        <v>40</v>
      </c>
      <c r="J118" s="17"/>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s="32" customFormat="1">
      <c r="A119" s="211" t="s">
        <v>523</v>
      </c>
      <c r="B119" s="19" t="s">
        <v>2077</v>
      </c>
      <c r="C119" s="20">
        <v>3.33</v>
      </c>
      <c r="D119" s="21">
        <v>0.88815200000000005</v>
      </c>
      <c r="E119" s="21">
        <v>1.1452</v>
      </c>
      <c r="F119" s="42">
        <v>1</v>
      </c>
      <c r="G119" s="43">
        <v>1.52</v>
      </c>
      <c r="H119" s="22" t="s">
        <v>15</v>
      </c>
      <c r="I119" s="23" t="s">
        <v>40</v>
      </c>
      <c r="J119" s="17"/>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s="32" customFormat="1">
      <c r="A120" s="211" t="s">
        <v>524</v>
      </c>
      <c r="B120" s="19" t="s">
        <v>2077</v>
      </c>
      <c r="C120" s="20">
        <v>5.5</v>
      </c>
      <c r="D120" s="21">
        <v>1.420077</v>
      </c>
      <c r="E120" s="21">
        <v>1.8310999999999999</v>
      </c>
      <c r="F120" s="42">
        <v>1</v>
      </c>
      <c r="G120" s="43">
        <v>1.8</v>
      </c>
      <c r="H120" s="22" t="s">
        <v>15</v>
      </c>
      <c r="I120" s="23" t="s">
        <v>40</v>
      </c>
      <c r="J120" s="17"/>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s="32" customFormat="1">
      <c r="A121" s="212" t="s">
        <v>525</v>
      </c>
      <c r="B121" s="24" t="s">
        <v>2077</v>
      </c>
      <c r="C121" s="25">
        <v>11.94</v>
      </c>
      <c r="D121" s="26">
        <v>3.1965150000000002</v>
      </c>
      <c r="E121" s="26">
        <v>4.1216999999999997</v>
      </c>
      <c r="F121" s="44">
        <v>1</v>
      </c>
      <c r="G121" s="45">
        <v>2</v>
      </c>
      <c r="H121" s="27" t="s">
        <v>15</v>
      </c>
      <c r="I121" s="28" t="s">
        <v>40</v>
      </c>
      <c r="J121" s="17"/>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s="32" customFormat="1">
      <c r="A122" s="211" t="s">
        <v>526</v>
      </c>
      <c r="B122" s="19" t="s">
        <v>2078</v>
      </c>
      <c r="C122" s="20">
        <v>2.0699999999999998</v>
      </c>
      <c r="D122" s="21">
        <v>0.66940200000000005</v>
      </c>
      <c r="E122" s="21">
        <v>0.86319999999999997</v>
      </c>
      <c r="F122" s="42">
        <v>1</v>
      </c>
      <c r="G122" s="43">
        <v>1</v>
      </c>
      <c r="H122" s="30" t="s">
        <v>15</v>
      </c>
      <c r="I122" s="31" t="s">
        <v>40</v>
      </c>
      <c r="J122" s="17"/>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s="32" customFormat="1">
      <c r="A123" s="211" t="s">
        <v>527</v>
      </c>
      <c r="B123" s="19" t="s">
        <v>2078</v>
      </c>
      <c r="C123" s="20">
        <v>3.19</v>
      </c>
      <c r="D123" s="21">
        <v>0.90889299999999995</v>
      </c>
      <c r="E123" s="21">
        <v>1.1719999999999999</v>
      </c>
      <c r="F123" s="42">
        <v>1</v>
      </c>
      <c r="G123" s="43">
        <v>1.52</v>
      </c>
      <c r="H123" s="22" t="s">
        <v>15</v>
      </c>
      <c r="I123" s="23" t="s">
        <v>40</v>
      </c>
      <c r="J123" s="17"/>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s="32" customFormat="1">
      <c r="A124" s="211" t="s">
        <v>528</v>
      </c>
      <c r="B124" s="19" t="s">
        <v>2078</v>
      </c>
      <c r="C124" s="20">
        <v>5.73</v>
      </c>
      <c r="D124" s="21">
        <v>1.5038819999999999</v>
      </c>
      <c r="E124" s="21">
        <v>1.9392</v>
      </c>
      <c r="F124" s="42">
        <v>1</v>
      </c>
      <c r="G124" s="43">
        <v>1.8</v>
      </c>
      <c r="H124" s="22" t="s">
        <v>15</v>
      </c>
      <c r="I124" s="23" t="s">
        <v>40</v>
      </c>
      <c r="J124" s="17"/>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s="32" customFormat="1">
      <c r="A125" s="212" t="s">
        <v>529</v>
      </c>
      <c r="B125" s="24" t="s">
        <v>2078</v>
      </c>
      <c r="C125" s="25">
        <v>12.36</v>
      </c>
      <c r="D125" s="26">
        <v>3.6663519999999998</v>
      </c>
      <c r="E125" s="26">
        <v>4.7275999999999998</v>
      </c>
      <c r="F125" s="44">
        <v>1</v>
      </c>
      <c r="G125" s="45">
        <v>2</v>
      </c>
      <c r="H125" s="27" t="s">
        <v>15</v>
      </c>
      <c r="I125" s="28" t="s">
        <v>40</v>
      </c>
      <c r="J125" s="17"/>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s="32" customFormat="1">
      <c r="A126" s="211" t="s">
        <v>530</v>
      </c>
      <c r="B126" s="19" t="s">
        <v>2079</v>
      </c>
      <c r="C126" s="20">
        <v>1.47</v>
      </c>
      <c r="D126" s="21">
        <v>0.65970799999999996</v>
      </c>
      <c r="E126" s="21">
        <v>0.85070000000000001</v>
      </c>
      <c r="F126" s="42">
        <v>1</v>
      </c>
      <c r="G126" s="43">
        <v>1</v>
      </c>
      <c r="H126" s="30" t="s">
        <v>15</v>
      </c>
      <c r="I126" s="31" t="s">
        <v>40</v>
      </c>
      <c r="J126" s="17"/>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s="32" customFormat="1">
      <c r="A127" s="211" t="s">
        <v>531</v>
      </c>
      <c r="B127" s="19" t="s">
        <v>2079</v>
      </c>
      <c r="C127" s="20">
        <v>2.19</v>
      </c>
      <c r="D127" s="21">
        <v>0.82850599999999996</v>
      </c>
      <c r="E127" s="21">
        <v>1.0683</v>
      </c>
      <c r="F127" s="42">
        <v>1</v>
      </c>
      <c r="G127" s="43">
        <v>1.52</v>
      </c>
      <c r="H127" s="22" t="s">
        <v>15</v>
      </c>
      <c r="I127" s="23" t="s">
        <v>40</v>
      </c>
      <c r="J127" s="17"/>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s="32" customFormat="1">
      <c r="A128" s="211" t="s">
        <v>532</v>
      </c>
      <c r="B128" s="19" t="s">
        <v>2079</v>
      </c>
      <c r="C128" s="20">
        <v>3.73</v>
      </c>
      <c r="D128" s="21">
        <v>1.16934</v>
      </c>
      <c r="E128" s="21">
        <v>1.5078</v>
      </c>
      <c r="F128" s="42">
        <v>1</v>
      </c>
      <c r="G128" s="43">
        <v>1.8</v>
      </c>
      <c r="H128" s="22" t="s">
        <v>15</v>
      </c>
      <c r="I128" s="23" t="s">
        <v>40</v>
      </c>
      <c r="J128" s="17"/>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s="32" customFormat="1">
      <c r="A129" s="212" t="s">
        <v>533</v>
      </c>
      <c r="B129" s="24" t="s">
        <v>2079</v>
      </c>
      <c r="C129" s="25">
        <v>9.32</v>
      </c>
      <c r="D129" s="26">
        <v>2.6788780000000001</v>
      </c>
      <c r="E129" s="26">
        <v>3.4542999999999999</v>
      </c>
      <c r="F129" s="44">
        <v>1</v>
      </c>
      <c r="G129" s="45">
        <v>2</v>
      </c>
      <c r="H129" s="27" t="s">
        <v>15</v>
      </c>
      <c r="I129" s="28" t="s">
        <v>40</v>
      </c>
      <c r="J129" s="17"/>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s="32" customFormat="1">
      <c r="A130" s="211" t="s">
        <v>534</v>
      </c>
      <c r="B130" s="19" t="s">
        <v>2080</v>
      </c>
      <c r="C130" s="20">
        <v>2.39</v>
      </c>
      <c r="D130" s="21">
        <v>0.62564600000000004</v>
      </c>
      <c r="E130" s="21">
        <v>0.80669999999999997</v>
      </c>
      <c r="F130" s="42">
        <v>1</v>
      </c>
      <c r="G130" s="43">
        <v>1</v>
      </c>
      <c r="H130" s="30" t="s">
        <v>15</v>
      </c>
      <c r="I130" s="31" t="s">
        <v>40</v>
      </c>
      <c r="J130" s="17"/>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s="32" customFormat="1">
      <c r="A131" s="211" t="s">
        <v>535</v>
      </c>
      <c r="B131" s="19" t="s">
        <v>2080</v>
      </c>
      <c r="C131" s="20">
        <v>3.53</v>
      </c>
      <c r="D131" s="21">
        <v>0.77617599999999998</v>
      </c>
      <c r="E131" s="21">
        <v>1.0007999999999999</v>
      </c>
      <c r="F131" s="42">
        <v>1</v>
      </c>
      <c r="G131" s="43">
        <v>1.52</v>
      </c>
      <c r="H131" s="22" t="s">
        <v>15</v>
      </c>
      <c r="I131" s="23" t="s">
        <v>40</v>
      </c>
      <c r="J131" s="17"/>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s="32" customFormat="1">
      <c r="A132" s="211" t="s">
        <v>536</v>
      </c>
      <c r="B132" s="19" t="s">
        <v>2080</v>
      </c>
      <c r="C132" s="20">
        <v>5.05</v>
      </c>
      <c r="D132" s="21">
        <v>1.0683389999999999</v>
      </c>
      <c r="E132" s="21">
        <v>1.3775999999999999</v>
      </c>
      <c r="F132" s="42">
        <v>1</v>
      </c>
      <c r="G132" s="43">
        <v>1.8</v>
      </c>
      <c r="H132" s="22" t="s">
        <v>15</v>
      </c>
      <c r="I132" s="23" t="s">
        <v>40</v>
      </c>
      <c r="J132" s="17"/>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s="32" customFormat="1">
      <c r="A133" s="212" t="s">
        <v>537</v>
      </c>
      <c r="B133" s="24" t="s">
        <v>2080</v>
      </c>
      <c r="C133" s="25">
        <v>10.27</v>
      </c>
      <c r="D133" s="26">
        <v>2.4653260000000001</v>
      </c>
      <c r="E133" s="26">
        <v>3.1789000000000001</v>
      </c>
      <c r="F133" s="44">
        <v>1</v>
      </c>
      <c r="G133" s="45">
        <v>2</v>
      </c>
      <c r="H133" s="27" t="s">
        <v>15</v>
      </c>
      <c r="I133" s="28" t="s">
        <v>40</v>
      </c>
      <c r="J133" s="17"/>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s="32" customFormat="1">
      <c r="A134" s="211" t="s">
        <v>538</v>
      </c>
      <c r="B134" s="19" t="s">
        <v>2081</v>
      </c>
      <c r="C134" s="20">
        <v>2.0499999999999998</v>
      </c>
      <c r="D134" s="21">
        <v>0.96638299999999999</v>
      </c>
      <c r="E134" s="21">
        <v>1.2461</v>
      </c>
      <c r="F134" s="42">
        <v>1</v>
      </c>
      <c r="G134" s="43">
        <v>1</v>
      </c>
      <c r="H134" s="30" t="s">
        <v>15</v>
      </c>
      <c r="I134" s="31" t="s">
        <v>40</v>
      </c>
      <c r="J134" s="17"/>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s="32" customFormat="1">
      <c r="A135" s="211" t="s">
        <v>539</v>
      </c>
      <c r="B135" s="19" t="s">
        <v>2081</v>
      </c>
      <c r="C135" s="20">
        <v>3.46</v>
      </c>
      <c r="D135" s="21">
        <v>1.335537</v>
      </c>
      <c r="E135" s="21">
        <v>1.7221</v>
      </c>
      <c r="F135" s="42">
        <v>1</v>
      </c>
      <c r="G135" s="43">
        <v>1.52</v>
      </c>
      <c r="H135" s="22" t="s">
        <v>15</v>
      </c>
      <c r="I135" s="23" t="s">
        <v>40</v>
      </c>
      <c r="J135" s="17"/>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s="32" customFormat="1">
      <c r="A136" s="211" t="s">
        <v>540</v>
      </c>
      <c r="B136" s="19" t="s">
        <v>2081</v>
      </c>
      <c r="C136" s="20">
        <v>6.05</v>
      </c>
      <c r="D136" s="21">
        <v>2.1904720000000002</v>
      </c>
      <c r="E136" s="21">
        <v>2.8245</v>
      </c>
      <c r="F136" s="42">
        <v>1</v>
      </c>
      <c r="G136" s="43">
        <v>1.8</v>
      </c>
      <c r="H136" s="22" t="s">
        <v>15</v>
      </c>
      <c r="I136" s="23" t="s">
        <v>40</v>
      </c>
      <c r="J136" s="17"/>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s="32" customFormat="1">
      <c r="A137" s="212" t="s">
        <v>541</v>
      </c>
      <c r="B137" s="24" t="s">
        <v>2081</v>
      </c>
      <c r="C137" s="25">
        <v>14.76</v>
      </c>
      <c r="D137" s="26">
        <v>5.431406</v>
      </c>
      <c r="E137" s="26">
        <v>7.0034999999999998</v>
      </c>
      <c r="F137" s="44">
        <v>1</v>
      </c>
      <c r="G137" s="45">
        <v>2</v>
      </c>
      <c r="H137" s="27" t="s">
        <v>15</v>
      </c>
      <c r="I137" s="28" t="s">
        <v>40</v>
      </c>
      <c r="J137" s="17"/>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s="32" customFormat="1">
      <c r="A138" s="211" t="s">
        <v>542</v>
      </c>
      <c r="B138" s="19" t="s">
        <v>2082</v>
      </c>
      <c r="C138" s="20">
        <v>2.14</v>
      </c>
      <c r="D138" s="21">
        <v>0.83580500000000002</v>
      </c>
      <c r="E138" s="21">
        <v>1.0777000000000001</v>
      </c>
      <c r="F138" s="42">
        <v>1</v>
      </c>
      <c r="G138" s="43">
        <v>1</v>
      </c>
      <c r="H138" s="30" t="s">
        <v>15</v>
      </c>
      <c r="I138" s="31" t="s">
        <v>40</v>
      </c>
      <c r="J138" s="17"/>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s="32" customFormat="1">
      <c r="A139" s="211" t="s">
        <v>543</v>
      </c>
      <c r="B139" s="19" t="s">
        <v>2082</v>
      </c>
      <c r="C139" s="20">
        <v>2.92</v>
      </c>
      <c r="D139" s="21">
        <v>0.98794899999999997</v>
      </c>
      <c r="E139" s="21">
        <v>1.2739</v>
      </c>
      <c r="F139" s="42">
        <v>1</v>
      </c>
      <c r="G139" s="43">
        <v>1.52</v>
      </c>
      <c r="H139" s="22" t="s">
        <v>15</v>
      </c>
      <c r="I139" s="23" t="s">
        <v>40</v>
      </c>
      <c r="J139" s="17"/>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s="32" customFormat="1">
      <c r="A140" s="211" t="s">
        <v>544</v>
      </c>
      <c r="B140" s="19" t="s">
        <v>2082</v>
      </c>
      <c r="C140" s="20">
        <v>5.53</v>
      </c>
      <c r="D140" s="21">
        <v>1.6511750000000001</v>
      </c>
      <c r="E140" s="21">
        <v>2.1291000000000002</v>
      </c>
      <c r="F140" s="42">
        <v>1</v>
      </c>
      <c r="G140" s="43">
        <v>1.8</v>
      </c>
      <c r="H140" s="22" t="s">
        <v>15</v>
      </c>
      <c r="I140" s="23" t="s">
        <v>40</v>
      </c>
      <c r="J140" s="17"/>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s="32" customFormat="1">
      <c r="A141" s="212" t="s">
        <v>545</v>
      </c>
      <c r="B141" s="24" t="s">
        <v>2082</v>
      </c>
      <c r="C141" s="25">
        <v>13.47</v>
      </c>
      <c r="D141" s="26">
        <v>3.5704009999999999</v>
      </c>
      <c r="E141" s="26">
        <v>4.6037999999999997</v>
      </c>
      <c r="F141" s="44">
        <v>1</v>
      </c>
      <c r="G141" s="45">
        <v>2</v>
      </c>
      <c r="H141" s="27" t="s">
        <v>15</v>
      </c>
      <c r="I141" s="28" t="s">
        <v>40</v>
      </c>
      <c r="J141" s="17"/>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s="32" customFormat="1">
      <c r="A142" s="211" t="s">
        <v>546</v>
      </c>
      <c r="B142" s="19" t="s">
        <v>2083</v>
      </c>
      <c r="C142" s="20">
        <v>2.87</v>
      </c>
      <c r="D142" s="21">
        <v>0.43435499999999999</v>
      </c>
      <c r="E142" s="21">
        <v>0.56010000000000004</v>
      </c>
      <c r="F142" s="42">
        <v>1</v>
      </c>
      <c r="G142" s="43">
        <v>1</v>
      </c>
      <c r="H142" s="30" t="s">
        <v>15</v>
      </c>
      <c r="I142" s="31" t="s">
        <v>40</v>
      </c>
      <c r="J142" s="17"/>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s="32" customFormat="1">
      <c r="A143" s="211" t="s">
        <v>547</v>
      </c>
      <c r="B143" s="19" t="s">
        <v>2083</v>
      </c>
      <c r="C143" s="20">
        <v>3.77</v>
      </c>
      <c r="D143" s="21">
        <v>0.59582100000000005</v>
      </c>
      <c r="E143" s="21">
        <v>0.76829999999999998</v>
      </c>
      <c r="F143" s="42">
        <v>1</v>
      </c>
      <c r="G143" s="43">
        <v>1.52</v>
      </c>
      <c r="H143" s="22" t="s">
        <v>15</v>
      </c>
      <c r="I143" s="23" t="s">
        <v>40</v>
      </c>
      <c r="J143" s="17"/>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s="32" customFormat="1">
      <c r="A144" s="211" t="s">
        <v>548</v>
      </c>
      <c r="B144" s="19" t="s">
        <v>2083</v>
      </c>
      <c r="C144" s="20">
        <v>6.08</v>
      </c>
      <c r="D144" s="21">
        <v>0.97224100000000002</v>
      </c>
      <c r="E144" s="21">
        <v>1.2537</v>
      </c>
      <c r="F144" s="42">
        <v>1</v>
      </c>
      <c r="G144" s="43">
        <v>1.8</v>
      </c>
      <c r="H144" s="22" t="s">
        <v>15</v>
      </c>
      <c r="I144" s="23" t="s">
        <v>40</v>
      </c>
      <c r="J144" s="17"/>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s="32" customFormat="1">
      <c r="A145" s="212" t="s">
        <v>549</v>
      </c>
      <c r="B145" s="24" t="s">
        <v>2083</v>
      </c>
      <c r="C145" s="25">
        <v>9.1300000000000008</v>
      </c>
      <c r="D145" s="26">
        <v>1.6665989999999999</v>
      </c>
      <c r="E145" s="26">
        <v>2.149</v>
      </c>
      <c r="F145" s="44">
        <v>1</v>
      </c>
      <c r="G145" s="45">
        <v>2</v>
      </c>
      <c r="H145" s="27" t="s">
        <v>15</v>
      </c>
      <c r="I145" s="28" t="s">
        <v>40</v>
      </c>
      <c r="J145" s="17"/>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s="32" customFormat="1">
      <c r="A146" s="211" t="s">
        <v>550</v>
      </c>
      <c r="B146" s="19" t="s">
        <v>2084</v>
      </c>
      <c r="C146" s="20">
        <v>2.0699999999999998</v>
      </c>
      <c r="D146" s="21">
        <v>0.50641800000000003</v>
      </c>
      <c r="E146" s="21">
        <v>0.65300000000000002</v>
      </c>
      <c r="F146" s="42">
        <v>1</v>
      </c>
      <c r="G146" s="43">
        <v>1</v>
      </c>
      <c r="H146" s="30" t="s">
        <v>15</v>
      </c>
      <c r="I146" s="31" t="s">
        <v>40</v>
      </c>
      <c r="J146" s="17"/>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s="32" customFormat="1">
      <c r="A147" s="211" t="s">
        <v>551</v>
      </c>
      <c r="B147" s="19" t="s">
        <v>2084</v>
      </c>
      <c r="C147" s="20">
        <v>2.57</v>
      </c>
      <c r="D147" s="21">
        <v>0.63379200000000002</v>
      </c>
      <c r="E147" s="21">
        <v>0.81720000000000004</v>
      </c>
      <c r="F147" s="42">
        <v>1</v>
      </c>
      <c r="G147" s="43">
        <v>1.52</v>
      </c>
      <c r="H147" s="22" t="s">
        <v>15</v>
      </c>
      <c r="I147" s="23" t="s">
        <v>40</v>
      </c>
      <c r="J147" s="17"/>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s="32" customFormat="1">
      <c r="A148" s="211" t="s">
        <v>552</v>
      </c>
      <c r="B148" s="19" t="s">
        <v>2084</v>
      </c>
      <c r="C148" s="20">
        <v>4.0199999999999996</v>
      </c>
      <c r="D148" s="21">
        <v>0.91175399999999995</v>
      </c>
      <c r="E148" s="21">
        <v>1.1757</v>
      </c>
      <c r="F148" s="42">
        <v>1</v>
      </c>
      <c r="G148" s="43">
        <v>1.8</v>
      </c>
      <c r="H148" s="22" t="s">
        <v>15</v>
      </c>
      <c r="I148" s="23" t="s">
        <v>40</v>
      </c>
      <c r="J148" s="17"/>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s="32" customFormat="1">
      <c r="A149" s="212" t="s">
        <v>553</v>
      </c>
      <c r="B149" s="24" t="s">
        <v>2084</v>
      </c>
      <c r="C149" s="25">
        <v>7.74</v>
      </c>
      <c r="D149" s="26">
        <v>1.646104</v>
      </c>
      <c r="E149" s="26">
        <v>2.1225999999999998</v>
      </c>
      <c r="F149" s="44">
        <v>1</v>
      </c>
      <c r="G149" s="45">
        <v>2</v>
      </c>
      <c r="H149" s="27" t="s">
        <v>15</v>
      </c>
      <c r="I149" s="28" t="s">
        <v>40</v>
      </c>
      <c r="J149" s="17"/>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s="32" customFormat="1">
      <c r="A150" s="211" t="s">
        <v>554</v>
      </c>
      <c r="B150" s="19" t="s">
        <v>2085</v>
      </c>
      <c r="C150" s="20">
        <v>2.0299999999999998</v>
      </c>
      <c r="D150" s="21">
        <v>1.6459520000000001</v>
      </c>
      <c r="E150" s="21">
        <v>2.1223999999999998</v>
      </c>
      <c r="F150" s="42">
        <v>1</v>
      </c>
      <c r="G150" s="43">
        <v>1</v>
      </c>
      <c r="H150" s="30" t="s">
        <v>15</v>
      </c>
      <c r="I150" s="31" t="s">
        <v>40</v>
      </c>
      <c r="J150" s="17"/>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s="32" customFormat="1">
      <c r="A151" s="211" t="s">
        <v>555</v>
      </c>
      <c r="B151" s="19" t="s">
        <v>2085</v>
      </c>
      <c r="C151" s="20">
        <v>3.68</v>
      </c>
      <c r="D151" s="21">
        <v>2.1405620000000001</v>
      </c>
      <c r="E151" s="21">
        <v>2.7601</v>
      </c>
      <c r="F151" s="42">
        <v>1</v>
      </c>
      <c r="G151" s="43">
        <v>1.52</v>
      </c>
      <c r="H151" s="22" t="s">
        <v>15</v>
      </c>
      <c r="I151" s="23" t="s">
        <v>40</v>
      </c>
      <c r="J151" s="17"/>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s="32" customFormat="1">
      <c r="A152" s="211" t="s">
        <v>556</v>
      </c>
      <c r="B152" s="19" t="s">
        <v>2085</v>
      </c>
      <c r="C152" s="20">
        <v>7.78</v>
      </c>
      <c r="D152" s="21">
        <v>3.577534</v>
      </c>
      <c r="E152" s="21">
        <v>4.6130000000000004</v>
      </c>
      <c r="F152" s="42">
        <v>1</v>
      </c>
      <c r="G152" s="43">
        <v>1.8</v>
      </c>
      <c r="H152" s="22" t="s">
        <v>15</v>
      </c>
      <c r="I152" s="23" t="s">
        <v>40</v>
      </c>
      <c r="J152" s="17"/>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s="32" customFormat="1">
      <c r="A153" s="212" t="s">
        <v>557</v>
      </c>
      <c r="B153" s="24" t="s">
        <v>2085</v>
      </c>
      <c r="C153" s="25">
        <v>16.05</v>
      </c>
      <c r="D153" s="26">
        <v>6.3851870000000002</v>
      </c>
      <c r="E153" s="26">
        <v>8.2333999999999996</v>
      </c>
      <c r="F153" s="44">
        <v>1</v>
      </c>
      <c r="G153" s="45">
        <v>2</v>
      </c>
      <c r="H153" s="27" t="s">
        <v>15</v>
      </c>
      <c r="I153" s="28" t="s">
        <v>40</v>
      </c>
      <c r="J153" s="17"/>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s="32" customFormat="1">
      <c r="A154" s="211" t="s">
        <v>558</v>
      </c>
      <c r="B154" s="19" t="s">
        <v>2086</v>
      </c>
      <c r="C154" s="20">
        <v>2.78</v>
      </c>
      <c r="D154" s="21">
        <v>0.95372000000000001</v>
      </c>
      <c r="E154" s="21">
        <v>1.2298</v>
      </c>
      <c r="F154" s="42">
        <v>1</v>
      </c>
      <c r="G154" s="43">
        <v>1</v>
      </c>
      <c r="H154" s="30" t="s">
        <v>15</v>
      </c>
      <c r="I154" s="31" t="s">
        <v>40</v>
      </c>
      <c r="J154" s="17"/>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s="32" customFormat="1">
      <c r="A155" s="211" t="s">
        <v>559</v>
      </c>
      <c r="B155" s="19" t="s">
        <v>2086</v>
      </c>
      <c r="C155" s="20">
        <v>7.51</v>
      </c>
      <c r="D155" s="21">
        <v>2.4863379999999999</v>
      </c>
      <c r="E155" s="21">
        <v>3.206</v>
      </c>
      <c r="F155" s="42">
        <v>1</v>
      </c>
      <c r="G155" s="43">
        <v>1.52</v>
      </c>
      <c r="H155" s="22" t="s">
        <v>15</v>
      </c>
      <c r="I155" s="23" t="s">
        <v>40</v>
      </c>
      <c r="J155" s="17"/>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s="32" customFormat="1">
      <c r="A156" s="211" t="s">
        <v>560</v>
      </c>
      <c r="B156" s="19" t="s">
        <v>2086</v>
      </c>
      <c r="C156" s="20">
        <v>12.37</v>
      </c>
      <c r="D156" s="21">
        <v>3.807976</v>
      </c>
      <c r="E156" s="21">
        <v>4.9101999999999997</v>
      </c>
      <c r="F156" s="42">
        <v>1</v>
      </c>
      <c r="G156" s="43">
        <v>1.8</v>
      </c>
      <c r="H156" s="22" t="s">
        <v>15</v>
      </c>
      <c r="I156" s="23" t="s">
        <v>40</v>
      </c>
      <c r="J156" s="17"/>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s="32" customFormat="1">
      <c r="A157" s="212" t="s">
        <v>561</v>
      </c>
      <c r="B157" s="24" t="s">
        <v>2086</v>
      </c>
      <c r="C157" s="25">
        <v>22.11</v>
      </c>
      <c r="D157" s="26">
        <v>7.375553</v>
      </c>
      <c r="E157" s="26">
        <v>9.5104000000000006</v>
      </c>
      <c r="F157" s="44">
        <v>1</v>
      </c>
      <c r="G157" s="45">
        <v>2</v>
      </c>
      <c r="H157" s="27" t="s">
        <v>15</v>
      </c>
      <c r="I157" s="28" t="s">
        <v>40</v>
      </c>
      <c r="J157" s="17"/>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s="32" customFormat="1">
      <c r="A158" s="211" t="s">
        <v>562</v>
      </c>
      <c r="B158" s="19" t="s">
        <v>2087</v>
      </c>
      <c r="C158" s="20">
        <v>2.78</v>
      </c>
      <c r="D158" s="21">
        <v>1.3944369999999999</v>
      </c>
      <c r="E158" s="21">
        <v>1.7981</v>
      </c>
      <c r="F158" s="42">
        <v>1</v>
      </c>
      <c r="G158" s="43">
        <v>1</v>
      </c>
      <c r="H158" s="30" t="s">
        <v>15</v>
      </c>
      <c r="I158" s="31" t="s">
        <v>40</v>
      </c>
      <c r="J158" s="17"/>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s="32" customFormat="1">
      <c r="A159" s="211" t="s">
        <v>563</v>
      </c>
      <c r="B159" s="19" t="s">
        <v>2087</v>
      </c>
      <c r="C159" s="20">
        <v>4.46</v>
      </c>
      <c r="D159" s="21">
        <v>2.1128420000000001</v>
      </c>
      <c r="E159" s="21">
        <v>2.7244000000000002</v>
      </c>
      <c r="F159" s="42">
        <v>1</v>
      </c>
      <c r="G159" s="43">
        <v>1.52</v>
      </c>
      <c r="H159" s="22" t="s">
        <v>15</v>
      </c>
      <c r="I159" s="23" t="s">
        <v>40</v>
      </c>
      <c r="J159" s="17"/>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s="32" customFormat="1">
      <c r="A160" s="211" t="s">
        <v>564</v>
      </c>
      <c r="B160" s="19" t="s">
        <v>2087</v>
      </c>
      <c r="C160" s="20">
        <v>8.36</v>
      </c>
      <c r="D160" s="21">
        <v>3.6234479999999998</v>
      </c>
      <c r="E160" s="21">
        <v>4.6722000000000001</v>
      </c>
      <c r="F160" s="42">
        <v>1</v>
      </c>
      <c r="G160" s="43">
        <v>1.8</v>
      </c>
      <c r="H160" s="22" t="s">
        <v>15</v>
      </c>
      <c r="I160" s="23" t="s">
        <v>40</v>
      </c>
      <c r="J160" s="17"/>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s="32" customFormat="1">
      <c r="A161" s="212" t="s">
        <v>565</v>
      </c>
      <c r="B161" s="24" t="s">
        <v>2087</v>
      </c>
      <c r="C161" s="25">
        <v>14.32</v>
      </c>
      <c r="D161" s="26">
        <v>5.7199499999999999</v>
      </c>
      <c r="E161" s="26">
        <v>7.3756000000000004</v>
      </c>
      <c r="F161" s="44">
        <v>1</v>
      </c>
      <c r="G161" s="45">
        <v>2</v>
      </c>
      <c r="H161" s="27" t="s">
        <v>15</v>
      </c>
      <c r="I161" s="28" t="s">
        <v>40</v>
      </c>
      <c r="J161" s="17"/>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s="32" customFormat="1">
      <c r="A162" s="211" t="s">
        <v>566</v>
      </c>
      <c r="B162" s="19" t="s">
        <v>2088</v>
      </c>
      <c r="C162" s="20">
        <v>1.88</v>
      </c>
      <c r="D162" s="21">
        <v>1.1515519999999999</v>
      </c>
      <c r="E162" s="21">
        <v>1.4849000000000001</v>
      </c>
      <c r="F162" s="42">
        <v>1</v>
      </c>
      <c r="G162" s="43">
        <v>1</v>
      </c>
      <c r="H162" s="30" t="s">
        <v>15</v>
      </c>
      <c r="I162" s="31" t="s">
        <v>40</v>
      </c>
      <c r="J162" s="17"/>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s="32" customFormat="1">
      <c r="A163" s="211" t="s">
        <v>567</v>
      </c>
      <c r="B163" s="19" t="s">
        <v>2088</v>
      </c>
      <c r="C163" s="20">
        <v>2.7</v>
      </c>
      <c r="D163" s="21">
        <v>1.6052519999999999</v>
      </c>
      <c r="E163" s="21">
        <v>2.0699000000000001</v>
      </c>
      <c r="F163" s="42">
        <v>1</v>
      </c>
      <c r="G163" s="43">
        <v>1.52</v>
      </c>
      <c r="H163" s="22" t="s">
        <v>15</v>
      </c>
      <c r="I163" s="23" t="s">
        <v>40</v>
      </c>
      <c r="J163" s="17"/>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s="32" customFormat="1">
      <c r="A164" s="211" t="s">
        <v>568</v>
      </c>
      <c r="B164" s="19" t="s">
        <v>2088</v>
      </c>
      <c r="C164" s="20">
        <v>5.19</v>
      </c>
      <c r="D164" s="21">
        <v>2.5361419999999999</v>
      </c>
      <c r="E164" s="21">
        <v>3.2702</v>
      </c>
      <c r="F164" s="42">
        <v>1</v>
      </c>
      <c r="G164" s="43">
        <v>1.8</v>
      </c>
      <c r="H164" s="22" t="s">
        <v>15</v>
      </c>
      <c r="I164" s="23" t="s">
        <v>40</v>
      </c>
      <c r="J164" s="17"/>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s="32" customFormat="1">
      <c r="A165" s="212" t="s">
        <v>569</v>
      </c>
      <c r="B165" s="24" t="s">
        <v>2088</v>
      </c>
      <c r="C165" s="25">
        <v>12.46</v>
      </c>
      <c r="D165" s="26">
        <v>5.0399390000000004</v>
      </c>
      <c r="E165" s="26">
        <v>6.4987000000000004</v>
      </c>
      <c r="F165" s="44">
        <v>1</v>
      </c>
      <c r="G165" s="45">
        <v>2</v>
      </c>
      <c r="H165" s="27" t="s">
        <v>15</v>
      </c>
      <c r="I165" s="28" t="s">
        <v>40</v>
      </c>
      <c r="J165" s="17"/>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s="32" customFormat="1">
      <c r="A166" s="211" t="s">
        <v>570</v>
      </c>
      <c r="B166" s="19" t="s">
        <v>2089</v>
      </c>
      <c r="C166" s="20">
        <v>2.16</v>
      </c>
      <c r="D166" s="21">
        <v>1.1443080000000001</v>
      </c>
      <c r="E166" s="21">
        <v>1.4755</v>
      </c>
      <c r="F166" s="42">
        <v>1</v>
      </c>
      <c r="G166" s="43">
        <v>1</v>
      </c>
      <c r="H166" s="30" t="s">
        <v>15</v>
      </c>
      <c r="I166" s="31" t="s">
        <v>40</v>
      </c>
      <c r="J166" s="17"/>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s="32" customFormat="1">
      <c r="A167" s="211" t="s">
        <v>571</v>
      </c>
      <c r="B167" s="19" t="s">
        <v>2089</v>
      </c>
      <c r="C167" s="20">
        <v>3.71</v>
      </c>
      <c r="D167" s="21">
        <v>1.4100299999999999</v>
      </c>
      <c r="E167" s="21">
        <v>1.8182</v>
      </c>
      <c r="F167" s="42">
        <v>1</v>
      </c>
      <c r="G167" s="43">
        <v>1.52</v>
      </c>
      <c r="H167" s="22" t="s">
        <v>15</v>
      </c>
      <c r="I167" s="23" t="s">
        <v>40</v>
      </c>
      <c r="J167" s="17"/>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s="32" customFormat="1">
      <c r="A168" s="211" t="s">
        <v>572</v>
      </c>
      <c r="B168" s="19" t="s">
        <v>2089</v>
      </c>
      <c r="C168" s="20">
        <v>7.06</v>
      </c>
      <c r="D168" s="21">
        <v>2.4211960000000001</v>
      </c>
      <c r="E168" s="21">
        <v>3.1219999999999999</v>
      </c>
      <c r="F168" s="42">
        <v>1</v>
      </c>
      <c r="G168" s="43">
        <v>1.8</v>
      </c>
      <c r="H168" s="22" t="s">
        <v>15</v>
      </c>
      <c r="I168" s="23" t="s">
        <v>40</v>
      </c>
      <c r="J168" s="17"/>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1:36" s="32" customFormat="1">
      <c r="A169" s="212" t="s">
        <v>573</v>
      </c>
      <c r="B169" s="24" t="s">
        <v>2089</v>
      </c>
      <c r="C169" s="25">
        <v>11.18</v>
      </c>
      <c r="D169" s="26">
        <v>3.9294880000000001</v>
      </c>
      <c r="E169" s="26">
        <v>5.0669000000000004</v>
      </c>
      <c r="F169" s="44">
        <v>1</v>
      </c>
      <c r="G169" s="45">
        <v>2</v>
      </c>
      <c r="H169" s="27" t="s">
        <v>15</v>
      </c>
      <c r="I169" s="28" t="s">
        <v>40</v>
      </c>
      <c r="J169" s="17"/>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1:36" s="32" customFormat="1">
      <c r="A170" s="211" t="s">
        <v>574</v>
      </c>
      <c r="B170" s="19" t="s">
        <v>2090</v>
      </c>
      <c r="C170" s="20">
        <v>1.49</v>
      </c>
      <c r="D170" s="21">
        <v>0.77446300000000001</v>
      </c>
      <c r="E170" s="21">
        <v>0.99860000000000004</v>
      </c>
      <c r="F170" s="42">
        <v>1</v>
      </c>
      <c r="G170" s="43">
        <v>1</v>
      </c>
      <c r="H170" s="30" t="s">
        <v>15</v>
      </c>
      <c r="I170" s="31" t="s">
        <v>40</v>
      </c>
      <c r="J170" s="17"/>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1:36" s="32" customFormat="1">
      <c r="A171" s="211" t="s">
        <v>575</v>
      </c>
      <c r="B171" s="19" t="s">
        <v>2090</v>
      </c>
      <c r="C171" s="20">
        <v>1.92</v>
      </c>
      <c r="D171" s="21">
        <v>0.89941099999999996</v>
      </c>
      <c r="E171" s="21">
        <v>1.1597</v>
      </c>
      <c r="F171" s="42">
        <v>1</v>
      </c>
      <c r="G171" s="43">
        <v>1.52</v>
      </c>
      <c r="H171" s="22" t="s">
        <v>15</v>
      </c>
      <c r="I171" s="23" t="s">
        <v>40</v>
      </c>
      <c r="J171" s="17"/>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1:36" s="32" customFormat="1">
      <c r="A172" s="211" t="s">
        <v>576</v>
      </c>
      <c r="B172" s="19" t="s">
        <v>2090</v>
      </c>
      <c r="C172" s="20">
        <v>3.39</v>
      </c>
      <c r="D172" s="21">
        <v>1.3784989999999999</v>
      </c>
      <c r="E172" s="21">
        <v>1.7775000000000001</v>
      </c>
      <c r="F172" s="42">
        <v>1</v>
      </c>
      <c r="G172" s="43">
        <v>1.8</v>
      </c>
      <c r="H172" s="22" t="s">
        <v>15</v>
      </c>
      <c r="I172" s="23" t="s">
        <v>40</v>
      </c>
      <c r="J172" s="17"/>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1:36" s="32" customFormat="1">
      <c r="A173" s="212" t="s">
        <v>577</v>
      </c>
      <c r="B173" s="24" t="s">
        <v>2090</v>
      </c>
      <c r="C173" s="25">
        <v>8.9</v>
      </c>
      <c r="D173" s="26">
        <v>2.8449520000000001</v>
      </c>
      <c r="E173" s="26">
        <v>3.6684000000000001</v>
      </c>
      <c r="F173" s="44">
        <v>1</v>
      </c>
      <c r="G173" s="45">
        <v>2</v>
      </c>
      <c r="H173" s="27" t="s">
        <v>15</v>
      </c>
      <c r="I173" s="28" t="s">
        <v>40</v>
      </c>
      <c r="J173" s="17"/>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1:36" s="32" customFormat="1">
      <c r="A174" s="211" t="s">
        <v>578</v>
      </c>
      <c r="B174" s="19" t="s">
        <v>2091</v>
      </c>
      <c r="C174" s="20">
        <v>1.56</v>
      </c>
      <c r="D174" s="21">
        <v>0.46854299999999999</v>
      </c>
      <c r="E174" s="21">
        <v>0.60419999999999996</v>
      </c>
      <c r="F174" s="42">
        <v>1</v>
      </c>
      <c r="G174" s="43">
        <v>1</v>
      </c>
      <c r="H174" s="30" t="s">
        <v>15</v>
      </c>
      <c r="I174" s="31" t="s">
        <v>40</v>
      </c>
      <c r="J174" s="17"/>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1:36" s="32" customFormat="1">
      <c r="A175" s="211" t="s">
        <v>579</v>
      </c>
      <c r="B175" s="19" t="s">
        <v>2091</v>
      </c>
      <c r="C175" s="20">
        <v>2.5</v>
      </c>
      <c r="D175" s="21">
        <v>0.71925600000000001</v>
      </c>
      <c r="E175" s="21">
        <v>0.9274</v>
      </c>
      <c r="F175" s="42">
        <v>1</v>
      </c>
      <c r="G175" s="43">
        <v>1.52</v>
      </c>
      <c r="H175" s="22" t="s">
        <v>15</v>
      </c>
      <c r="I175" s="23" t="s">
        <v>40</v>
      </c>
      <c r="J175" s="17"/>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1:36" s="32" customFormat="1">
      <c r="A176" s="211" t="s">
        <v>580</v>
      </c>
      <c r="B176" s="19" t="s">
        <v>2091</v>
      </c>
      <c r="C176" s="20">
        <v>4.54</v>
      </c>
      <c r="D176" s="21">
        <v>1.3976500000000001</v>
      </c>
      <c r="E176" s="21">
        <v>1.8022</v>
      </c>
      <c r="F176" s="42">
        <v>1</v>
      </c>
      <c r="G176" s="43">
        <v>1.8</v>
      </c>
      <c r="H176" s="22" t="s">
        <v>15</v>
      </c>
      <c r="I176" s="23" t="s">
        <v>40</v>
      </c>
      <c r="J176" s="17"/>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1:36" s="32" customFormat="1">
      <c r="A177" s="212" t="s">
        <v>581</v>
      </c>
      <c r="B177" s="24" t="s">
        <v>2091</v>
      </c>
      <c r="C177" s="25">
        <v>13.46</v>
      </c>
      <c r="D177" s="26">
        <v>4.7218980000000004</v>
      </c>
      <c r="E177" s="26">
        <v>6.0885999999999996</v>
      </c>
      <c r="F177" s="44">
        <v>1</v>
      </c>
      <c r="G177" s="45">
        <v>2</v>
      </c>
      <c r="H177" s="27" t="s">
        <v>15</v>
      </c>
      <c r="I177" s="28" t="s">
        <v>40</v>
      </c>
      <c r="J177" s="17"/>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1:36" s="32" customFormat="1">
      <c r="A178" s="211" t="s">
        <v>582</v>
      </c>
      <c r="B178" s="19" t="s">
        <v>2092</v>
      </c>
      <c r="C178" s="20">
        <v>2.0099999999999998</v>
      </c>
      <c r="D178" s="21">
        <v>0.82130700000000001</v>
      </c>
      <c r="E178" s="21">
        <v>1.0589999999999999</v>
      </c>
      <c r="F178" s="42">
        <v>1</v>
      </c>
      <c r="G178" s="43">
        <v>1</v>
      </c>
      <c r="H178" s="30" t="s">
        <v>15</v>
      </c>
      <c r="I178" s="31" t="s">
        <v>40</v>
      </c>
      <c r="J178" s="17"/>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1:36" s="32" customFormat="1">
      <c r="A179" s="211" t="s">
        <v>583</v>
      </c>
      <c r="B179" s="19" t="s">
        <v>2092</v>
      </c>
      <c r="C179" s="20">
        <v>2.96</v>
      </c>
      <c r="D179" s="21">
        <v>1.082832</v>
      </c>
      <c r="E179" s="21">
        <v>1.3963000000000001</v>
      </c>
      <c r="F179" s="42">
        <v>1</v>
      </c>
      <c r="G179" s="43">
        <v>1.52</v>
      </c>
      <c r="H179" s="22" t="s">
        <v>15</v>
      </c>
      <c r="I179" s="23" t="s">
        <v>40</v>
      </c>
      <c r="J179" s="17"/>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1:36" s="32" customFormat="1">
      <c r="A180" s="211" t="s">
        <v>584</v>
      </c>
      <c r="B180" s="19" t="s">
        <v>2092</v>
      </c>
      <c r="C180" s="20">
        <v>5.9</v>
      </c>
      <c r="D180" s="21">
        <v>1.742688</v>
      </c>
      <c r="E180" s="21">
        <v>2.2471000000000001</v>
      </c>
      <c r="F180" s="42">
        <v>1</v>
      </c>
      <c r="G180" s="43">
        <v>1.8</v>
      </c>
      <c r="H180" s="22" t="s">
        <v>15</v>
      </c>
      <c r="I180" s="23" t="s">
        <v>40</v>
      </c>
      <c r="J180" s="17"/>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1:36" s="32" customFormat="1">
      <c r="A181" s="212" t="s">
        <v>585</v>
      </c>
      <c r="B181" s="24" t="s">
        <v>2092</v>
      </c>
      <c r="C181" s="25">
        <v>12.88</v>
      </c>
      <c r="D181" s="26">
        <v>3.63483</v>
      </c>
      <c r="E181" s="26">
        <v>4.6868999999999996</v>
      </c>
      <c r="F181" s="44">
        <v>1</v>
      </c>
      <c r="G181" s="45">
        <v>2</v>
      </c>
      <c r="H181" s="27" t="s">
        <v>15</v>
      </c>
      <c r="I181" s="28" t="s">
        <v>40</v>
      </c>
      <c r="J181" s="17"/>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1:36" s="32" customFormat="1">
      <c r="A182" s="211" t="s">
        <v>586</v>
      </c>
      <c r="B182" s="19" t="s">
        <v>2093</v>
      </c>
      <c r="C182" s="20">
        <v>2.42</v>
      </c>
      <c r="D182" s="21">
        <v>0.64322699999999999</v>
      </c>
      <c r="E182" s="21">
        <v>0.82940000000000003</v>
      </c>
      <c r="F182" s="42">
        <v>1</v>
      </c>
      <c r="G182" s="43">
        <v>1</v>
      </c>
      <c r="H182" s="30" t="s">
        <v>15</v>
      </c>
      <c r="I182" s="31" t="s">
        <v>40</v>
      </c>
      <c r="J182" s="17"/>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1:36" s="32" customFormat="1">
      <c r="A183" s="211" t="s">
        <v>587</v>
      </c>
      <c r="B183" s="19" t="s">
        <v>2093</v>
      </c>
      <c r="C183" s="20">
        <v>3.75</v>
      </c>
      <c r="D183" s="21">
        <v>0.82585200000000003</v>
      </c>
      <c r="E183" s="21">
        <v>1.0649</v>
      </c>
      <c r="F183" s="42">
        <v>1</v>
      </c>
      <c r="G183" s="43">
        <v>1.52</v>
      </c>
      <c r="H183" s="22" t="s">
        <v>15</v>
      </c>
      <c r="I183" s="23" t="s">
        <v>40</v>
      </c>
      <c r="J183" s="17"/>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1:36" s="32" customFormat="1">
      <c r="A184" s="211" t="s">
        <v>588</v>
      </c>
      <c r="B184" s="19" t="s">
        <v>2093</v>
      </c>
      <c r="C184" s="20">
        <v>6.36</v>
      </c>
      <c r="D184" s="21">
        <v>1.3353219999999999</v>
      </c>
      <c r="E184" s="21">
        <v>1.7218</v>
      </c>
      <c r="F184" s="42">
        <v>1</v>
      </c>
      <c r="G184" s="43">
        <v>1.8</v>
      </c>
      <c r="H184" s="22" t="s">
        <v>15</v>
      </c>
      <c r="I184" s="23" t="s">
        <v>40</v>
      </c>
      <c r="J184" s="17"/>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1:36" s="32" customFormat="1">
      <c r="A185" s="212" t="s">
        <v>589</v>
      </c>
      <c r="B185" s="24" t="s">
        <v>2093</v>
      </c>
      <c r="C185" s="25">
        <v>10.99</v>
      </c>
      <c r="D185" s="26">
        <v>2.443314</v>
      </c>
      <c r="E185" s="26">
        <v>3.1505000000000001</v>
      </c>
      <c r="F185" s="44">
        <v>1</v>
      </c>
      <c r="G185" s="45">
        <v>2</v>
      </c>
      <c r="H185" s="27" t="s">
        <v>15</v>
      </c>
      <c r="I185" s="28" t="s">
        <v>40</v>
      </c>
      <c r="J185" s="17"/>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1:36" s="32" customFormat="1">
      <c r="A186" s="211" t="s">
        <v>590</v>
      </c>
      <c r="B186" s="19" t="s">
        <v>2094</v>
      </c>
      <c r="C186" s="20">
        <v>1.9</v>
      </c>
      <c r="D186" s="21">
        <v>0.52453799999999995</v>
      </c>
      <c r="E186" s="21">
        <v>0.6764</v>
      </c>
      <c r="F186" s="42">
        <v>1</v>
      </c>
      <c r="G186" s="43">
        <v>1</v>
      </c>
      <c r="H186" s="30" t="s">
        <v>15</v>
      </c>
      <c r="I186" s="31" t="s">
        <v>40</v>
      </c>
      <c r="J186" s="17"/>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1:36" s="32" customFormat="1">
      <c r="A187" s="211" t="s">
        <v>591</v>
      </c>
      <c r="B187" s="19" t="s">
        <v>2094</v>
      </c>
      <c r="C187" s="20">
        <v>2.33</v>
      </c>
      <c r="D187" s="21">
        <v>0.58160500000000004</v>
      </c>
      <c r="E187" s="21">
        <v>0.74990000000000001</v>
      </c>
      <c r="F187" s="42">
        <v>1</v>
      </c>
      <c r="G187" s="43">
        <v>1.52</v>
      </c>
      <c r="H187" s="22" t="s">
        <v>15</v>
      </c>
      <c r="I187" s="23" t="s">
        <v>40</v>
      </c>
      <c r="J187" s="17"/>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1:36" s="32" customFormat="1">
      <c r="A188" s="211" t="s">
        <v>592</v>
      </c>
      <c r="B188" s="19" t="s">
        <v>2094</v>
      </c>
      <c r="C188" s="20">
        <v>3.24</v>
      </c>
      <c r="D188" s="21">
        <v>0.72896899999999998</v>
      </c>
      <c r="E188" s="21">
        <v>0.94</v>
      </c>
      <c r="F188" s="42">
        <v>1</v>
      </c>
      <c r="G188" s="43">
        <v>1.8</v>
      </c>
      <c r="H188" s="22" t="s">
        <v>15</v>
      </c>
      <c r="I188" s="23" t="s">
        <v>40</v>
      </c>
      <c r="J188" s="17"/>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1:36" s="32" customFormat="1">
      <c r="A189" s="212" t="s">
        <v>593</v>
      </c>
      <c r="B189" s="24" t="s">
        <v>2094</v>
      </c>
      <c r="C189" s="25">
        <v>8.18</v>
      </c>
      <c r="D189" s="26">
        <v>1.526697</v>
      </c>
      <c r="E189" s="26">
        <v>1.9685999999999999</v>
      </c>
      <c r="F189" s="44">
        <v>1</v>
      </c>
      <c r="G189" s="45">
        <v>2</v>
      </c>
      <c r="H189" s="27" t="s">
        <v>15</v>
      </c>
      <c r="I189" s="28" t="s">
        <v>40</v>
      </c>
      <c r="J189" s="17"/>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1:36" s="32" customFormat="1">
      <c r="A190" s="211" t="s">
        <v>594</v>
      </c>
      <c r="B190" s="19" t="s">
        <v>2095</v>
      </c>
      <c r="C190" s="20">
        <v>1.82</v>
      </c>
      <c r="D190" s="21">
        <v>0.31609799999999999</v>
      </c>
      <c r="E190" s="21">
        <v>0.40760000000000002</v>
      </c>
      <c r="F190" s="42">
        <v>1</v>
      </c>
      <c r="G190" s="43">
        <v>1</v>
      </c>
      <c r="H190" s="30" t="s">
        <v>15</v>
      </c>
      <c r="I190" s="31" t="s">
        <v>41</v>
      </c>
      <c r="J190" s="17"/>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1:36" s="32" customFormat="1">
      <c r="A191" s="211" t="s">
        <v>595</v>
      </c>
      <c r="B191" s="19" t="s">
        <v>2095</v>
      </c>
      <c r="C191" s="20">
        <v>2.52</v>
      </c>
      <c r="D191" s="21">
        <v>0.46054899999999999</v>
      </c>
      <c r="E191" s="21">
        <v>0.59389999999999998</v>
      </c>
      <c r="F191" s="42">
        <v>1</v>
      </c>
      <c r="G191" s="43">
        <v>1.52</v>
      </c>
      <c r="H191" s="22" t="s">
        <v>15</v>
      </c>
      <c r="I191" s="23" t="s">
        <v>41</v>
      </c>
      <c r="J191" s="17"/>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1:36" s="32" customFormat="1">
      <c r="A192" s="211" t="s">
        <v>596</v>
      </c>
      <c r="B192" s="19" t="s">
        <v>2095</v>
      </c>
      <c r="C192" s="20">
        <v>3.73</v>
      </c>
      <c r="D192" s="21">
        <v>0.71661699999999995</v>
      </c>
      <c r="E192" s="21">
        <v>0.92400000000000004</v>
      </c>
      <c r="F192" s="42">
        <v>1</v>
      </c>
      <c r="G192" s="43">
        <v>1.8</v>
      </c>
      <c r="H192" s="22" t="s">
        <v>15</v>
      </c>
      <c r="I192" s="23" t="s">
        <v>41</v>
      </c>
      <c r="J192" s="17"/>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1:36" s="32" customFormat="1">
      <c r="A193" s="212" t="s">
        <v>597</v>
      </c>
      <c r="B193" s="24" t="s">
        <v>2095</v>
      </c>
      <c r="C193" s="25">
        <v>6.1</v>
      </c>
      <c r="D193" s="26">
        <v>1.510821</v>
      </c>
      <c r="E193" s="26">
        <v>1.9480999999999999</v>
      </c>
      <c r="F193" s="44">
        <v>1</v>
      </c>
      <c r="G193" s="45">
        <v>2</v>
      </c>
      <c r="H193" s="27" t="s">
        <v>15</v>
      </c>
      <c r="I193" s="28" t="s">
        <v>41</v>
      </c>
      <c r="J193" s="17"/>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1:36" s="32" customFormat="1">
      <c r="A194" s="211" t="s">
        <v>598</v>
      </c>
      <c r="B194" s="19" t="s">
        <v>2096</v>
      </c>
      <c r="C194" s="20">
        <v>2.09</v>
      </c>
      <c r="D194" s="21">
        <v>0.45668500000000001</v>
      </c>
      <c r="E194" s="21">
        <v>0.58889999999999998</v>
      </c>
      <c r="F194" s="42">
        <v>1</v>
      </c>
      <c r="G194" s="43">
        <v>1</v>
      </c>
      <c r="H194" s="30" t="s">
        <v>15</v>
      </c>
      <c r="I194" s="31" t="s">
        <v>40</v>
      </c>
      <c r="J194" s="17"/>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1:36" s="32" customFormat="1">
      <c r="A195" s="211" t="s">
        <v>599</v>
      </c>
      <c r="B195" s="19" t="s">
        <v>2096</v>
      </c>
      <c r="C195" s="20">
        <v>2.8</v>
      </c>
      <c r="D195" s="21">
        <v>0.64002999999999999</v>
      </c>
      <c r="E195" s="21">
        <v>0.82530000000000003</v>
      </c>
      <c r="F195" s="42">
        <v>1</v>
      </c>
      <c r="G195" s="43">
        <v>1.52</v>
      </c>
      <c r="H195" s="22" t="s">
        <v>15</v>
      </c>
      <c r="I195" s="23" t="s">
        <v>40</v>
      </c>
      <c r="J195" s="17"/>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1:36" s="32" customFormat="1">
      <c r="A196" s="211" t="s">
        <v>600</v>
      </c>
      <c r="B196" s="19" t="s">
        <v>2096</v>
      </c>
      <c r="C196" s="20">
        <v>5.16</v>
      </c>
      <c r="D196" s="21">
        <v>1.074411</v>
      </c>
      <c r="E196" s="21">
        <v>1.3854</v>
      </c>
      <c r="F196" s="42">
        <v>1</v>
      </c>
      <c r="G196" s="43">
        <v>1.8</v>
      </c>
      <c r="H196" s="22" t="s">
        <v>15</v>
      </c>
      <c r="I196" s="23" t="s">
        <v>40</v>
      </c>
      <c r="J196" s="17"/>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1:36" s="32" customFormat="1">
      <c r="A197" s="212" t="s">
        <v>601</v>
      </c>
      <c r="B197" s="24" t="s">
        <v>2096</v>
      </c>
      <c r="C197" s="25">
        <v>10.039999999999999</v>
      </c>
      <c r="D197" s="26">
        <v>2.2406380000000001</v>
      </c>
      <c r="E197" s="26">
        <v>2.8892000000000002</v>
      </c>
      <c r="F197" s="44">
        <v>1</v>
      </c>
      <c r="G197" s="45">
        <v>2</v>
      </c>
      <c r="H197" s="27" t="s">
        <v>15</v>
      </c>
      <c r="I197" s="28" t="s">
        <v>40</v>
      </c>
      <c r="J197" s="17"/>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1:36" s="32" customFormat="1">
      <c r="A198" s="211" t="s">
        <v>602</v>
      </c>
      <c r="B198" s="19" t="s">
        <v>2097</v>
      </c>
      <c r="C198" s="20">
        <v>2.14</v>
      </c>
      <c r="D198" s="21">
        <v>0.469192</v>
      </c>
      <c r="E198" s="21">
        <v>0.60499999999999998</v>
      </c>
      <c r="F198" s="42">
        <v>1</v>
      </c>
      <c r="G198" s="43">
        <v>1</v>
      </c>
      <c r="H198" s="30" t="s">
        <v>15</v>
      </c>
      <c r="I198" s="31" t="s">
        <v>40</v>
      </c>
      <c r="J198" s="17"/>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1:36" s="32" customFormat="1">
      <c r="A199" s="211" t="s">
        <v>603</v>
      </c>
      <c r="B199" s="19" t="s">
        <v>2097</v>
      </c>
      <c r="C199" s="20">
        <v>2.69</v>
      </c>
      <c r="D199" s="21">
        <v>0.62463100000000005</v>
      </c>
      <c r="E199" s="21">
        <v>0.8054</v>
      </c>
      <c r="F199" s="42">
        <v>1</v>
      </c>
      <c r="G199" s="43">
        <v>1.52</v>
      </c>
      <c r="H199" s="22" t="s">
        <v>15</v>
      </c>
      <c r="I199" s="23" t="s">
        <v>40</v>
      </c>
      <c r="J199" s="17"/>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1:36" s="32" customFormat="1">
      <c r="A200" s="211" t="s">
        <v>604</v>
      </c>
      <c r="B200" s="19" t="s">
        <v>2097</v>
      </c>
      <c r="C200" s="20">
        <v>4.3</v>
      </c>
      <c r="D200" s="21">
        <v>0.93318599999999996</v>
      </c>
      <c r="E200" s="21">
        <v>1.2033</v>
      </c>
      <c r="F200" s="42">
        <v>1</v>
      </c>
      <c r="G200" s="43">
        <v>1.8</v>
      </c>
      <c r="H200" s="22" t="s">
        <v>15</v>
      </c>
      <c r="I200" s="23" t="s">
        <v>40</v>
      </c>
      <c r="J200" s="17"/>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1:36" s="32" customFormat="1">
      <c r="A201" s="212" t="s">
        <v>605</v>
      </c>
      <c r="B201" s="24" t="s">
        <v>2097</v>
      </c>
      <c r="C201" s="25">
        <v>8.08</v>
      </c>
      <c r="D201" s="26">
        <v>1.91517</v>
      </c>
      <c r="E201" s="26">
        <v>2.4695</v>
      </c>
      <c r="F201" s="44">
        <v>1</v>
      </c>
      <c r="G201" s="45">
        <v>2</v>
      </c>
      <c r="H201" s="27" t="s">
        <v>15</v>
      </c>
      <c r="I201" s="28" t="s">
        <v>40</v>
      </c>
      <c r="J201" s="17"/>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1:36" s="32" customFormat="1">
      <c r="A202" s="211" t="s">
        <v>606</v>
      </c>
      <c r="B202" s="19" t="s">
        <v>2098</v>
      </c>
      <c r="C202" s="20">
        <v>4.42</v>
      </c>
      <c r="D202" s="21">
        <v>1.7823519999999999</v>
      </c>
      <c r="E202" s="21">
        <v>2.2982</v>
      </c>
      <c r="F202" s="42">
        <v>1</v>
      </c>
      <c r="G202" s="43">
        <v>1</v>
      </c>
      <c r="H202" s="30" t="s">
        <v>15</v>
      </c>
      <c r="I202" s="31" t="s">
        <v>41</v>
      </c>
      <c r="J202" s="17"/>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1:36" s="32" customFormat="1">
      <c r="A203" s="211" t="s">
        <v>607</v>
      </c>
      <c r="B203" s="19" t="s">
        <v>2098</v>
      </c>
      <c r="C203" s="20">
        <v>6.38</v>
      </c>
      <c r="D203" s="21">
        <v>2.1588980000000002</v>
      </c>
      <c r="E203" s="21">
        <v>2.7837999999999998</v>
      </c>
      <c r="F203" s="42">
        <v>1</v>
      </c>
      <c r="G203" s="43">
        <v>1.52</v>
      </c>
      <c r="H203" s="22" t="s">
        <v>15</v>
      </c>
      <c r="I203" s="23" t="s">
        <v>41</v>
      </c>
      <c r="J203" s="17"/>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row>
    <row r="204" spans="1:36" s="32" customFormat="1">
      <c r="A204" s="211" t="s">
        <v>608</v>
      </c>
      <c r="B204" s="19" t="s">
        <v>2098</v>
      </c>
      <c r="C204" s="20">
        <v>10.53</v>
      </c>
      <c r="D204" s="21">
        <v>3.1437409999999999</v>
      </c>
      <c r="E204" s="21">
        <v>4.0537000000000001</v>
      </c>
      <c r="F204" s="42">
        <v>1</v>
      </c>
      <c r="G204" s="43">
        <v>1.8</v>
      </c>
      <c r="H204" s="22" t="s">
        <v>15</v>
      </c>
      <c r="I204" s="23" t="s">
        <v>41</v>
      </c>
      <c r="J204" s="17"/>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row>
    <row r="205" spans="1:36" s="32" customFormat="1">
      <c r="A205" s="212" t="s">
        <v>609</v>
      </c>
      <c r="B205" s="24" t="s">
        <v>2098</v>
      </c>
      <c r="C205" s="25">
        <v>17.57</v>
      </c>
      <c r="D205" s="26">
        <v>5.4211140000000002</v>
      </c>
      <c r="E205" s="26">
        <v>6.9901999999999997</v>
      </c>
      <c r="F205" s="44">
        <v>1</v>
      </c>
      <c r="G205" s="45">
        <v>2</v>
      </c>
      <c r="H205" s="27" t="s">
        <v>15</v>
      </c>
      <c r="I205" s="28" t="s">
        <v>41</v>
      </c>
      <c r="J205" s="17"/>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row>
    <row r="206" spans="1:36" s="32" customFormat="1">
      <c r="A206" s="211" t="s">
        <v>610</v>
      </c>
      <c r="B206" s="19" t="s">
        <v>2099</v>
      </c>
      <c r="C206" s="20">
        <v>3.09</v>
      </c>
      <c r="D206" s="21">
        <v>1.2068939999999999</v>
      </c>
      <c r="E206" s="21">
        <v>1.5562</v>
      </c>
      <c r="F206" s="42">
        <v>1</v>
      </c>
      <c r="G206" s="43">
        <v>1</v>
      </c>
      <c r="H206" s="30" t="s">
        <v>15</v>
      </c>
      <c r="I206" s="31" t="s">
        <v>41</v>
      </c>
      <c r="J206" s="17"/>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row>
    <row r="207" spans="1:36" s="32" customFormat="1">
      <c r="A207" s="211" t="s">
        <v>611</v>
      </c>
      <c r="B207" s="19" t="s">
        <v>2099</v>
      </c>
      <c r="C207" s="20">
        <v>5.12</v>
      </c>
      <c r="D207" s="21">
        <v>1.5633239999999999</v>
      </c>
      <c r="E207" s="21">
        <v>2.0158</v>
      </c>
      <c r="F207" s="42">
        <v>1</v>
      </c>
      <c r="G207" s="43">
        <v>1.52</v>
      </c>
      <c r="H207" s="22" t="s">
        <v>15</v>
      </c>
      <c r="I207" s="23" t="s">
        <v>41</v>
      </c>
      <c r="J207" s="17"/>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row>
    <row r="208" spans="1:36" s="32" customFormat="1">
      <c r="A208" s="211" t="s">
        <v>612</v>
      </c>
      <c r="B208" s="19" t="s">
        <v>2099</v>
      </c>
      <c r="C208" s="20">
        <v>9.17</v>
      </c>
      <c r="D208" s="21">
        <v>2.4567040000000002</v>
      </c>
      <c r="E208" s="21">
        <v>3.1678000000000002</v>
      </c>
      <c r="F208" s="42">
        <v>1</v>
      </c>
      <c r="G208" s="43">
        <v>1.8</v>
      </c>
      <c r="H208" s="22" t="s">
        <v>15</v>
      </c>
      <c r="I208" s="23" t="s">
        <v>41</v>
      </c>
      <c r="J208" s="17"/>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1:36" s="32" customFormat="1">
      <c r="A209" s="212" t="s">
        <v>613</v>
      </c>
      <c r="B209" s="24" t="s">
        <v>2099</v>
      </c>
      <c r="C209" s="25">
        <v>16.5</v>
      </c>
      <c r="D209" s="26">
        <v>4.6953509999999996</v>
      </c>
      <c r="E209" s="26">
        <v>6.0544000000000002</v>
      </c>
      <c r="F209" s="44">
        <v>1</v>
      </c>
      <c r="G209" s="45">
        <v>2</v>
      </c>
      <c r="H209" s="27" t="s">
        <v>15</v>
      </c>
      <c r="I209" s="28" t="s">
        <v>41</v>
      </c>
      <c r="J209" s="17"/>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row>
    <row r="210" spans="1:36" s="32" customFormat="1">
      <c r="A210" s="211" t="s">
        <v>614</v>
      </c>
      <c r="B210" s="19" t="s">
        <v>2100</v>
      </c>
      <c r="C210" s="20">
        <v>10.199999999999999</v>
      </c>
      <c r="D210" s="21">
        <v>2.7182050000000002</v>
      </c>
      <c r="E210" s="21">
        <v>3.5049999999999999</v>
      </c>
      <c r="F210" s="42">
        <v>1</v>
      </c>
      <c r="G210" s="43">
        <v>1</v>
      </c>
      <c r="H210" s="30" t="s">
        <v>15</v>
      </c>
      <c r="I210" s="31" t="s">
        <v>41</v>
      </c>
      <c r="J210" s="17"/>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row>
    <row r="211" spans="1:36" s="32" customFormat="1">
      <c r="A211" s="211" t="s">
        <v>615</v>
      </c>
      <c r="B211" s="19" t="s">
        <v>2100</v>
      </c>
      <c r="C211" s="20">
        <v>10.91</v>
      </c>
      <c r="D211" s="21">
        <v>3.0159410000000002</v>
      </c>
      <c r="E211" s="21">
        <v>3.8889</v>
      </c>
      <c r="F211" s="42">
        <v>1</v>
      </c>
      <c r="G211" s="43">
        <v>1.52</v>
      </c>
      <c r="H211" s="22" t="s">
        <v>15</v>
      </c>
      <c r="I211" s="23" t="s">
        <v>41</v>
      </c>
      <c r="J211" s="17"/>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row>
    <row r="212" spans="1:36" s="32" customFormat="1">
      <c r="A212" s="211" t="s">
        <v>616</v>
      </c>
      <c r="B212" s="19" t="s">
        <v>2100</v>
      </c>
      <c r="C212" s="20">
        <v>13.06</v>
      </c>
      <c r="D212" s="21">
        <v>3.7356199999999999</v>
      </c>
      <c r="E212" s="21">
        <v>4.8169000000000004</v>
      </c>
      <c r="F212" s="42">
        <v>1</v>
      </c>
      <c r="G212" s="43">
        <v>1.8</v>
      </c>
      <c r="H212" s="22" t="s">
        <v>15</v>
      </c>
      <c r="I212" s="23" t="s">
        <v>41</v>
      </c>
      <c r="J212" s="17"/>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row>
    <row r="213" spans="1:36" s="32" customFormat="1">
      <c r="A213" s="212" t="s">
        <v>617</v>
      </c>
      <c r="B213" s="24" t="s">
        <v>2100</v>
      </c>
      <c r="C213" s="25">
        <v>17.22</v>
      </c>
      <c r="D213" s="26">
        <v>5.1304889999999999</v>
      </c>
      <c r="E213" s="26">
        <v>6.6154999999999999</v>
      </c>
      <c r="F213" s="44">
        <v>1</v>
      </c>
      <c r="G213" s="45">
        <v>2</v>
      </c>
      <c r="H213" s="27" t="s">
        <v>15</v>
      </c>
      <c r="I213" s="28" t="s">
        <v>41</v>
      </c>
      <c r="J213" s="17"/>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row>
    <row r="214" spans="1:36" s="32" customFormat="1">
      <c r="A214" s="211" t="s">
        <v>618</v>
      </c>
      <c r="B214" s="19" t="s">
        <v>2101</v>
      </c>
      <c r="C214" s="20">
        <v>6.43</v>
      </c>
      <c r="D214" s="21">
        <v>1.3706739999999999</v>
      </c>
      <c r="E214" s="21">
        <v>1.7674000000000001</v>
      </c>
      <c r="F214" s="42">
        <v>1</v>
      </c>
      <c r="G214" s="43">
        <v>1</v>
      </c>
      <c r="H214" s="30" t="s">
        <v>15</v>
      </c>
      <c r="I214" s="31" t="s">
        <v>41</v>
      </c>
      <c r="J214" s="17"/>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row>
    <row r="215" spans="1:36" s="32" customFormat="1">
      <c r="A215" s="211" t="s">
        <v>619</v>
      </c>
      <c r="B215" s="19" t="s">
        <v>2101</v>
      </c>
      <c r="C215" s="20">
        <v>7.99</v>
      </c>
      <c r="D215" s="21">
        <v>1.691452</v>
      </c>
      <c r="E215" s="21">
        <v>2.181</v>
      </c>
      <c r="F215" s="42">
        <v>1</v>
      </c>
      <c r="G215" s="43">
        <v>1.52</v>
      </c>
      <c r="H215" s="22" t="s">
        <v>15</v>
      </c>
      <c r="I215" s="23" t="s">
        <v>41</v>
      </c>
      <c r="J215" s="17"/>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row>
    <row r="216" spans="1:36" s="32" customFormat="1">
      <c r="A216" s="211" t="s">
        <v>620</v>
      </c>
      <c r="B216" s="19" t="s">
        <v>2101</v>
      </c>
      <c r="C216" s="20">
        <v>9.76</v>
      </c>
      <c r="D216" s="21">
        <v>2.1948449999999999</v>
      </c>
      <c r="E216" s="21">
        <v>2.8300999999999998</v>
      </c>
      <c r="F216" s="42">
        <v>1</v>
      </c>
      <c r="G216" s="43">
        <v>1.8</v>
      </c>
      <c r="H216" s="22" t="s">
        <v>15</v>
      </c>
      <c r="I216" s="23" t="s">
        <v>41</v>
      </c>
      <c r="J216" s="17"/>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row>
    <row r="217" spans="1:36" s="32" customFormat="1">
      <c r="A217" s="212" t="s">
        <v>621</v>
      </c>
      <c r="B217" s="24" t="s">
        <v>2101</v>
      </c>
      <c r="C217" s="25">
        <v>12.67</v>
      </c>
      <c r="D217" s="26">
        <v>2.8230559999999998</v>
      </c>
      <c r="E217" s="26">
        <v>3.6402000000000001</v>
      </c>
      <c r="F217" s="44">
        <v>1</v>
      </c>
      <c r="G217" s="45">
        <v>2</v>
      </c>
      <c r="H217" s="27" t="s">
        <v>15</v>
      </c>
      <c r="I217" s="28" t="s">
        <v>41</v>
      </c>
      <c r="J217" s="17"/>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row>
    <row r="218" spans="1:36" s="32" customFormat="1">
      <c r="A218" s="211" t="s">
        <v>622</v>
      </c>
      <c r="B218" s="19" t="s">
        <v>2102</v>
      </c>
      <c r="C218" s="20">
        <v>2.92</v>
      </c>
      <c r="D218" s="21">
        <v>0.54244199999999998</v>
      </c>
      <c r="E218" s="21">
        <v>0.69950000000000001</v>
      </c>
      <c r="F218" s="42">
        <v>1</v>
      </c>
      <c r="G218" s="43">
        <v>1</v>
      </c>
      <c r="H218" s="30" t="s">
        <v>15</v>
      </c>
      <c r="I218" s="31" t="s">
        <v>41</v>
      </c>
      <c r="J218" s="17"/>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row>
    <row r="219" spans="1:36" s="32" customFormat="1">
      <c r="A219" s="211" t="s">
        <v>623</v>
      </c>
      <c r="B219" s="19" t="s">
        <v>2102</v>
      </c>
      <c r="C219" s="20">
        <v>3.34</v>
      </c>
      <c r="D219" s="21">
        <v>0.60589000000000004</v>
      </c>
      <c r="E219" s="21">
        <v>0.78129999999999999</v>
      </c>
      <c r="F219" s="42">
        <v>1</v>
      </c>
      <c r="G219" s="43">
        <v>1.52</v>
      </c>
      <c r="H219" s="22" t="s">
        <v>15</v>
      </c>
      <c r="I219" s="23" t="s">
        <v>41</v>
      </c>
      <c r="J219" s="17"/>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row>
    <row r="220" spans="1:36" s="32" customFormat="1">
      <c r="A220" s="211" t="s">
        <v>624</v>
      </c>
      <c r="B220" s="19" t="s">
        <v>2102</v>
      </c>
      <c r="C220" s="20">
        <v>4.5199999999999996</v>
      </c>
      <c r="D220" s="21">
        <v>0.93651399999999996</v>
      </c>
      <c r="E220" s="21">
        <v>1.2076</v>
      </c>
      <c r="F220" s="42">
        <v>1</v>
      </c>
      <c r="G220" s="43">
        <v>1.8</v>
      </c>
      <c r="H220" s="22" t="s">
        <v>15</v>
      </c>
      <c r="I220" s="23" t="s">
        <v>41</v>
      </c>
      <c r="J220" s="17"/>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row>
    <row r="221" spans="1:36" s="32" customFormat="1">
      <c r="A221" s="212" t="s">
        <v>625</v>
      </c>
      <c r="B221" s="24" t="s">
        <v>2102</v>
      </c>
      <c r="C221" s="25">
        <v>5.69</v>
      </c>
      <c r="D221" s="26">
        <v>1.5591790000000001</v>
      </c>
      <c r="E221" s="26">
        <v>2.0105</v>
      </c>
      <c r="F221" s="44">
        <v>1</v>
      </c>
      <c r="G221" s="45">
        <v>2</v>
      </c>
      <c r="H221" s="27" t="s">
        <v>15</v>
      </c>
      <c r="I221" s="28" t="s">
        <v>41</v>
      </c>
      <c r="J221" s="17"/>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row>
    <row r="222" spans="1:36" s="32" customFormat="1">
      <c r="A222" s="211" t="s">
        <v>626</v>
      </c>
      <c r="B222" s="19" t="s">
        <v>2103</v>
      </c>
      <c r="C222" s="20">
        <v>2.12</v>
      </c>
      <c r="D222" s="21">
        <v>0.40320099999999998</v>
      </c>
      <c r="E222" s="21">
        <v>0.51990000000000003</v>
      </c>
      <c r="F222" s="42">
        <v>1</v>
      </c>
      <c r="G222" s="43">
        <v>1</v>
      </c>
      <c r="H222" s="30" t="s">
        <v>15</v>
      </c>
      <c r="I222" s="31" t="s">
        <v>41</v>
      </c>
      <c r="J222" s="17"/>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row>
    <row r="223" spans="1:36" s="32" customFormat="1">
      <c r="A223" s="211" t="s">
        <v>627</v>
      </c>
      <c r="B223" s="19" t="s">
        <v>2103</v>
      </c>
      <c r="C223" s="20">
        <v>3.79</v>
      </c>
      <c r="D223" s="21">
        <v>0.70522200000000002</v>
      </c>
      <c r="E223" s="21">
        <v>0.9093</v>
      </c>
      <c r="F223" s="42">
        <v>1</v>
      </c>
      <c r="G223" s="43">
        <v>1.52</v>
      </c>
      <c r="H223" s="22" t="s">
        <v>15</v>
      </c>
      <c r="I223" s="23" t="s">
        <v>41</v>
      </c>
      <c r="J223" s="17"/>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row>
    <row r="224" spans="1:36" s="32" customFormat="1">
      <c r="A224" s="211" t="s">
        <v>628</v>
      </c>
      <c r="B224" s="19" t="s">
        <v>2103</v>
      </c>
      <c r="C224" s="20">
        <v>5.22</v>
      </c>
      <c r="D224" s="21">
        <v>1.071407</v>
      </c>
      <c r="E224" s="21">
        <v>1.3815</v>
      </c>
      <c r="F224" s="42">
        <v>1</v>
      </c>
      <c r="G224" s="43">
        <v>1.8</v>
      </c>
      <c r="H224" s="22" t="s">
        <v>15</v>
      </c>
      <c r="I224" s="23" t="s">
        <v>41</v>
      </c>
      <c r="J224" s="17"/>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row>
    <row r="225" spans="1:36" s="32" customFormat="1">
      <c r="A225" s="212" t="s">
        <v>629</v>
      </c>
      <c r="B225" s="24" t="s">
        <v>2103</v>
      </c>
      <c r="C225" s="25">
        <v>7.35</v>
      </c>
      <c r="D225" s="26">
        <v>1.951643</v>
      </c>
      <c r="E225" s="26">
        <v>2.5165000000000002</v>
      </c>
      <c r="F225" s="44">
        <v>1</v>
      </c>
      <c r="G225" s="45">
        <v>2</v>
      </c>
      <c r="H225" s="27" t="s">
        <v>15</v>
      </c>
      <c r="I225" s="28" t="s">
        <v>41</v>
      </c>
      <c r="J225" s="17"/>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row>
    <row r="226" spans="1:36" s="32" customFormat="1">
      <c r="A226" s="211" t="s">
        <v>630</v>
      </c>
      <c r="B226" s="19" t="s">
        <v>2104</v>
      </c>
      <c r="C226" s="20">
        <v>3.29</v>
      </c>
      <c r="D226" s="21">
        <v>0.64085999999999999</v>
      </c>
      <c r="E226" s="21">
        <v>0.82640000000000002</v>
      </c>
      <c r="F226" s="42">
        <v>1</v>
      </c>
      <c r="G226" s="43">
        <v>1</v>
      </c>
      <c r="H226" s="30" t="s">
        <v>15</v>
      </c>
      <c r="I226" s="31" t="s">
        <v>41</v>
      </c>
      <c r="J226" s="17"/>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row>
    <row r="227" spans="1:36" s="32" customFormat="1">
      <c r="A227" s="211" t="s">
        <v>631</v>
      </c>
      <c r="B227" s="19" t="s">
        <v>2104</v>
      </c>
      <c r="C227" s="20">
        <v>4.17</v>
      </c>
      <c r="D227" s="21">
        <v>0.83148200000000005</v>
      </c>
      <c r="E227" s="21">
        <v>1.0722</v>
      </c>
      <c r="F227" s="42">
        <v>1</v>
      </c>
      <c r="G227" s="43">
        <v>1.52</v>
      </c>
      <c r="H227" s="22" t="s">
        <v>15</v>
      </c>
      <c r="I227" s="23" t="s">
        <v>41</v>
      </c>
      <c r="J227" s="17"/>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row>
    <row r="228" spans="1:36" s="32" customFormat="1">
      <c r="A228" s="211" t="s">
        <v>632</v>
      </c>
      <c r="B228" s="19" t="s">
        <v>2104</v>
      </c>
      <c r="C228" s="20">
        <v>5.87</v>
      </c>
      <c r="D228" s="21">
        <v>1.2137340000000001</v>
      </c>
      <c r="E228" s="21">
        <v>1.5649999999999999</v>
      </c>
      <c r="F228" s="42">
        <v>1</v>
      </c>
      <c r="G228" s="43">
        <v>1.8</v>
      </c>
      <c r="H228" s="22" t="s">
        <v>15</v>
      </c>
      <c r="I228" s="23" t="s">
        <v>41</v>
      </c>
      <c r="J228" s="17"/>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row>
    <row r="229" spans="1:36" s="32" customFormat="1">
      <c r="A229" s="212" t="s">
        <v>633</v>
      </c>
      <c r="B229" s="24" t="s">
        <v>2104</v>
      </c>
      <c r="C229" s="25">
        <v>9.0399999999999991</v>
      </c>
      <c r="D229" s="26">
        <v>2.1061619999999999</v>
      </c>
      <c r="E229" s="26">
        <v>2.7158000000000002</v>
      </c>
      <c r="F229" s="44">
        <v>1</v>
      </c>
      <c r="G229" s="45">
        <v>2</v>
      </c>
      <c r="H229" s="27" t="s">
        <v>15</v>
      </c>
      <c r="I229" s="28" t="s">
        <v>41</v>
      </c>
      <c r="J229" s="17"/>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row>
    <row r="230" spans="1:36" s="32" customFormat="1">
      <c r="A230" s="211" t="s">
        <v>634</v>
      </c>
      <c r="B230" s="19" t="s">
        <v>2105</v>
      </c>
      <c r="C230" s="20">
        <v>2.69</v>
      </c>
      <c r="D230" s="21">
        <v>0.67156700000000003</v>
      </c>
      <c r="E230" s="21">
        <v>0.86599999999999999</v>
      </c>
      <c r="F230" s="42">
        <v>1</v>
      </c>
      <c r="G230" s="43">
        <v>1</v>
      </c>
      <c r="H230" s="30" t="s">
        <v>15</v>
      </c>
      <c r="I230" s="31" t="s">
        <v>40</v>
      </c>
      <c r="J230" s="17"/>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row>
    <row r="231" spans="1:36" s="32" customFormat="1">
      <c r="A231" s="211" t="s">
        <v>635</v>
      </c>
      <c r="B231" s="19" t="s">
        <v>2105</v>
      </c>
      <c r="C231" s="20">
        <v>3.45</v>
      </c>
      <c r="D231" s="21">
        <v>0.84202399999999999</v>
      </c>
      <c r="E231" s="21">
        <v>1.0857000000000001</v>
      </c>
      <c r="F231" s="42">
        <v>1</v>
      </c>
      <c r="G231" s="43">
        <v>1.52</v>
      </c>
      <c r="H231" s="22" t="s">
        <v>15</v>
      </c>
      <c r="I231" s="23" t="s">
        <v>40</v>
      </c>
      <c r="J231" s="17"/>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row>
    <row r="232" spans="1:36" s="32" customFormat="1">
      <c r="A232" s="211" t="s">
        <v>636</v>
      </c>
      <c r="B232" s="19" t="s">
        <v>2105</v>
      </c>
      <c r="C232" s="20">
        <v>5.33</v>
      </c>
      <c r="D232" s="21">
        <v>1.2289140000000001</v>
      </c>
      <c r="E232" s="21">
        <v>1.5846</v>
      </c>
      <c r="F232" s="42">
        <v>1</v>
      </c>
      <c r="G232" s="43">
        <v>1.8</v>
      </c>
      <c r="H232" s="22" t="s">
        <v>15</v>
      </c>
      <c r="I232" s="23" t="s">
        <v>40</v>
      </c>
      <c r="J232" s="17"/>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row>
    <row r="233" spans="1:36" s="32" customFormat="1">
      <c r="A233" s="212" t="s">
        <v>637</v>
      </c>
      <c r="B233" s="24" t="s">
        <v>2105</v>
      </c>
      <c r="C233" s="25">
        <v>8.76</v>
      </c>
      <c r="D233" s="26">
        <v>2.3179439999999998</v>
      </c>
      <c r="E233" s="26">
        <v>2.9889000000000001</v>
      </c>
      <c r="F233" s="44">
        <v>1</v>
      </c>
      <c r="G233" s="45">
        <v>2</v>
      </c>
      <c r="H233" s="27" t="s">
        <v>15</v>
      </c>
      <c r="I233" s="28" t="s">
        <v>40</v>
      </c>
      <c r="J233" s="17"/>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row>
    <row r="234" spans="1:36" s="32" customFormat="1">
      <c r="A234" s="211" t="s">
        <v>638</v>
      </c>
      <c r="B234" s="19" t="s">
        <v>2106</v>
      </c>
      <c r="C234" s="20">
        <v>3.09</v>
      </c>
      <c r="D234" s="21">
        <v>0.68763399999999997</v>
      </c>
      <c r="E234" s="21">
        <v>0.88670000000000004</v>
      </c>
      <c r="F234" s="42">
        <v>1</v>
      </c>
      <c r="G234" s="43">
        <v>1</v>
      </c>
      <c r="H234" s="30" t="s">
        <v>15</v>
      </c>
      <c r="I234" s="31" t="s">
        <v>41</v>
      </c>
      <c r="J234" s="17"/>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row>
    <row r="235" spans="1:36" s="32" customFormat="1">
      <c r="A235" s="211" t="s">
        <v>639</v>
      </c>
      <c r="B235" s="19" t="s">
        <v>2106</v>
      </c>
      <c r="C235" s="20">
        <v>4.01</v>
      </c>
      <c r="D235" s="21">
        <v>0.87360599999999999</v>
      </c>
      <c r="E235" s="21">
        <v>1.1265000000000001</v>
      </c>
      <c r="F235" s="42">
        <v>1</v>
      </c>
      <c r="G235" s="43">
        <v>1.52</v>
      </c>
      <c r="H235" s="22" t="s">
        <v>15</v>
      </c>
      <c r="I235" s="23" t="s">
        <v>41</v>
      </c>
      <c r="J235" s="17"/>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row>
    <row r="236" spans="1:36" s="32" customFormat="1">
      <c r="A236" s="211" t="s">
        <v>640</v>
      </c>
      <c r="B236" s="19" t="s">
        <v>2106</v>
      </c>
      <c r="C236" s="20">
        <v>6.18</v>
      </c>
      <c r="D236" s="21">
        <v>1.321331</v>
      </c>
      <c r="E236" s="21">
        <v>1.7038</v>
      </c>
      <c r="F236" s="42">
        <v>1</v>
      </c>
      <c r="G236" s="43">
        <v>1.8</v>
      </c>
      <c r="H236" s="22" t="s">
        <v>15</v>
      </c>
      <c r="I236" s="23" t="s">
        <v>41</v>
      </c>
      <c r="J236" s="17"/>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row>
    <row r="237" spans="1:36" s="32" customFormat="1">
      <c r="A237" s="212" t="s">
        <v>641</v>
      </c>
      <c r="B237" s="24" t="s">
        <v>2106</v>
      </c>
      <c r="C237" s="25">
        <v>9.67</v>
      </c>
      <c r="D237" s="26">
        <v>2.142417</v>
      </c>
      <c r="E237" s="26">
        <v>2.7625000000000002</v>
      </c>
      <c r="F237" s="44">
        <v>1</v>
      </c>
      <c r="G237" s="45">
        <v>2</v>
      </c>
      <c r="H237" s="27" t="s">
        <v>15</v>
      </c>
      <c r="I237" s="28" t="s">
        <v>41</v>
      </c>
      <c r="J237" s="17"/>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row>
    <row r="238" spans="1:36" s="32" customFormat="1">
      <c r="A238" s="211" t="s">
        <v>642</v>
      </c>
      <c r="B238" s="19" t="s">
        <v>2107</v>
      </c>
      <c r="C238" s="20">
        <v>3.86</v>
      </c>
      <c r="D238" s="21">
        <v>0.62869600000000003</v>
      </c>
      <c r="E238" s="21">
        <v>0.81069999999999998</v>
      </c>
      <c r="F238" s="42">
        <v>1</v>
      </c>
      <c r="G238" s="43">
        <v>1</v>
      </c>
      <c r="H238" s="30" t="s">
        <v>15</v>
      </c>
      <c r="I238" s="31" t="s">
        <v>41</v>
      </c>
      <c r="J238" s="17"/>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row>
    <row r="239" spans="1:36" s="32" customFormat="1">
      <c r="A239" s="211" t="s">
        <v>643</v>
      </c>
      <c r="B239" s="19" t="s">
        <v>2107</v>
      </c>
      <c r="C239" s="20">
        <v>4.87</v>
      </c>
      <c r="D239" s="21">
        <v>0.812361</v>
      </c>
      <c r="E239" s="21">
        <v>1.0475000000000001</v>
      </c>
      <c r="F239" s="42">
        <v>1</v>
      </c>
      <c r="G239" s="43">
        <v>1.52</v>
      </c>
      <c r="H239" s="22" t="s">
        <v>15</v>
      </c>
      <c r="I239" s="23" t="s">
        <v>41</v>
      </c>
      <c r="J239" s="17"/>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row>
    <row r="240" spans="1:36" s="32" customFormat="1">
      <c r="A240" s="211" t="s">
        <v>644</v>
      </c>
      <c r="B240" s="19" t="s">
        <v>2107</v>
      </c>
      <c r="C240" s="20">
        <v>6.59</v>
      </c>
      <c r="D240" s="21">
        <v>1.206645</v>
      </c>
      <c r="E240" s="21">
        <v>1.5559000000000001</v>
      </c>
      <c r="F240" s="42">
        <v>1</v>
      </c>
      <c r="G240" s="43">
        <v>1.8</v>
      </c>
      <c r="H240" s="22" t="s">
        <v>15</v>
      </c>
      <c r="I240" s="23" t="s">
        <v>41</v>
      </c>
      <c r="J240" s="17"/>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row>
    <row r="241" spans="1:36" s="32" customFormat="1">
      <c r="A241" s="212" t="s">
        <v>645</v>
      </c>
      <c r="B241" s="24" t="s">
        <v>2107</v>
      </c>
      <c r="C241" s="25">
        <v>9.4700000000000006</v>
      </c>
      <c r="D241" s="26">
        <v>2.0428459999999999</v>
      </c>
      <c r="E241" s="26">
        <v>2.6341000000000001</v>
      </c>
      <c r="F241" s="44">
        <v>1</v>
      </c>
      <c r="G241" s="45">
        <v>2</v>
      </c>
      <c r="H241" s="27" t="s">
        <v>15</v>
      </c>
      <c r="I241" s="28" t="s">
        <v>41</v>
      </c>
      <c r="J241" s="17"/>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row>
    <row r="242" spans="1:36" s="32" customFormat="1">
      <c r="A242" s="211" t="s">
        <v>646</v>
      </c>
      <c r="B242" s="19" t="s">
        <v>2108</v>
      </c>
      <c r="C242" s="20">
        <v>2.06</v>
      </c>
      <c r="D242" s="21">
        <v>0.29215600000000003</v>
      </c>
      <c r="E242" s="21">
        <v>0.37669999999999998</v>
      </c>
      <c r="F242" s="42">
        <v>1</v>
      </c>
      <c r="G242" s="43">
        <v>1</v>
      </c>
      <c r="H242" s="30" t="s">
        <v>15</v>
      </c>
      <c r="I242" s="31" t="s">
        <v>41</v>
      </c>
      <c r="J242" s="17"/>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row>
    <row r="243" spans="1:36" s="32" customFormat="1">
      <c r="A243" s="211" t="s">
        <v>647</v>
      </c>
      <c r="B243" s="19" t="s">
        <v>2108</v>
      </c>
      <c r="C243" s="20">
        <v>2.77</v>
      </c>
      <c r="D243" s="21">
        <v>0.44221199999999999</v>
      </c>
      <c r="E243" s="21">
        <v>0.57020000000000004</v>
      </c>
      <c r="F243" s="42">
        <v>1</v>
      </c>
      <c r="G243" s="43">
        <v>1.52</v>
      </c>
      <c r="H243" s="22" t="s">
        <v>15</v>
      </c>
      <c r="I243" s="23" t="s">
        <v>41</v>
      </c>
      <c r="J243" s="17"/>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row>
    <row r="244" spans="1:36" s="32" customFormat="1">
      <c r="A244" s="211" t="s">
        <v>648</v>
      </c>
      <c r="B244" s="19" t="s">
        <v>2108</v>
      </c>
      <c r="C244" s="20">
        <v>4.79</v>
      </c>
      <c r="D244" s="21">
        <v>1.0584769999999999</v>
      </c>
      <c r="E244" s="21">
        <v>1.3649</v>
      </c>
      <c r="F244" s="42">
        <v>1</v>
      </c>
      <c r="G244" s="43">
        <v>1.8</v>
      </c>
      <c r="H244" s="22" t="s">
        <v>15</v>
      </c>
      <c r="I244" s="23" t="s">
        <v>41</v>
      </c>
      <c r="J244" s="17"/>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row>
    <row r="245" spans="1:36" s="32" customFormat="1">
      <c r="A245" s="212" t="s">
        <v>649</v>
      </c>
      <c r="B245" s="24" t="s">
        <v>2108</v>
      </c>
      <c r="C245" s="25">
        <v>8.74</v>
      </c>
      <c r="D245" s="26">
        <v>2.6316280000000001</v>
      </c>
      <c r="E245" s="26">
        <v>3.3933</v>
      </c>
      <c r="F245" s="44">
        <v>1</v>
      </c>
      <c r="G245" s="45">
        <v>2</v>
      </c>
      <c r="H245" s="27" t="s">
        <v>15</v>
      </c>
      <c r="I245" s="28" t="s">
        <v>41</v>
      </c>
      <c r="J245" s="17"/>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row>
    <row r="246" spans="1:36" s="32" customFormat="1">
      <c r="A246" s="211" t="s">
        <v>650</v>
      </c>
      <c r="B246" s="19" t="s">
        <v>2109</v>
      </c>
      <c r="C246" s="20">
        <v>2.68</v>
      </c>
      <c r="D246" s="21">
        <v>0.42937500000000001</v>
      </c>
      <c r="E246" s="21">
        <v>0.55369999999999997</v>
      </c>
      <c r="F246" s="42">
        <v>1</v>
      </c>
      <c r="G246" s="43">
        <v>1</v>
      </c>
      <c r="H246" s="30" t="s">
        <v>15</v>
      </c>
      <c r="I246" s="31" t="s">
        <v>41</v>
      </c>
      <c r="J246" s="17"/>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row>
    <row r="247" spans="1:36" s="32" customFormat="1">
      <c r="A247" s="211" t="s">
        <v>651</v>
      </c>
      <c r="B247" s="19" t="s">
        <v>2109</v>
      </c>
      <c r="C247" s="20">
        <v>3.61</v>
      </c>
      <c r="D247" s="21">
        <v>0.60308600000000001</v>
      </c>
      <c r="E247" s="21">
        <v>0.77759999999999996</v>
      </c>
      <c r="F247" s="42">
        <v>1</v>
      </c>
      <c r="G247" s="43">
        <v>1.52</v>
      </c>
      <c r="H247" s="22" t="s">
        <v>15</v>
      </c>
      <c r="I247" s="23" t="s">
        <v>41</v>
      </c>
      <c r="J247" s="17"/>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row>
    <row r="248" spans="1:36" s="32" customFormat="1">
      <c r="A248" s="211" t="s">
        <v>652</v>
      </c>
      <c r="B248" s="19" t="s">
        <v>2109</v>
      </c>
      <c r="C248" s="20">
        <v>5.24</v>
      </c>
      <c r="D248" s="21">
        <v>0.94759300000000002</v>
      </c>
      <c r="E248" s="21">
        <v>1.2219</v>
      </c>
      <c r="F248" s="42">
        <v>1</v>
      </c>
      <c r="G248" s="43">
        <v>1.8</v>
      </c>
      <c r="H248" s="22" t="s">
        <v>15</v>
      </c>
      <c r="I248" s="23" t="s">
        <v>41</v>
      </c>
      <c r="J248" s="17"/>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row>
    <row r="249" spans="1:36" s="32" customFormat="1">
      <c r="A249" s="212" t="s">
        <v>653</v>
      </c>
      <c r="B249" s="24" t="s">
        <v>2109</v>
      </c>
      <c r="C249" s="25">
        <v>8.49</v>
      </c>
      <c r="D249" s="26">
        <v>1.8229200000000001</v>
      </c>
      <c r="E249" s="26">
        <v>2.3506</v>
      </c>
      <c r="F249" s="44">
        <v>1</v>
      </c>
      <c r="G249" s="45">
        <v>2</v>
      </c>
      <c r="H249" s="27" t="s">
        <v>15</v>
      </c>
      <c r="I249" s="28" t="s">
        <v>41</v>
      </c>
      <c r="J249" s="17"/>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row>
    <row r="250" spans="1:36" s="32" customFormat="1">
      <c r="A250" s="211" t="s">
        <v>654</v>
      </c>
      <c r="B250" s="19" t="s">
        <v>2110</v>
      </c>
      <c r="C250" s="20">
        <v>2.91</v>
      </c>
      <c r="D250" s="21">
        <v>0.49757800000000002</v>
      </c>
      <c r="E250" s="21">
        <v>0.64159999999999995</v>
      </c>
      <c r="F250" s="42">
        <v>1</v>
      </c>
      <c r="G250" s="43">
        <v>1</v>
      </c>
      <c r="H250" s="30" t="s">
        <v>15</v>
      </c>
      <c r="I250" s="31" t="s">
        <v>41</v>
      </c>
      <c r="J250" s="17"/>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row>
    <row r="251" spans="1:36" s="32" customFormat="1">
      <c r="A251" s="211" t="s">
        <v>655</v>
      </c>
      <c r="B251" s="19" t="s">
        <v>2110</v>
      </c>
      <c r="C251" s="20">
        <v>3.55</v>
      </c>
      <c r="D251" s="21">
        <v>0.62125600000000003</v>
      </c>
      <c r="E251" s="21">
        <v>0.80110000000000003</v>
      </c>
      <c r="F251" s="42">
        <v>1</v>
      </c>
      <c r="G251" s="43">
        <v>1.52</v>
      </c>
      <c r="H251" s="22" t="s">
        <v>15</v>
      </c>
      <c r="I251" s="23" t="s">
        <v>41</v>
      </c>
      <c r="J251" s="17"/>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row>
    <row r="252" spans="1:36" s="32" customFormat="1">
      <c r="A252" s="211" t="s">
        <v>656</v>
      </c>
      <c r="B252" s="19" t="s">
        <v>2110</v>
      </c>
      <c r="C252" s="20">
        <v>4.6900000000000004</v>
      </c>
      <c r="D252" s="21">
        <v>0.84795600000000004</v>
      </c>
      <c r="E252" s="21">
        <v>1.0933999999999999</v>
      </c>
      <c r="F252" s="42">
        <v>1</v>
      </c>
      <c r="G252" s="43">
        <v>1.8</v>
      </c>
      <c r="H252" s="22" t="s">
        <v>15</v>
      </c>
      <c r="I252" s="23" t="s">
        <v>41</v>
      </c>
      <c r="J252" s="17"/>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row>
    <row r="253" spans="1:36" s="32" customFormat="1">
      <c r="A253" s="212" t="s">
        <v>657</v>
      </c>
      <c r="B253" s="24" t="s">
        <v>2110</v>
      </c>
      <c r="C253" s="25">
        <v>7.75</v>
      </c>
      <c r="D253" s="26">
        <v>1.6474819999999999</v>
      </c>
      <c r="E253" s="26">
        <v>2.1242999999999999</v>
      </c>
      <c r="F253" s="44">
        <v>1</v>
      </c>
      <c r="G253" s="45">
        <v>2</v>
      </c>
      <c r="H253" s="27" t="s">
        <v>15</v>
      </c>
      <c r="I253" s="28" t="s">
        <v>41</v>
      </c>
      <c r="J253" s="17"/>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row>
    <row r="254" spans="1:36" s="32" customFormat="1">
      <c r="A254" s="211" t="s">
        <v>658</v>
      </c>
      <c r="B254" s="19" t="s">
        <v>2111</v>
      </c>
      <c r="C254" s="20">
        <v>2.06</v>
      </c>
      <c r="D254" s="21">
        <v>0.38117699999999999</v>
      </c>
      <c r="E254" s="21">
        <v>0.49149999999999999</v>
      </c>
      <c r="F254" s="42">
        <v>1</v>
      </c>
      <c r="G254" s="43">
        <v>1</v>
      </c>
      <c r="H254" s="30" t="s">
        <v>15</v>
      </c>
      <c r="I254" s="31" t="s">
        <v>41</v>
      </c>
      <c r="J254" s="17"/>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row>
    <row r="255" spans="1:36" s="32" customFormat="1">
      <c r="A255" s="211" t="s">
        <v>659</v>
      </c>
      <c r="B255" s="19" t="s">
        <v>2111</v>
      </c>
      <c r="C255" s="20">
        <v>2.89</v>
      </c>
      <c r="D255" s="21">
        <v>0.546319</v>
      </c>
      <c r="E255" s="21">
        <v>0.70440000000000003</v>
      </c>
      <c r="F255" s="42">
        <v>1</v>
      </c>
      <c r="G255" s="43">
        <v>1.52</v>
      </c>
      <c r="H255" s="22" t="s">
        <v>15</v>
      </c>
      <c r="I255" s="23" t="s">
        <v>41</v>
      </c>
      <c r="J255" s="17"/>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row>
    <row r="256" spans="1:36" s="32" customFormat="1">
      <c r="A256" s="211" t="s">
        <v>660</v>
      </c>
      <c r="B256" s="19" t="s">
        <v>2111</v>
      </c>
      <c r="C256" s="20">
        <v>3.98</v>
      </c>
      <c r="D256" s="21">
        <v>0.78296600000000005</v>
      </c>
      <c r="E256" s="21">
        <v>1.0096000000000001</v>
      </c>
      <c r="F256" s="42">
        <v>1</v>
      </c>
      <c r="G256" s="43">
        <v>1.8</v>
      </c>
      <c r="H256" s="22" t="s">
        <v>15</v>
      </c>
      <c r="I256" s="23" t="s">
        <v>41</v>
      </c>
      <c r="J256" s="17"/>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1:36" s="32" customFormat="1">
      <c r="A257" s="212" t="s">
        <v>661</v>
      </c>
      <c r="B257" s="24" t="s">
        <v>2111</v>
      </c>
      <c r="C257" s="25">
        <v>5.05</v>
      </c>
      <c r="D257" s="26">
        <v>1.48034</v>
      </c>
      <c r="E257" s="26">
        <v>1.9088000000000001</v>
      </c>
      <c r="F257" s="44">
        <v>1</v>
      </c>
      <c r="G257" s="45">
        <v>2</v>
      </c>
      <c r="H257" s="27" t="s">
        <v>15</v>
      </c>
      <c r="I257" s="28" t="s">
        <v>41</v>
      </c>
      <c r="J257" s="17"/>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row>
    <row r="258" spans="1:36" s="32" customFormat="1">
      <c r="A258" s="211" t="s">
        <v>662</v>
      </c>
      <c r="B258" s="19" t="s">
        <v>2112</v>
      </c>
      <c r="C258" s="20">
        <v>3.09</v>
      </c>
      <c r="D258" s="21">
        <v>0.63852200000000003</v>
      </c>
      <c r="E258" s="21">
        <v>0.82330000000000003</v>
      </c>
      <c r="F258" s="42">
        <v>1</v>
      </c>
      <c r="G258" s="43">
        <v>1</v>
      </c>
      <c r="H258" s="30" t="s">
        <v>15</v>
      </c>
      <c r="I258" s="31" t="s">
        <v>41</v>
      </c>
      <c r="J258" s="17"/>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row>
    <row r="259" spans="1:36" s="32" customFormat="1">
      <c r="A259" s="211" t="s">
        <v>663</v>
      </c>
      <c r="B259" s="19" t="s">
        <v>2112</v>
      </c>
      <c r="C259" s="20">
        <v>3.93</v>
      </c>
      <c r="D259" s="21">
        <v>0.77656199999999997</v>
      </c>
      <c r="E259" s="21">
        <v>1.0013000000000001</v>
      </c>
      <c r="F259" s="42">
        <v>1</v>
      </c>
      <c r="G259" s="43">
        <v>1.52</v>
      </c>
      <c r="H259" s="22" t="s">
        <v>15</v>
      </c>
      <c r="I259" s="23" t="s">
        <v>41</v>
      </c>
      <c r="J259" s="17"/>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row>
    <row r="260" spans="1:36" s="32" customFormat="1">
      <c r="A260" s="211" t="s">
        <v>664</v>
      </c>
      <c r="B260" s="19" t="s">
        <v>2112</v>
      </c>
      <c r="C260" s="20">
        <v>5.85</v>
      </c>
      <c r="D260" s="21">
        <v>1.1236660000000001</v>
      </c>
      <c r="E260" s="21">
        <v>1.4489000000000001</v>
      </c>
      <c r="F260" s="42">
        <v>1</v>
      </c>
      <c r="G260" s="43">
        <v>1.8</v>
      </c>
      <c r="H260" s="22" t="s">
        <v>15</v>
      </c>
      <c r="I260" s="23" t="s">
        <v>41</v>
      </c>
      <c r="J260" s="17"/>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row>
    <row r="261" spans="1:36" s="32" customFormat="1">
      <c r="A261" s="212" t="s">
        <v>665</v>
      </c>
      <c r="B261" s="24" t="s">
        <v>2112</v>
      </c>
      <c r="C261" s="25">
        <v>9.56</v>
      </c>
      <c r="D261" s="26">
        <v>1.9885839999999999</v>
      </c>
      <c r="E261" s="26">
        <v>2.5642</v>
      </c>
      <c r="F261" s="44">
        <v>1</v>
      </c>
      <c r="G261" s="45">
        <v>2</v>
      </c>
      <c r="H261" s="27" t="s">
        <v>15</v>
      </c>
      <c r="I261" s="28" t="s">
        <v>41</v>
      </c>
      <c r="J261" s="17"/>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row>
    <row r="262" spans="1:36" s="32" customFormat="1">
      <c r="A262" s="211" t="s">
        <v>666</v>
      </c>
      <c r="B262" s="19" t="s">
        <v>2113</v>
      </c>
      <c r="C262" s="20">
        <v>2.72</v>
      </c>
      <c r="D262" s="21">
        <v>0.474663</v>
      </c>
      <c r="E262" s="21">
        <v>0.61209999999999998</v>
      </c>
      <c r="F262" s="42">
        <v>1</v>
      </c>
      <c r="G262" s="43">
        <v>1</v>
      </c>
      <c r="H262" s="30" t="s">
        <v>15</v>
      </c>
      <c r="I262" s="31" t="s">
        <v>41</v>
      </c>
      <c r="J262" s="17"/>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row>
    <row r="263" spans="1:36" s="32" customFormat="1">
      <c r="A263" s="211" t="s">
        <v>667</v>
      </c>
      <c r="B263" s="19" t="s">
        <v>2113</v>
      </c>
      <c r="C263" s="20">
        <v>3.41</v>
      </c>
      <c r="D263" s="21">
        <v>0.69677800000000001</v>
      </c>
      <c r="E263" s="21">
        <v>0.89849999999999997</v>
      </c>
      <c r="F263" s="42">
        <v>1</v>
      </c>
      <c r="G263" s="43">
        <v>1.52</v>
      </c>
      <c r="H263" s="22" t="s">
        <v>15</v>
      </c>
      <c r="I263" s="23" t="s">
        <v>41</v>
      </c>
      <c r="J263" s="17"/>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row>
    <row r="264" spans="1:36" s="32" customFormat="1">
      <c r="A264" s="211" t="s">
        <v>668</v>
      </c>
      <c r="B264" s="19" t="s">
        <v>2113</v>
      </c>
      <c r="C264" s="20">
        <v>5</v>
      </c>
      <c r="D264" s="21">
        <v>1.0724149999999999</v>
      </c>
      <c r="E264" s="21">
        <v>1.3828</v>
      </c>
      <c r="F264" s="42">
        <v>1</v>
      </c>
      <c r="G264" s="43">
        <v>1.8</v>
      </c>
      <c r="H264" s="22" t="s">
        <v>15</v>
      </c>
      <c r="I264" s="23" t="s">
        <v>41</v>
      </c>
      <c r="J264" s="17"/>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row>
    <row r="265" spans="1:36" s="32" customFormat="1">
      <c r="A265" s="212" t="s">
        <v>669</v>
      </c>
      <c r="B265" s="24" t="s">
        <v>2113</v>
      </c>
      <c r="C265" s="25">
        <v>7.69</v>
      </c>
      <c r="D265" s="26">
        <v>1.827534</v>
      </c>
      <c r="E265" s="26">
        <v>2.3565</v>
      </c>
      <c r="F265" s="44">
        <v>1</v>
      </c>
      <c r="G265" s="45">
        <v>2</v>
      </c>
      <c r="H265" s="27" t="s">
        <v>15</v>
      </c>
      <c r="I265" s="28" t="s">
        <v>41</v>
      </c>
      <c r="J265" s="17"/>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row>
    <row r="266" spans="1:36" s="32" customFormat="1">
      <c r="A266" s="211" t="s">
        <v>670</v>
      </c>
      <c r="B266" s="19" t="s">
        <v>2114</v>
      </c>
      <c r="C266" s="20">
        <v>2.11</v>
      </c>
      <c r="D266" s="21">
        <v>0.46493800000000002</v>
      </c>
      <c r="E266" s="21">
        <v>0.59950000000000003</v>
      </c>
      <c r="F266" s="42">
        <v>1</v>
      </c>
      <c r="G266" s="43">
        <v>1</v>
      </c>
      <c r="H266" s="30" t="s">
        <v>15</v>
      </c>
      <c r="I266" s="31" t="s">
        <v>41</v>
      </c>
      <c r="J266" s="17"/>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row>
    <row r="267" spans="1:36" s="32" customFormat="1">
      <c r="A267" s="211" t="s">
        <v>671</v>
      </c>
      <c r="B267" s="19" t="s">
        <v>2114</v>
      </c>
      <c r="C267" s="20">
        <v>2.76</v>
      </c>
      <c r="D267" s="21">
        <v>0.56305899999999998</v>
      </c>
      <c r="E267" s="21">
        <v>0.72599999999999998</v>
      </c>
      <c r="F267" s="42">
        <v>1</v>
      </c>
      <c r="G267" s="43">
        <v>1.52</v>
      </c>
      <c r="H267" s="22" t="s">
        <v>15</v>
      </c>
      <c r="I267" s="23" t="s">
        <v>41</v>
      </c>
      <c r="J267" s="17"/>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row>
    <row r="268" spans="1:36" s="32" customFormat="1">
      <c r="A268" s="211" t="s">
        <v>672</v>
      </c>
      <c r="B268" s="19" t="s">
        <v>2114</v>
      </c>
      <c r="C268" s="20">
        <v>3.91</v>
      </c>
      <c r="D268" s="21">
        <v>0.79586299999999999</v>
      </c>
      <c r="E268" s="21">
        <v>1.0262</v>
      </c>
      <c r="F268" s="42">
        <v>1</v>
      </c>
      <c r="G268" s="43">
        <v>1.8</v>
      </c>
      <c r="H268" s="22" t="s">
        <v>15</v>
      </c>
      <c r="I268" s="23" t="s">
        <v>41</v>
      </c>
      <c r="J268" s="17"/>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row>
    <row r="269" spans="1:36" s="32" customFormat="1">
      <c r="A269" s="212" t="s">
        <v>673</v>
      </c>
      <c r="B269" s="24" t="s">
        <v>2114</v>
      </c>
      <c r="C269" s="25">
        <v>6.15</v>
      </c>
      <c r="D269" s="26">
        <v>1.3959220000000001</v>
      </c>
      <c r="E269" s="26">
        <v>1.8</v>
      </c>
      <c r="F269" s="44">
        <v>1</v>
      </c>
      <c r="G269" s="45">
        <v>2</v>
      </c>
      <c r="H269" s="27" t="s">
        <v>15</v>
      </c>
      <c r="I269" s="28" t="s">
        <v>41</v>
      </c>
      <c r="J269" s="17"/>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row>
    <row r="270" spans="1:36" s="32" customFormat="1">
      <c r="A270" s="211" t="s">
        <v>674</v>
      </c>
      <c r="B270" s="19" t="s">
        <v>2115</v>
      </c>
      <c r="C270" s="20">
        <v>3.84</v>
      </c>
      <c r="D270" s="21">
        <v>2.9831219999999998</v>
      </c>
      <c r="E270" s="21">
        <v>3.8466</v>
      </c>
      <c r="F270" s="42">
        <v>1</v>
      </c>
      <c r="G270" s="43">
        <v>1</v>
      </c>
      <c r="H270" s="30" t="s">
        <v>15</v>
      </c>
      <c r="I270" s="31" t="s">
        <v>42</v>
      </c>
      <c r="J270" s="17"/>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row>
    <row r="271" spans="1:36" s="32" customFormat="1">
      <c r="A271" s="211" t="s">
        <v>675</v>
      </c>
      <c r="B271" s="19" t="s">
        <v>2115</v>
      </c>
      <c r="C271" s="20">
        <v>4.92</v>
      </c>
      <c r="D271" s="21">
        <v>3.4802119999999999</v>
      </c>
      <c r="E271" s="21">
        <v>4.4875999999999996</v>
      </c>
      <c r="F271" s="42">
        <v>1</v>
      </c>
      <c r="G271" s="43">
        <v>1.52</v>
      </c>
      <c r="H271" s="22" t="s">
        <v>15</v>
      </c>
      <c r="I271" s="23" t="s">
        <v>42</v>
      </c>
      <c r="J271" s="17"/>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row>
    <row r="272" spans="1:36" s="32" customFormat="1">
      <c r="A272" s="211" t="s">
        <v>676</v>
      </c>
      <c r="B272" s="19" t="s">
        <v>2115</v>
      </c>
      <c r="C272" s="20">
        <v>9.0399999999999991</v>
      </c>
      <c r="D272" s="21">
        <v>5.2695439999999998</v>
      </c>
      <c r="E272" s="21">
        <v>6.7948000000000004</v>
      </c>
      <c r="F272" s="42">
        <v>1</v>
      </c>
      <c r="G272" s="43">
        <v>1.8</v>
      </c>
      <c r="H272" s="22" t="s">
        <v>15</v>
      </c>
      <c r="I272" s="23" t="s">
        <v>42</v>
      </c>
      <c r="J272" s="17"/>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row>
    <row r="273" spans="1:36" s="32" customFormat="1">
      <c r="A273" s="212" t="s">
        <v>677</v>
      </c>
      <c r="B273" s="24" t="s">
        <v>2115</v>
      </c>
      <c r="C273" s="25">
        <v>19.73</v>
      </c>
      <c r="D273" s="26">
        <v>11.735436</v>
      </c>
      <c r="E273" s="26">
        <v>15.132199999999999</v>
      </c>
      <c r="F273" s="44">
        <v>1</v>
      </c>
      <c r="G273" s="45">
        <v>2</v>
      </c>
      <c r="H273" s="27" t="s">
        <v>15</v>
      </c>
      <c r="I273" s="28" t="s">
        <v>42</v>
      </c>
      <c r="J273" s="17"/>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1:36" s="32" customFormat="1">
      <c r="A274" s="211" t="s">
        <v>678</v>
      </c>
      <c r="B274" s="19" t="s">
        <v>2116</v>
      </c>
      <c r="C274" s="20">
        <v>3.13</v>
      </c>
      <c r="D274" s="21">
        <v>4.0386470000000001</v>
      </c>
      <c r="E274" s="21">
        <v>5.2076000000000002</v>
      </c>
      <c r="F274" s="42">
        <v>1</v>
      </c>
      <c r="G274" s="43">
        <v>1</v>
      </c>
      <c r="H274" s="30" t="s">
        <v>15</v>
      </c>
      <c r="I274" s="31" t="s">
        <v>42</v>
      </c>
      <c r="J274" s="17"/>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row>
    <row r="275" spans="1:36" s="32" customFormat="1">
      <c r="A275" s="211" t="s">
        <v>679</v>
      </c>
      <c r="B275" s="19" t="s">
        <v>2116</v>
      </c>
      <c r="C275" s="20">
        <v>7.51</v>
      </c>
      <c r="D275" s="21">
        <v>5.213876</v>
      </c>
      <c r="E275" s="21">
        <v>6.7229999999999999</v>
      </c>
      <c r="F275" s="42">
        <v>1</v>
      </c>
      <c r="G275" s="43">
        <v>1.52</v>
      </c>
      <c r="H275" s="22" t="s">
        <v>15</v>
      </c>
      <c r="I275" s="23" t="s">
        <v>42</v>
      </c>
      <c r="J275" s="17"/>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row>
    <row r="276" spans="1:36" s="32" customFormat="1">
      <c r="A276" s="211" t="s">
        <v>680</v>
      </c>
      <c r="B276" s="19" t="s">
        <v>2116</v>
      </c>
      <c r="C276" s="20">
        <v>14.69</v>
      </c>
      <c r="D276" s="21">
        <v>8.3852820000000001</v>
      </c>
      <c r="E276" s="21">
        <v>10.8124</v>
      </c>
      <c r="F276" s="42">
        <v>1</v>
      </c>
      <c r="G276" s="43">
        <v>1.8</v>
      </c>
      <c r="H276" s="22" t="s">
        <v>15</v>
      </c>
      <c r="I276" s="23" t="s">
        <v>42</v>
      </c>
      <c r="J276" s="17"/>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row>
    <row r="277" spans="1:36" s="32" customFormat="1">
      <c r="A277" s="212" t="s">
        <v>681</v>
      </c>
      <c r="B277" s="24" t="s">
        <v>2116</v>
      </c>
      <c r="C277" s="25">
        <v>31.06</v>
      </c>
      <c r="D277" s="26">
        <v>20.120535</v>
      </c>
      <c r="E277" s="26">
        <v>25.944400000000002</v>
      </c>
      <c r="F277" s="44">
        <v>1</v>
      </c>
      <c r="G277" s="45">
        <v>2</v>
      </c>
      <c r="H277" s="27" t="s">
        <v>15</v>
      </c>
      <c r="I277" s="28" t="s">
        <v>42</v>
      </c>
      <c r="J277" s="17"/>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row>
    <row r="278" spans="1:36" s="32" customFormat="1">
      <c r="A278" s="211" t="s">
        <v>682</v>
      </c>
      <c r="B278" s="19" t="s">
        <v>2117</v>
      </c>
      <c r="C278" s="20">
        <v>6.61</v>
      </c>
      <c r="D278" s="21">
        <v>4.3271170000000003</v>
      </c>
      <c r="E278" s="21">
        <v>5.5796000000000001</v>
      </c>
      <c r="F278" s="42">
        <v>1</v>
      </c>
      <c r="G278" s="43">
        <v>1</v>
      </c>
      <c r="H278" s="30" t="s">
        <v>15</v>
      </c>
      <c r="I278" s="31" t="s">
        <v>42</v>
      </c>
      <c r="J278" s="17"/>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row>
    <row r="279" spans="1:36" s="32" customFormat="1">
      <c r="A279" s="211" t="s">
        <v>683</v>
      </c>
      <c r="B279" s="19" t="s">
        <v>2117</v>
      </c>
      <c r="C279" s="20">
        <v>7.98</v>
      </c>
      <c r="D279" s="21">
        <v>4.8025840000000004</v>
      </c>
      <c r="E279" s="21">
        <v>6.1927000000000003</v>
      </c>
      <c r="F279" s="42">
        <v>1</v>
      </c>
      <c r="G279" s="43">
        <v>1.52</v>
      </c>
      <c r="H279" s="22" t="s">
        <v>15</v>
      </c>
      <c r="I279" s="23" t="s">
        <v>42</v>
      </c>
      <c r="J279" s="17"/>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row>
    <row r="280" spans="1:36" s="32" customFormat="1">
      <c r="A280" s="211" t="s">
        <v>684</v>
      </c>
      <c r="B280" s="19" t="s">
        <v>2117</v>
      </c>
      <c r="C280" s="20">
        <v>12.38</v>
      </c>
      <c r="D280" s="21">
        <v>6.3558870000000001</v>
      </c>
      <c r="E280" s="21">
        <v>8.1956000000000007</v>
      </c>
      <c r="F280" s="42">
        <v>1</v>
      </c>
      <c r="G280" s="43">
        <v>1.8</v>
      </c>
      <c r="H280" s="22" t="s">
        <v>15</v>
      </c>
      <c r="I280" s="23" t="s">
        <v>42</v>
      </c>
      <c r="J280" s="17"/>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row>
    <row r="281" spans="1:36" s="32" customFormat="1">
      <c r="A281" s="212" t="s">
        <v>685</v>
      </c>
      <c r="B281" s="24" t="s">
        <v>2117</v>
      </c>
      <c r="C281" s="25">
        <v>21.01</v>
      </c>
      <c r="D281" s="26">
        <v>9.9968489999999992</v>
      </c>
      <c r="E281" s="26">
        <v>12.8904</v>
      </c>
      <c r="F281" s="44">
        <v>1</v>
      </c>
      <c r="G281" s="45">
        <v>2</v>
      </c>
      <c r="H281" s="27" t="s">
        <v>15</v>
      </c>
      <c r="I281" s="28" t="s">
        <v>42</v>
      </c>
      <c r="J281" s="17"/>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row>
    <row r="282" spans="1:36" s="32" customFormat="1">
      <c r="A282" s="211" t="s">
        <v>686</v>
      </c>
      <c r="B282" s="19" t="s">
        <v>2118</v>
      </c>
      <c r="C282" s="20">
        <v>5.34</v>
      </c>
      <c r="D282" s="21">
        <v>3.5705269999999998</v>
      </c>
      <c r="E282" s="21">
        <v>4.6040000000000001</v>
      </c>
      <c r="F282" s="42">
        <v>1</v>
      </c>
      <c r="G282" s="43">
        <v>1</v>
      </c>
      <c r="H282" s="30" t="s">
        <v>15</v>
      </c>
      <c r="I282" s="31" t="s">
        <v>42</v>
      </c>
      <c r="J282" s="17"/>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row>
    <row r="283" spans="1:36" s="32" customFormat="1">
      <c r="A283" s="211" t="s">
        <v>687</v>
      </c>
      <c r="B283" s="19" t="s">
        <v>2118</v>
      </c>
      <c r="C283" s="20">
        <v>6.51</v>
      </c>
      <c r="D283" s="21">
        <v>4.1025470000000004</v>
      </c>
      <c r="E283" s="21">
        <v>5.29</v>
      </c>
      <c r="F283" s="42">
        <v>1</v>
      </c>
      <c r="G283" s="43">
        <v>1.52</v>
      </c>
      <c r="H283" s="22" t="s">
        <v>15</v>
      </c>
      <c r="I283" s="23" t="s">
        <v>42</v>
      </c>
      <c r="J283" s="17"/>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row>
    <row r="284" spans="1:36" s="32" customFormat="1">
      <c r="A284" s="211" t="s">
        <v>688</v>
      </c>
      <c r="B284" s="19" t="s">
        <v>2118</v>
      </c>
      <c r="C284" s="20">
        <v>9.51</v>
      </c>
      <c r="D284" s="21">
        <v>5.2611910000000002</v>
      </c>
      <c r="E284" s="21">
        <v>6.7839999999999998</v>
      </c>
      <c r="F284" s="42">
        <v>1</v>
      </c>
      <c r="G284" s="43">
        <v>1.8</v>
      </c>
      <c r="H284" s="22" t="s">
        <v>15</v>
      </c>
      <c r="I284" s="23" t="s">
        <v>42</v>
      </c>
      <c r="J284" s="17"/>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row>
    <row r="285" spans="1:36" s="32" customFormat="1">
      <c r="A285" s="212" t="s">
        <v>689</v>
      </c>
      <c r="B285" s="24" t="s">
        <v>2118</v>
      </c>
      <c r="C285" s="25">
        <v>17.29</v>
      </c>
      <c r="D285" s="26">
        <v>8.4771479999999997</v>
      </c>
      <c r="E285" s="26">
        <v>10.9308</v>
      </c>
      <c r="F285" s="44">
        <v>1</v>
      </c>
      <c r="G285" s="45">
        <v>2</v>
      </c>
      <c r="H285" s="27" t="s">
        <v>15</v>
      </c>
      <c r="I285" s="28" t="s">
        <v>42</v>
      </c>
      <c r="J285" s="17"/>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row>
    <row r="286" spans="1:36" s="32" customFormat="1">
      <c r="A286" s="211" t="s">
        <v>690</v>
      </c>
      <c r="B286" s="19" t="s">
        <v>2119</v>
      </c>
      <c r="C286" s="20">
        <v>7.06</v>
      </c>
      <c r="D286" s="21">
        <v>3.7386400000000002</v>
      </c>
      <c r="E286" s="21">
        <v>4.8208000000000002</v>
      </c>
      <c r="F286" s="42">
        <v>1</v>
      </c>
      <c r="G286" s="43">
        <v>1</v>
      </c>
      <c r="H286" s="30" t="s">
        <v>15</v>
      </c>
      <c r="I286" s="31" t="s">
        <v>42</v>
      </c>
      <c r="J286" s="17"/>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row>
    <row r="287" spans="1:36" s="32" customFormat="1">
      <c r="A287" s="211" t="s">
        <v>691</v>
      </c>
      <c r="B287" s="19" t="s">
        <v>2119</v>
      </c>
      <c r="C287" s="20">
        <v>8.32</v>
      </c>
      <c r="D287" s="21">
        <v>4.0207769999999998</v>
      </c>
      <c r="E287" s="21">
        <v>5.1845999999999997</v>
      </c>
      <c r="F287" s="42">
        <v>1</v>
      </c>
      <c r="G287" s="43">
        <v>1.52</v>
      </c>
      <c r="H287" s="22" t="s">
        <v>15</v>
      </c>
      <c r="I287" s="23" t="s">
        <v>42</v>
      </c>
      <c r="J287" s="17"/>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row>
    <row r="288" spans="1:36" s="32" customFormat="1">
      <c r="A288" s="211" t="s">
        <v>692</v>
      </c>
      <c r="B288" s="19" t="s">
        <v>2119</v>
      </c>
      <c r="C288" s="20">
        <v>10.81</v>
      </c>
      <c r="D288" s="21">
        <v>5.1118610000000002</v>
      </c>
      <c r="E288" s="21">
        <v>6.5914999999999999</v>
      </c>
      <c r="F288" s="42">
        <v>1</v>
      </c>
      <c r="G288" s="43">
        <v>1.8</v>
      </c>
      <c r="H288" s="22" t="s">
        <v>15</v>
      </c>
      <c r="I288" s="23" t="s">
        <v>42</v>
      </c>
      <c r="J288" s="17"/>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row>
    <row r="289" spans="1:36" s="32" customFormat="1">
      <c r="A289" s="212" t="s">
        <v>693</v>
      </c>
      <c r="B289" s="24" t="s">
        <v>2119</v>
      </c>
      <c r="C289" s="25">
        <v>16.73</v>
      </c>
      <c r="D289" s="26">
        <v>7.6097250000000001</v>
      </c>
      <c r="E289" s="26">
        <v>9.8123000000000005</v>
      </c>
      <c r="F289" s="44">
        <v>1</v>
      </c>
      <c r="G289" s="45">
        <v>2</v>
      </c>
      <c r="H289" s="27" t="s">
        <v>15</v>
      </c>
      <c r="I289" s="28" t="s">
        <v>42</v>
      </c>
      <c r="J289" s="17"/>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row>
    <row r="290" spans="1:36" s="32" customFormat="1">
      <c r="A290" s="211" t="s">
        <v>694</v>
      </c>
      <c r="B290" s="19" t="s">
        <v>2120</v>
      </c>
      <c r="C290" s="20">
        <v>5.6</v>
      </c>
      <c r="D290" s="21">
        <v>3.0909949999999999</v>
      </c>
      <c r="E290" s="21">
        <v>3.9857</v>
      </c>
      <c r="F290" s="42">
        <v>1</v>
      </c>
      <c r="G290" s="43">
        <v>1</v>
      </c>
      <c r="H290" s="30" t="s">
        <v>15</v>
      </c>
      <c r="I290" s="31" t="s">
        <v>42</v>
      </c>
      <c r="J290" s="17"/>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row>
    <row r="291" spans="1:36" s="32" customFormat="1">
      <c r="A291" s="211" t="s">
        <v>695</v>
      </c>
      <c r="B291" s="19" t="s">
        <v>2120</v>
      </c>
      <c r="C291" s="20">
        <v>6.7</v>
      </c>
      <c r="D291" s="21">
        <v>3.5029279999999998</v>
      </c>
      <c r="E291" s="21">
        <v>4.5167999999999999</v>
      </c>
      <c r="F291" s="42">
        <v>1</v>
      </c>
      <c r="G291" s="43">
        <v>1.52</v>
      </c>
      <c r="H291" s="22" t="s">
        <v>15</v>
      </c>
      <c r="I291" s="23" t="s">
        <v>42</v>
      </c>
      <c r="J291" s="17"/>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row>
    <row r="292" spans="1:36" s="32" customFormat="1">
      <c r="A292" s="211" t="s">
        <v>696</v>
      </c>
      <c r="B292" s="19" t="s">
        <v>2120</v>
      </c>
      <c r="C292" s="20">
        <v>9.07</v>
      </c>
      <c r="D292" s="21">
        <v>4.375426</v>
      </c>
      <c r="E292" s="21">
        <v>5.6418999999999997</v>
      </c>
      <c r="F292" s="42">
        <v>1</v>
      </c>
      <c r="G292" s="43">
        <v>1.8</v>
      </c>
      <c r="H292" s="22" t="s">
        <v>15</v>
      </c>
      <c r="I292" s="23" t="s">
        <v>42</v>
      </c>
      <c r="J292" s="17"/>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row>
    <row r="293" spans="1:36" s="32" customFormat="1">
      <c r="A293" s="212" t="s">
        <v>697</v>
      </c>
      <c r="B293" s="24" t="s">
        <v>2120</v>
      </c>
      <c r="C293" s="25">
        <v>15.13</v>
      </c>
      <c r="D293" s="26">
        <v>6.6585150000000004</v>
      </c>
      <c r="E293" s="26">
        <v>8.5858000000000008</v>
      </c>
      <c r="F293" s="44">
        <v>1</v>
      </c>
      <c r="G293" s="45">
        <v>2</v>
      </c>
      <c r="H293" s="27" t="s">
        <v>15</v>
      </c>
      <c r="I293" s="28" t="s">
        <v>42</v>
      </c>
      <c r="J293" s="17"/>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row>
    <row r="294" spans="1:36" s="32" customFormat="1">
      <c r="A294" s="211" t="s">
        <v>698</v>
      </c>
      <c r="B294" s="19" t="s">
        <v>2121</v>
      </c>
      <c r="C294" s="20">
        <v>4.0599999999999996</v>
      </c>
      <c r="D294" s="21">
        <v>2.9033709999999999</v>
      </c>
      <c r="E294" s="21">
        <v>3.7437</v>
      </c>
      <c r="F294" s="42">
        <v>1</v>
      </c>
      <c r="G294" s="43">
        <v>1</v>
      </c>
      <c r="H294" s="30" t="s">
        <v>15</v>
      </c>
      <c r="I294" s="31" t="s">
        <v>42</v>
      </c>
      <c r="J294" s="17"/>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row>
    <row r="295" spans="1:36" s="32" customFormat="1">
      <c r="A295" s="211" t="s">
        <v>699</v>
      </c>
      <c r="B295" s="19" t="s">
        <v>2121</v>
      </c>
      <c r="C295" s="20">
        <v>5.57</v>
      </c>
      <c r="D295" s="21">
        <v>3.2362120000000001</v>
      </c>
      <c r="E295" s="21">
        <v>4.1729000000000003</v>
      </c>
      <c r="F295" s="42">
        <v>1</v>
      </c>
      <c r="G295" s="43">
        <v>1.52</v>
      </c>
      <c r="H295" s="22" t="s">
        <v>15</v>
      </c>
      <c r="I295" s="23" t="s">
        <v>42</v>
      </c>
      <c r="J295" s="17"/>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row>
    <row r="296" spans="1:36" s="32" customFormat="1">
      <c r="A296" s="211" t="s">
        <v>700</v>
      </c>
      <c r="B296" s="19" t="s">
        <v>2121</v>
      </c>
      <c r="C296" s="20">
        <v>8.3800000000000008</v>
      </c>
      <c r="D296" s="21">
        <v>4.4099430000000002</v>
      </c>
      <c r="E296" s="21">
        <v>5.6863999999999999</v>
      </c>
      <c r="F296" s="42">
        <v>1</v>
      </c>
      <c r="G296" s="43">
        <v>1.8</v>
      </c>
      <c r="H296" s="22" t="s">
        <v>15</v>
      </c>
      <c r="I296" s="23" t="s">
        <v>42</v>
      </c>
      <c r="J296" s="17"/>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row>
    <row r="297" spans="1:36" s="32" customFormat="1">
      <c r="A297" s="212" t="s">
        <v>701</v>
      </c>
      <c r="B297" s="24" t="s">
        <v>2121</v>
      </c>
      <c r="C297" s="25">
        <v>16.43</v>
      </c>
      <c r="D297" s="26">
        <v>7.7294340000000004</v>
      </c>
      <c r="E297" s="26">
        <v>9.9666999999999994</v>
      </c>
      <c r="F297" s="44">
        <v>1</v>
      </c>
      <c r="G297" s="45">
        <v>2</v>
      </c>
      <c r="H297" s="27" t="s">
        <v>15</v>
      </c>
      <c r="I297" s="28" t="s">
        <v>42</v>
      </c>
      <c r="J297" s="17"/>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row>
    <row r="298" spans="1:36" s="32" customFormat="1">
      <c r="A298" s="211" t="s">
        <v>702</v>
      </c>
      <c r="B298" s="19" t="s">
        <v>2122</v>
      </c>
      <c r="C298" s="20">
        <v>3.84</v>
      </c>
      <c r="D298" s="21">
        <v>1.663451</v>
      </c>
      <c r="E298" s="21">
        <v>2.1448999999999998</v>
      </c>
      <c r="F298" s="42">
        <v>1</v>
      </c>
      <c r="G298" s="43">
        <v>1</v>
      </c>
      <c r="H298" s="30" t="s">
        <v>15</v>
      </c>
      <c r="I298" s="31" t="s">
        <v>42</v>
      </c>
      <c r="J298" s="17"/>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row>
    <row r="299" spans="1:36" s="32" customFormat="1">
      <c r="A299" s="211" t="s">
        <v>703</v>
      </c>
      <c r="B299" s="19" t="s">
        <v>2122</v>
      </c>
      <c r="C299" s="20">
        <v>5.32</v>
      </c>
      <c r="D299" s="21">
        <v>2.1981380000000001</v>
      </c>
      <c r="E299" s="21">
        <v>2.8344</v>
      </c>
      <c r="F299" s="42">
        <v>1</v>
      </c>
      <c r="G299" s="43">
        <v>1.52</v>
      </c>
      <c r="H299" s="22" t="s">
        <v>15</v>
      </c>
      <c r="I299" s="23" t="s">
        <v>42</v>
      </c>
      <c r="J299" s="17"/>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row>
    <row r="300" spans="1:36" s="32" customFormat="1">
      <c r="A300" s="211" t="s">
        <v>704</v>
      </c>
      <c r="B300" s="19" t="s">
        <v>2122</v>
      </c>
      <c r="C300" s="20">
        <v>9.06</v>
      </c>
      <c r="D300" s="21">
        <v>3.561731</v>
      </c>
      <c r="E300" s="21">
        <v>4.5926999999999998</v>
      </c>
      <c r="F300" s="42">
        <v>1</v>
      </c>
      <c r="G300" s="43">
        <v>1.8</v>
      </c>
      <c r="H300" s="22" t="s">
        <v>15</v>
      </c>
      <c r="I300" s="23" t="s">
        <v>42</v>
      </c>
      <c r="J300" s="17"/>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row>
    <row r="301" spans="1:36" s="32" customFormat="1">
      <c r="A301" s="212" t="s">
        <v>705</v>
      </c>
      <c r="B301" s="24" t="s">
        <v>2122</v>
      </c>
      <c r="C301" s="25">
        <v>17.149999999999999</v>
      </c>
      <c r="D301" s="26">
        <v>6.4733090000000004</v>
      </c>
      <c r="E301" s="26">
        <v>8.3469999999999995</v>
      </c>
      <c r="F301" s="44">
        <v>1</v>
      </c>
      <c r="G301" s="45">
        <v>2</v>
      </c>
      <c r="H301" s="27" t="s">
        <v>15</v>
      </c>
      <c r="I301" s="28" t="s">
        <v>42</v>
      </c>
      <c r="J301" s="17"/>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row>
    <row r="302" spans="1:36" s="32" customFormat="1">
      <c r="A302" s="211" t="s">
        <v>706</v>
      </c>
      <c r="B302" s="19" t="s">
        <v>2123</v>
      </c>
      <c r="C302" s="20">
        <v>4.12</v>
      </c>
      <c r="D302" s="21">
        <v>2.2763529999999998</v>
      </c>
      <c r="E302" s="21">
        <v>2.9352</v>
      </c>
      <c r="F302" s="42">
        <v>1</v>
      </c>
      <c r="G302" s="43">
        <v>1</v>
      </c>
      <c r="H302" s="30" t="s">
        <v>15</v>
      </c>
      <c r="I302" s="31" t="s">
        <v>42</v>
      </c>
      <c r="J302" s="17"/>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row>
    <row r="303" spans="1:36" s="32" customFormat="1">
      <c r="A303" s="211" t="s">
        <v>707</v>
      </c>
      <c r="B303" s="19" t="s">
        <v>2123</v>
      </c>
      <c r="C303" s="20">
        <v>4.8899999999999997</v>
      </c>
      <c r="D303" s="21">
        <v>2.4282319999999999</v>
      </c>
      <c r="E303" s="21">
        <v>3.1311</v>
      </c>
      <c r="F303" s="42">
        <v>1</v>
      </c>
      <c r="G303" s="43">
        <v>1.52</v>
      </c>
      <c r="H303" s="22" t="s">
        <v>15</v>
      </c>
      <c r="I303" s="23" t="s">
        <v>42</v>
      </c>
      <c r="J303" s="17"/>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row>
    <row r="304" spans="1:36" s="32" customFormat="1">
      <c r="A304" s="211" t="s">
        <v>708</v>
      </c>
      <c r="B304" s="19" t="s">
        <v>2123</v>
      </c>
      <c r="C304" s="20">
        <v>8.6300000000000008</v>
      </c>
      <c r="D304" s="21">
        <v>2.9820359999999999</v>
      </c>
      <c r="E304" s="21">
        <v>3.8452000000000002</v>
      </c>
      <c r="F304" s="42">
        <v>1</v>
      </c>
      <c r="G304" s="43">
        <v>1.8</v>
      </c>
      <c r="H304" s="22" t="s">
        <v>15</v>
      </c>
      <c r="I304" s="23" t="s">
        <v>42</v>
      </c>
      <c r="J304" s="17"/>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row>
    <row r="305" spans="1:36" s="32" customFormat="1">
      <c r="A305" s="212" t="s">
        <v>709</v>
      </c>
      <c r="B305" s="24" t="s">
        <v>2123</v>
      </c>
      <c r="C305" s="25">
        <v>14.14</v>
      </c>
      <c r="D305" s="26">
        <v>4.7671200000000002</v>
      </c>
      <c r="E305" s="26">
        <v>6.1470000000000002</v>
      </c>
      <c r="F305" s="44">
        <v>1</v>
      </c>
      <c r="G305" s="45">
        <v>2</v>
      </c>
      <c r="H305" s="27" t="s">
        <v>15</v>
      </c>
      <c r="I305" s="28" t="s">
        <v>42</v>
      </c>
      <c r="J305" s="17"/>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row>
    <row r="306" spans="1:36" s="32" customFormat="1">
      <c r="A306" s="211" t="s">
        <v>710</v>
      </c>
      <c r="B306" s="19" t="s">
        <v>2124</v>
      </c>
      <c r="C306" s="20">
        <v>2.58</v>
      </c>
      <c r="D306" s="21">
        <v>1.5728169999999999</v>
      </c>
      <c r="E306" s="21">
        <v>2.0280999999999998</v>
      </c>
      <c r="F306" s="42">
        <v>1</v>
      </c>
      <c r="G306" s="43">
        <v>1</v>
      </c>
      <c r="H306" s="30" t="s">
        <v>15</v>
      </c>
      <c r="I306" s="31" t="s">
        <v>42</v>
      </c>
      <c r="J306" s="17"/>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row>
    <row r="307" spans="1:36" s="32" customFormat="1">
      <c r="A307" s="211" t="s">
        <v>711</v>
      </c>
      <c r="B307" s="19" t="s">
        <v>2124</v>
      </c>
      <c r="C307" s="20">
        <v>3.66</v>
      </c>
      <c r="D307" s="21">
        <v>1.797266</v>
      </c>
      <c r="E307" s="21">
        <v>2.3174999999999999</v>
      </c>
      <c r="F307" s="42">
        <v>1</v>
      </c>
      <c r="G307" s="43">
        <v>1.52</v>
      </c>
      <c r="H307" s="22" t="s">
        <v>15</v>
      </c>
      <c r="I307" s="23" t="s">
        <v>42</v>
      </c>
      <c r="J307" s="17"/>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row>
    <row r="308" spans="1:36" s="32" customFormat="1">
      <c r="A308" s="211" t="s">
        <v>712</v>
      </c>
      <c r="B308" s="19" t="s">
        <v>2124</v>
      </c>
      <c r="C308" s="20">
        <v>5.87</v>
      </c>
      <c r="D308" s="21">
        <v>2.2864909999999998</v>
      </c>
      <c r="E308" s="21">
        <v>2.9483000000000001</v>
      </c>
      <c r="F308" s="42">
        <v>1</v>
      </c>
      <c r="G308" s="43">
        <v>1.8</v>
      </c>
      <c r="H308" s="22" t="s">
        <v>15</v>
      </c>
      <c r="I308" s="23" t="s">
        <v>42</v>
      </c>
      <c r="J308" s="17"/>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row>
    <row r="309" spans="1:36" s="32" customFormat="1">
      <c r="A309" s="212" t="s">
        <v>713</v>
      </c>
      <c r="B309" s="24" t="s">
        <v>2124</v>
      </c>
      <c r="C309" s="25">
        <v>10.63</v>
      </c>
      <c r="D309" s="26">
        <v>3.8082370000000001</v>
      </c>
      <c r="E309" s="26">
        <v>4.9104999999999999</v>
      </c>
      <c r="F309" s="44">
        <v>1</v>
      </c>
      <c r="G309" s="45">
        <v>2</v>
      </c>
      <c r="H309" s="27" t="s">
        <v>15</v>
      </c>
      <c r="I309" s="28" t="s">
        <v>42</v>
      </c>
      <c r="J309" s="17"/>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row>
    <row r="310" spans="1:36" s="32" customFormat="1">
      <c r="A310" s="211" t="s">
        <v>714</v>
      </c>
      <c r="B310" s="19" t="s">
        <v>2125</v>
      </c>
      <c r="C310" s="20">
        <v>2.2599999999999998</v>
      </c>
      <c r="D310" s="21">
        <v>1.8813260000000001</v>
      </c>
      <c r="E310" s="21">
        <v>2.4258999999999999</v>
      </c>
      <c r="F310" s="42">
        <v>1</v>
      </c>
      <c r="G310" s="43">
        <v>1</v>
      </c>
      <c r="H310" s="30" t="s">
        <v>15</v>
      </c>
      <c r="I310" s="31" t="s">
        <v>42</v>
      </c>
      <c r="J310" s="17"/>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row>
    <row r="311" spans="1:36" s="32" customFormat="1">
      <c r="A311" s="211" t="s">
        <v>715</v>
      </c>
      <c r="B311" s="19" t="s">
        <v>2125</v>
      </c>
      <c r="C311" s="20">
        <v>2.81</v>
      </c>
      <c r="D311" s="21">
        <v>2.0263610000000001</v>
      </c>
      <c r="E311" s="21">
        <v>2.6128999999999998</v>
      </c>
      <c r="F311" s="42">
        <v>1</v>
      </c>
      <c r="G311" s="43">
        <v>1.52</v>
      </c>
      <c r="H311" s="22" t="s">
        <v>15</v>
      </c>
      <c r="I311" s="23" t="s">
        <v>42</v>
      </c>
      <c r="J311" s="17"/>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row>
    <row r="312" spans="1:36" s="32" customFormat="1">
      <c r="A312" s="211" t="s">
        <v>716</v>
      </c>
      <c r="B312" s="19" t="s">
        <v>2125</v>
      </c>
      <c r="C312" s="20">
        <v>4.91</v>
      </c>
      <c r="D312" s="21">
        <v>2.5611250000000001</v>
      </c>
      <c r="E312" s="21">
        <v>3.3024</v>
      </c>
      <c r="F312" s="42">
        <v>1</v>
      </c>
      <c r="G312" s="43">
        <v>1.8</v>
      </c>
      <c r="H312" s="22" t="s">
        <v>15</v>
      </c>
      <c r="I312" s="23" t="s">
        <v>42</v>
      </c>
      <c r="J312" s="17"/>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row>
    <row r="313" spans="1:36" s="32" customFormat="1">
      <c r="A313" s="212" t="s">
        <v>717</v>
      </c>
      <c r="B313" s="24" t="s">
        <v>2125</v>
      </c>
      <c r="C313" s="25">
        <v>9.11</v>
      </c>
      <c r="D313" s="26">
        <v>4.170204</v>
      </c>
      <c r="E313" s="26">
        <v>5.3773</v>
      </c>
      <c r="F313" s="44">
        <v>1</v>
      </c>
      <c r="G313" s="45">
        <v>2</v>
      </c>
      <c r="H313" s="27" t="s">
        <v>15</v>
      </c>
      <c r="I313" s="28" t="s">
        <v>42</v>
      </c>
      <c r="J313" s="17"/>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1:36" s="32" customFormat="1">
      <c r="A314" s="211" t="s">
        <v>718</v>
      </c>
      <c r="B314" s="19" t="s">
        <v>2126</v>
      </c>
      <c r="C314" s="20">
        <v>1.67</v>
      </c>
      <c r="D314" s="21">
        <v>1.8704209999999999</v>
      </c>
      <c r="E314" s="21">
        <v>2.4117999999999999</v>
      </c>
      <c r="F314" s="42">
        <v>1</v>
      </c>
      <c r="G314" s="43">
        <v>1</v>
      </c>
      <c r="H314" s="30" t="s">
        <v>15</v>
      </c>
      <c r="I314" s="31" t="s">
        <v>42</v>
      </c>
      <c r="J314" s="17"/>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row>
    <row r="315" spans="1:36" s="32" customFormat="1">
      <c r="A315" s="211" t="s">
        <v>719</v>
      </c>
      <c r="B315" s="19" t="s">
        <v>2126</v>
      </c>
      <c r="C315" s="20">
        <v>2.37</v>
      </c>
      <c r="D315" s="21">
        <v>2.061642</v>
      </c>
      <c r="E315" s="21">
        <v>2.6583999999999999</v>
      </c>
      <c r="F315" s="42">
        <v>1</v>
      </c>
      <c r="G315" s="43">
        <v>1.52</v>
      </c>
      <c r="H315" s="22" t="s">
        <v>15</v>
      </c>
      <c r="I315" s="23" t="s">
        <v>42</v>
      </c>
      <c r="J315" s="17"/>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row>
    <row r="316" spans="1:36" s="32" customFormat="1">
      <c r="A316" s="211" t="s">
        <v>720</v>
      </c>
      <c r="B316" s="19" t="s">
        <v>2126</v>
      </c>
      <c r="C316" s="20">
        <v>4.88</v>
      </c>
      <c r="D316" s="21">
        <v>2.6168770000000001</v>
      </c>
      <c r="E316" s="21">
        <v>3.3742999999999999</v>
      </c>
      <c r="F316" s="42">
        <v>1</v>
      </c>
      <c r="G316" s="43">
        <v>1.8</v>
      </c>
      <c r="H316" s="22" t="s">
        <v>15</v>
      </c>
      <c r="I316" s="23" t="s">
        <v>42</v>
      </c>
      <c r="J316" s="17"/>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row>
    <row r="317" spans="1:36" s="32" customFormat="1">
      <c r="A317" s="212" t="s">
        <v>721</v>
      </c>
      <c r="B317" s="24" t="s">
        <v>2126</v>
      </c>
      <c r="C317" s="25">
        <v>8.81</v>
      </c>
      <c r="D317" s="26">
        <v>4.9149399999999996</v>
      </c>
      <c r="E317" s="26">
        <v>6.3376000000000001</v>
      </c>
      <c r="F317" s="44">
        <v>1</v>
      </c>
      <c r="G317" s="45">
        <v>2</v>
      </c>
      <c r="H317" s="27" t="s">
        <v>15</v>
      </c>
      <c r="I317" s="28" t="s">
        <v>42</v>
      </c>
      <c r="J317" s="17"/>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row>
    <row r="318" spans="1:36" s="32" customFormat="1">
      <c r="A318" s="211" t="s">
        <v>722</v>
      </c>
      <c r="B318" s="19" t="s">
        <v>2127</v>
      </c>
      <c r="C318" s="20">
        <v>2.78</v>
      </c>
      <c r="D318" s="21">
        <v>1.4774419999999999</v>
      </c>
      <c r="E318" s="21">
        <v>1.9051</v>
      </c>
      <c r="F318" s="42">
        <v>1</v>
      </c>
      <c r="G318" s="43">
        <v>1</v>
      </c>
      <c r="H318" s="30" t="s">
        <v>15</v>
      </c>
      <c r="I318" s="31" t="s">
        <v>42</v>
      </c>
      <c r="J318" s="17"/>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row>
    <row r="319" spans="1:36" s="32" customFormat="1">
      <c r="A319" s="211" t="s">
        <v>723</v>
      </c>
      <c r="B319" s="19" t="s">
        <v>2127</v>
      </c>
      <c r="C319" s="20">
        <v>2.46</v>
      </c>
      <c r="D319" s="21">
        <v>2.8248289999999998</v>
      </c>
      <c r="E319" s="21">
        <v>3.6425000000000001</v>
      </c>
      <c r="F319" s="42">
        <v>1</v>
      </c>
      <c r="G319" s="43">
        <v>1.52</v>
      </c>
      <c r="H319" s="22" t="s">
        <v>15</v>
      </c>
      <c r="I319" s="23" t="s">
        <v>42</v>
      </c>
      <c r="J319" s="17"/>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row>
    <row r="320" spans="1:36" s="32" customFormat="1">
      <c r="A320" s="211" t="s">
        <v>724</v>
      </c>
      <c r="B320" s="19" t="s">
        <v>2127</v>
      </c>
      <c r="C320" s="20">
        <v>4.42</v>
      </c>
      <c r="D320" s="21">
        <v>2.9434290000000001</v>
      </c>
      <c r="E320" s="21">
        <v>3.7953999999999999</v>
      </c>
      <c r="F320" s="42">
        <v>1</v>
      </c>
      <c r="G320" s="43">
        <v>1.8</v>
      </c>
      <c r="H320" s="22" t="s">
        <v>15</v>
      </c>
      <c r="I320" s="23" t="s">
        <v>42</v>
      </c>
      <c r="J320" s="17"/>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row>
    <row r="321" spans="1:36" s="32" customFormat="1">
      <c r="A321" s="212" t="s">
        <v>725</v>
      </c>
      <c r="B321" s="24" t="s">
        <v>2127</v>
      </c>
      <c r="C321" s="25">
        <v>12.18</v>
      </c>
      <c r="D321" s="26">
        <v>4.6737780000000004</v>
      </c>
      <c r="E321" s="26">
        <v>6.0266000000000002</v>
      </c>
      <c r="F321" s="44">
        <v>1</v>
      </c>
      <c r="G321" s="45">
        <v>2</v>
      </c>
      <c r="H321" s="27" t="s">
        <v>15</v>
      </c>
      <c r="I321" s="28" t="s">
        <v>42</v>
      </c>
      <c r="J321" s="17"/>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row>
    <row r="322" spans="1:36" s="32" customFormat="1">
      <c r="A322" s="211" t="s">
        <v>726</v>
      </c>
      <c r="B322" s="19" t="s">
        <v>2128</v>
      </c>
      <c r="C322" s="20">
        <v>2.5499999999999998</v>
      </c>
      <c r="D322" s="21">
        <v>1.21692</v>
      </c>
      <c r="E322" s="21">
        <v>1.5691999999999999</v>
      </c>
      <c r="F322" s="42">
        <v>1</v>
      </c>
      <c r="G322" s="43">
        <v>1</v>
      </c>
      <c r="H322" s="30" t="s">
        <v>15</v>
      </c>
      <c r="I322" s="31" t="s">
        <v>42</v>
      </c>
      <c r="J322" s="17"/>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row>
    <row r="323" spans="1:36" s="32" customFormat="1">
      <c r="A323" s="211" t="s">
        <v>727</v>
      </c>
      <c r="B323" s="19" t="s">
        <v>2128</v>
      </c>
      <c r="C323" s="20">
        <v>3.94</v>
      </c>
      <c r="D323" s="21">
        <v>1.5752459999999999</v>
      </c>
      <c r="E323" s="21">
        <v>2.0312000000000001</v>
      </c>
      <c r="F323" s="42">
        <v>1</v>
      </c>
      <c r="G323" s="43">
        <v>1.52</v>
      </c>
      <c r="H323" s="22" t="s">
        <v>15</v>
      </c>
      <c r="I323" s="23" t="s">
        <v>42</v>
      </c>
      <c r="J323" s="17"/>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row>
    <row r="324" spans="1:36" s="32" customFormat="1">
      <c r="A324" s="211" t="s">
        <v>728</v>
      </c>
      <c r="B324" s="19" t="s">
        <v>2128</v>
      </c>
      <c r="C324" s="20">
        <v>6.83</v>
      </c>
      <c r="D324" s="21">
        <v>2.2338089999999999</v>
      </c>
      <c r="E324" s="21">
        <v>2.8803999999999998</v>
      </c>
      <c r="F324" s="42">
        <v>1</v>
      </c>
      <c r="G324" s="43">
        <v>1.8</v>
      </c>
      <c r="H324" s="22" t="s">
        <v>15</v>
      </c>
      <c r="I324" s="23" t="s">
        <v>42</v>
      </c>
      <c r="J324" s="17"/>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row>
    <row r="325" spans="1:36" s="32" customFormat="1">
      <c r="A325" s="212" t="s">
        <v>729</v>
      </c>
      <c r="B325" s="24" t="s">
        <v>2128</v>
      </c>
      <c r="C325" s="25">
        <v>14.9</v>
      </c>
      <c r="D325" s="26">
        <v>4.5170060000000003</v>
      </c>
      <c r="E325" s="26">
        <v>5.8243999999999998</v>
      </c>
      <c r="F325" s="44">
        <v>1</v>
      </c>
      <c r="G325" s="45">
        <v>2</v>
      </c>
      <c r="H325" s="27" t="s">
        <v>15</v>
      </c>
      <c r="I325" s="28" t="s">
        <v>42</v>
      </c>
      <c r="J325" s="17"/>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row>
    <row r="326" spans="1:36" s="32" customFormat="1">
      <c r="A326" s="211" t="s">
        <v>730</v>
      </c>
      <c r="B326" s="19" t="s">
        <v>2129</v>
      </c>
      <c r="C326" s="20">
        <v>3.69</v>
      </c>
      <c r="D326" s="21">
        <v>1.176939</v>
      </c>
      <c r="E326" s="21">
        <v>1.5176000000000001</v>
      </c>
      <c r="F326" s="42">
        <v>1</v>
      </c>
      <c r="G326" s="43">
        <v>1</v>
      </c>
      <c r="H326" s="30" t="s">
        <v>15</v>
      </c>
      <c r="I326" s="31" t="s">
        <v>42</v>
      </c>
      <c r="J326" s="17"/>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row>
    <row r="327" spans="1:36" s="32" customFormat="1">
      <c r="A327" s="211" t="s">
        <v>731</v>
      </c>
      <c r="B327" s="19" t="s">
        <v>2129</v>
      </c>
      <c r="C327" s="20">
        <v>5.24</v>
      </c>
      <c r="D327" s="21">
        <v>1.4871289999999999</v>
      </c>
      <c r="E327" s="21">
        <v>1.9176</v>
      </c>
      <c r="F327" s="42">
        <v>1</v>
      </c>
      <c r="G327" s="43">
        <v>1.52</v>
      </c>
      <c r="H327" s="22" t="s">
        <v>15</v>
      </c>
      <c r="I327" s="23" t="s">
        <v>42</v>
      </c>
      <c r="J327" s="17"/>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row>
    <row r="328" spans="1:36" s="32" customFormat="1">
      <c r="A328" s="211" t="s">
        <v>732</v>
      </c>
      <c r="B328" s="19" t="s">
        <v>2129</v>
      </c>
      <c r="C328" s="20">
        <v>8.99</v>
      </c>
      <c r="D328" s="21">
        <v>2.2790119999999998</v>
      </c>
      <c r="E328" s="21">
        <v>2.9386999999999999</v>
      </c>
      <c r="F328" s="42">
        <v>1</v>
      </c>
      <c r="G328" s="43">
        <v>1.8</v>
      </c>
      <c r="H328" s="22" t="s">
        <v>15</v>
      </c>
      <c r="I328" s="23" t="s">
        <v>42</v>
      </c>
      <c r="J328" s="17"/>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row>
    <row r="329" spans="1:36" s="32" customFormat="1">
      <c r="A329" s="212" t="s">
        <v>733</v>
      </c>
      <c r="B329" s="24" t="s">
        <v>2129</v>
      </c>
      <c r="C329" s="25">
        <v>14.57</v>
      </c>
      <c r="D329" s="26">
        <v>3.997166</v>
      </c>
      <c r="E329" s="26">
        <v>5.1540999999999997</v>
      </c>
      <c r="F329" s="44">
        <v>1</v>
      </c>
      <c r="G329" s="45">
        <v>2</v>
      </c>
      <c r="H329" s="27" t="s">
        <v>15</v>
      </c>
      <c r="I329" s="28" t="s">
        <v>42</v>
      </c>
      <c r="J329" s="17"/>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row>
    <row r="330" spans="1:36" s="32" customFormat="1">
      <c r="A330" s="211" t="s">
        <v>2370</v>
      </c>
      <c r="B330" s="19" t="s">
        <v>2130</v>
      </c>
      <c r="C330" s="20">
        <v>2.67</v>
      </c>
      <c r="D330" s="21">
        <v>1.461983</v>
      </c>
      <c r="E330" s="21">
        <v>1.8852</v>
      </c>
      <c r="F330" s="42">
        <v>1</v>
      </c>
      <c r="G330" s="43">
        <v>1</v>
      </c>
      <c r="H330" s="30" t="s">
        <v>15</v>
      </c>
      <c r="I330" s="31" t="s">
        <v>42</v>
      </c>
      <c r="J330" s="17"/>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row>
    <row r="331" spans="1:36" s="32" customFormat="1">
      <c r="A331" s="211" t="s">
        <v>2371</v>
      </c>
      <c r="B331" s="19" t="s">
        <v>2130</v>
      </c>
      <c r="C331" s="20">
        <v>4.68</v>
      </c>
      <c r="D331" s="21">
        <v>1.9804740000000001</v>
      </c>
      <c r="E331" s="21">
        <v>2.5537000000000001</v>
      </c>
      <c r="F331" s="42">
        <v>1</v>
      </c>
      <c r="G331" s="43">
        <v>1.52</v>
      </c>
      <c r="H331" s="22" t="s">
        <v>15</v>
      </c>
      <c r="I331" s="23" t="s">
        <v>42</v>
      </c>
      <c r="J331" s="17"/>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row>
    <row r="332" spans="1:36" s="32" customFormat="1">
      <c r="A332" s="211" t="s">
        <v>2372</v>
      </c>
      <c r="B332" s="19" t="s">
        <v>2130</v>
      </c>
      <c r="C332" s="20">
        <v>9.1300000000000008</v>
      </c>
      <c r="D332" s="21">
        <v>3.2876289999999999</v>
      </c>
      <c r="E332" s="21">
        <v>4.2392000000000003</v>
      </c>
      <c r="F332" s="42">
        <v>1</v>
      </c>
      <c r="G332" s="43">
        <v>1.8</v>
      </c>
      <c r="H332" s="22" t="s">
        <v>15</v>
      </c>
      <c r="I332" s="23" t="s">
        <v>42</v>
      </c>
      <c r="J332" s="17"/>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row>
    <row r="333" spans="1:36" s="32" customFormat="1">
      <c r="A333" s="212" t="s">
        <v>2373</v>
      </c>
      <c r="B333" s="24" t="s">
        <v>2130</v>
      </c>
      <c r="C333" s="25">
        <v>17.170000000000002</v>
      </c>
      <c r="D333" s="26">
        <v>5.8582780000000003</v>
      </c>
      <c r="E333" s="26">
        <v>7.5538999999999996</v>
      </c>
      <c r="F333" s="44">
        <v>1</v>
      </c>
      <c r="G333" s="45">
        <v>2</v>
      </c>
      <c r="H333" s="27" t="s">
        <v>15</v>
      </c>
      <c r="I333" s="28" t="s">
        <v>42</v>
      </c>
      <c r="J333" s="17"/>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row>
    <row r="334" spans="1:36" s="32" customFormat="1">
      <c r="A334" s="211" t="s">
        <v>2374</v>
      </c>
      <c r="B334" s="19" t="s">
        <v>2131</v>
      </c>
      <c r="C334" s="20">
        <v>2.2000000000000002</v>
      </c>
      <c r="D334" s="21">
        <v>1.8725609999999999</v>
      </c>
      <c r="E334" s="21">
        <v>2.4146000000000001</v>
      </c>
      <c r="F334" s="42">
        <v>1</v>
      </c>
      <c r="G334" s="43">
        <v>1</v>
      </c>
      <c r="H334" s="30" t="s">
        <v>15</v>
      </c>
      <c r="I334" s="31" t="s">
        <v>42</v>
      </c>
      <c r="J334" s="17"/>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row>
    <row r="335" spans="1:36" s="32" customFormat="1">
      <c r="A335" s="211" t="s">
        <v>2375</v>
      </c>
      <c r="B335" s="19" t="s">
        <v>2131</v>
      </c>
      <c r="C335" s="20">
        <v>3.86</v>
      </c>
      <c r="D335" s="21">
        <v>2.2027890000000001</v>
      </c>
      <c r="E335" s="21">
        <v>2.8403999999999998</v>
      </c>
      <c r="F335" s="42">
        <v>1</v>
      </c>
      <c r="G335" s="43">
        <v>1.52</v>
      </c>
      <c r="H335" s="22" t="s">
        <v>15</v>
      </c>
      <c r="I335" s="23" t="s">
        <v>42</v>
      </c>
      <c r="J335" s="17"/>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row>
    <row r="336" spans="1:36" s="32" customFormat="1">
      <c r="A336" s="211" t="s">
        <v>2376</v>
      </c>
      <c r="B336" s="19" t="s">
        <v>2131</v>
      </c>
      <c r="C336" s="20">
        <v>7.6</v>
      </c>
      <c r="D336" s="21">
        <v>2.9896590000000001</v>
      </c>
      <c r="E336" s="21">
        <v>3.855</v>
      </c>
      <c r="F336" s="42">
        <v>1</v>
      </c>
      <c r="G336" s="43">
        <v>1.8</v>
      </c>
      <c r="H336" s="22" t="s">
        <v>15</v>
      </c>
      <c r="I336" s="23" t="s">
        <v>42</v>
      </c>
      <c r="J336" s="17"/>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row>
    <row r="337" spans="1:36" s="32" customFormat="1">
      <c r="A337" s="212" t="s">
        <v>2377</v>
      </c>
      <c r="B337" s="24" t="s">
        <v>2131</v>
      </c>
      <c r="C337" s="25">
        <v>14.76</v>
      </c>
      <c r="D337" s="26">
        <v>5.345224</v>
      </c>
      <c r="E337" s="26">
        <v>6.8924000000000003</v>
      </c>
      <c r="F337" s="44">
        <v>1</v>
      </c>
      <c r="G337" s="45">
        <v>2</v>
      </c>
      <c r="H337" s="27" t="s">
        <v>15</v>
      </c>
      <c r="I337" s="28" t="s">
        <v>42</v>
      </c>
      <c r="J337" s="17"/>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row>
    <row r="338" spans="1:36" s="32" customFormat="1">
      <c r="A338" s="211" t="s">
        <v>734</v>
      </c>
      <c r="B338" s="19" t="s">
        <v>2132</v>
      </c>
      <c r="C338" s="20">
        <v>2.2599999999999998</v>
      </c>
      <c r="D338" s="21">
        <v>0.79391299999999998</v>
      </c>
      <c r="E338" s="21">
        <v>1.0237000000000001</v>
      </c>
      <c r="F338" s="42">
        <v>1</v>
      </c>
      <c r="G338" s="43">
        <v>1</v>
      </c>
      <c r="H338" s="30" t="s">
        <v>15</v>
      </c>
      <c r="I338" s="31" t="s">
        <v>42</v>
      </c>
      <c r="J338" s="17"/>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row>
    <row r="339" spans="1:36" s="32" customFormat="1">
      <c r="A339" s="211" t="s">
        <v>735</v>
      </c>
      <c r="B339" s="19" t="s">
        <v>2132</v>
      </c>
      <c r="C339" s="20">
        <v>3.17</v>
      </c>
      <c r="D339" s="21">
        <v>0.87538800000000005</v>
      </c>
      <c r="E339" s="21">
        <v>1.1288</v>
      </c>
      <c r="F339" s="42">
        <v>1</v>
      </c>
      <c r="G339" s="43">
        <v>1.52</v>
      </c>
      <c r="H339" s="22" t="s">
        <v>15</v>
      </c>
      <c r="I339" s="23" t="s">
        <v>42</v>
      </c>
      <c r="J339" s="17"/>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row>
    <row r="340" spans="1:36" s="32" customFormat="1">
      <c r="A340" s="211" t="s">
        <v>736</v>
      </c>
      <c r="B340" s="19" t="s">
        <v>2132</v>
      </c>
      <c r="C340" s="20">
        <v>5.18</v>
      </c>
      <c r="D340" s="21">
        <v>1.192685</v>
      </c>
      <c r="E340" s="21">
        <v>1.5379</v>
      </c>
      <c r="F340" s="42">
        <v>1</v>
      </c>
      <c r="G340" s="43">
        <v>1.8</v>
      </c>
      <c r="H340" s="22" t="s">
        <v>15</v>
      </c>
      <c r="I340" s="23" t="s">
        <v>42</v>
      </c>
      <c r="J340" s="17"/>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row>
    <row r="341" spans="1:36" s="32" customFormat="1">
      <c r="A341" s="212" t="s">
        <v>737</v>
      </c>
      <c r="B341" s="24" t="s">
        <v>2132</v>
      </c>
      <c r="C341" s="25">
        <v>8.74</v>
      </c>
      <c r="D341" s="26">
        <v>2.2089829999999999</v>
      </c>
      <c r="E341" s="26">
        <v>2.8483999999999998</v>
      </c>
      <c r="F341" s="44">
        <v>1</v>
      </c>
      <c r="G341" s="45">
        <v>2</v>
      </c>
      <c r="H341" s="27" t="s">
        <v>15</v>
      </c>
      <c r="I341" s="28" t="s">
        <v>42</v>
      </c>
      <c r="J341" s="17"/>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row>
    <row r="342" spans="1:36" s="32" customFormat="1">
      <c r="A342" s="211" t="s">
        <v>738</v>
      </c>
      <c r="B342" s="19" t="s">
        <v>2133</v>
      </c>
      <c r="C342" s="20">
        <v>1.85</v>
      </c>
      <c r="D342" s="21">
        <v>0.879556</v>
      </c>
      <c r="E342" s="21">
        <v>1.1341000000000001</v>
      </c>
      <c r="F342" s="42">
        <v>1</v>
      </c>
      <c r="G342" s="43">
        <v>1</v>
      </c>
      <c r="H342" s="30" t="s">
        <v>15</v>
      </c>
      <c r="I342" s="31" t="s">
        <v>42</v>
      </c>
      <c r="J342" s="17"/>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row>
    <row r="343" spans="1:36" s="32" customFormat="1">
      <c r="A343" s="211" t="s">
        <v>739</v>
      </c>
      <c r="B343" s="19" t="s">
        <v>2133</v>
      </c>
      <c r="C343" s="20">
        <v>2.5299999999999998</v>
      </c>
      <c r="D343" s="21">
        <v>1.011514</v>
      </c>
      <c r="E343" s="21">
        <v>1.3043</v>
      </c>
      <c r="F343" s="42">
        <v>1</v>
      </c>
      <c r="G343" s="43">
        <v>1.52</v>
      </c>
      <c r="H343" s="22" t="s">
        <v>15</v>
      </c>
      <c r="I343" s="23" t="s">
        <v>42</v>
      </c>
      <c r="J343" s="17"/>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row>
    <row r="344" spans="1:36" s="32" customFormat="1">
      <c r="A344" s="211" t="s">
        <v>740</v>
      </c>
      <c r="B344" s="19" t="s">
        <v>2133</v>
      </c>
      <c r="C344" s="20">
        <v>4.22</v>
      </c>
      <c r="D344" s="21">
        <v>1.3394200000000001</v>
      </c>
      <c r="E344" s="21">
        <v>1.7271000000000001</v>
      </c>
      <c r="F344" s="42">
        <v>1</v>
      </c>
      <c r="G344" s="43">
        <v>1.8</v>
      </c>
      <c r="H344" s="22" t="s">
        <v>15</v>
      </c>
      <c r="I344" s="23" t="s">
        <v>42</v>
      </c>
      <c r="J344" s="17"/>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row>
    <row r="345" spans="1:36" s="32" customFormat="1">
      <c r="A345" s="212" t="s">
        <v>741</v>
      </c>
      <c r="B345" s="24" t="s">
        <v>2133</v>
      </c>
      <c r="C345" s="25">
        <v>9.5</v>
      </c>
      <c r="D345" s="26">
        <v>2.622207</v>
      </c>
      <c r="E345" s="26">
        <v>3.3812000000000002</v>
      </c>
      <c r="F345" s="44">
        <v>1</v>
      </c>
      <c r="G345" s="45">
        <v>2</v>
      </c>
      <c r="H345" s="27" t="s">
        <v>15</v>
      </c>
      <c r="I345" s="28" t="s">
        <v>42</v>
      </c>
      <c r="J345" s="17"/>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row>
    <row r="346" spans="1:36" s="32" customFormat="1">
      <c r="A346" s="211" t="s">
        <v>742</v>
      </c>
      <c r="B346" s="19" t="s">
        <v>2134</v>
      </c>
      <c r="C346" s="20">
        <v>1.97</v>
      </c>
      <c r="D346" s="21">
        <v>0.90868700000000002</v>
      </c>
      <c r="E346" s="21">
        <v>1.1717</v>
      </c>
      <c r="F346" s="42">
        <v>1</v>
      </c>
      <c r="G346" s="43">
        <v>1</v>
      </c>
      <c r="H346" s="30" t="s">
        <v>15</v>
      </c>
      <c r="I346" s="31" t="s">
        <v>42</v>
      </c>
      <c r="J346" s="17"/>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row>
    <row r="347" spans="1:36" s="32" customFormat="1">
      <c r="A347" s="211" t="s">
        <v>743</v>
      </c>
      <c r="B347" s="19" t="s">
        <v>2134</v>
      </c>
      <c r="C347" s="20">
        <v>3.19</v>
      </c>
      <c r="D347" s="21">
        <v>1.1223700000000001</v>
      </c>
      <c r="E347" s="21">
        <v>1.4472</v>
      </c>
      <c r="F347" s="42">
        <v>1</v>
      </c>
      <c r="G347" s="43">
        <v>1.52</v>
      </c>
      <c r="H347" s="22" t="s">
        <v>15</v>
      </c>
      <c r="I347" s="23" t="s">
        <v>42</v>
      </c>
      <c r="J347" s="17"/>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row>
    <row r="348" spans="1:36" s="32" customFormat="1">
      <c r="A348" s="211" t="s">
        <v>744</v>
      </c>
      <c r="B348" s="19" t="s">
        <v>2134</v>
      </c>
      <c r="C348" s="20">
        <v>6.05</v>
      </c>
      <c r="D348" s="21">
        <v>1.652339</v>
      </c>
      <c r="E348" s="21">
        <v>2.1305999999999998</v>
      </c>
      <c r="F348" s="42">
        <v>1</v>
      </c>
      <c r="G348" s="43">
        <v>1.8</v>
      </c>
      <c r="H348" s="22" t="s">
        <v>15</v>
      </c>
      <c r="I348" s="23" t="s">
        <v>42</v>
      </c>
      <c r="J348" s="17"/>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row>
    <row r="349" spans="1:36" s="32" customFormat="1">
      <c r="A349" s="212" t="s">
        <v>745</v>
      </c>
      <c r="B349" s="24" t="s">
        <v>2134</v>
      </c>
      <c r="C349" s="25">
        <v>11.29</v>
      </c>
      <c r="D349" s="26">
        <v>3.140422</v>
      </c>
      <c r="E349" s="26">
        <v>4.0494000000000003</v>
      </c>
      <c r="F349" s="44">
        <v>1</v>
      </c>
      <c r="G349" s="45">
        <v>2</v>
      </c>
      <c r="H349" s="27" t="s">
        <v>15</v>
      </c>
      <c r="I349" s="28" t="s">
        <v>42</v>
      </c>
      <c r="J349" s="17"/>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row>
    <row r="350" spans="1:36" s="32" customFormat="1">
      <c r="A350" s="211" t="s">
        <v>746</v>
      </c>
      <c r="B350" s="19" t="s">
        <v>2135</v>
      </c>
      <c r="C350" s="20">
        <v>5.36</v>
      </c>
      <c r="D350" s="21">
        <v>0.93141799999999997</v>
      </c>
      <c r="E350" s="21">
        <v>1.2010000000000001</v>
      </c>
      <c r="F350" s="42">
        <v>1</v>
      </c>
      <c r="G350" s="43">
        <v>1</v>
      </c>
      <c r="H350" s="30" t="s">
        <v>15</v>
      </c>
      <c r="I350" s="31" t="s">
        <v>42</v>
      </c>
      <c r="J350" s="17"/>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row>
    <row r="351" spans="1:36" s="32" customFormat="1">
      <c r="A351" s="211" t="s">
        <v>747</v>
      </c>
      <c r="B351" s="19" t="s">
        <v>2135</v>
      </c>
      <c r="C351" s="20">
        <v>6.44</v>
      </c>
      <c r="D351" s="21">
        <v>1.210021</v>
      </c>
      <c r="E351" s="21">
        <v>1.5603</v>
      </c>
      <c r="F351" s="42">
        <v>1</v>
      </c>
      <c r="G351" s="43">
        <v>1.52</v>
      </c>
      <c r="H351" s="22" t="s">
        <v>15</v>
      </c>
      <c r="I351" s="23" t="s">
        <v>42</v>
      </c>
      <c r="J351" s="17"/>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row>
    <row r="352" spans="1:36" s="32" customFormat="1">
      <c r="A352" s="211" t="s">
        <v>748</v>
      </c>
      <c r="B352" s="19" t="s">
        <v>2135</v>
      </c>
      <c r="C352" s="20">
        <v>9.5399999999999991</v>
      </c>
      <c r="D352" s="21">
        <v>1.808117</v>
      </c>
      <c r="E352" s="21">
        <v>2.3315000000000001</v>
      </c>
      <c r="F352" s="42">
        <v>1</v>
      </c>
      <c r="G352" s="43">
        <v>1.8</v>
      </c>
      <c r="H352" s="22" t="s">
        <v>15</v>
      </c>
      <c r="I352" s="23" t="s">
        <v>42</v>
      </c>
      <c r="J352" s="17"/>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row>
    <row r="353" spans="1:36" s="32" customFormat="1">
      <c r="A353" s="212" t="s">
        <v>749</v>
      </c>
      <c r="B353" s="24" t="s">
        <v>2135</v>
      </c>
      <c r="C353" s="25">
        <v>14.66</v>
      </c>
      <c r="D353" s="26">
        <v>2.978577</v>
      </c>
      <c r="E353" s="26">
        <v>3.8407</v>
      </c>
      <c r="F353" s="44">
        <v>1</v>
      </c>
      <c r="G353" s="45">
        <v>2</v>
      </c>
      <c r="H353" s="27" t="s">
        <v>15</v>
      </c>
      <c r="I353" s="28" t="s">
        <v>42</v>
      </c>
      <c r="J353" s="17"/>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row>
    <row r="354" spans="1:36" s="32" customFormat="1">
      <c r="A354" s="211" t="s">
        <v>750</v>
      </c>
      <c r="B354" s="19" t="s">
        <v>2136</v>
      </c>
      <c r="C354" s="20">
        <v>2.79</v>
      </c>
      <c r="D354" s="21">
        <v>0.50437500000000002</v>
      </c>
      <c r="E354" s="21">
        <v>0.65039999999999998</v>
      </c>
      <c r="F354" s="42">
        <v>1</v>
      </c>
      <c r="G354" s="43">
        <v>1</v>
      </c>
      <c r="H354" s="30" t="s">
        <v>15</v>
      </c>
      <c r="I354" s="31" t="s">
        <v>42</v>
      </c>
      <c r="J354" s="17"/>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row>
    <row r="355" spans="1:36" s="32" customFormat="1">
      <c r="A355" s="211" t="s">
        <v>751</v>
      </c>
      <c r="B355" s="19" t="s">
        <v>2136</v>
      </c>
      <c r="C355" s="20">
        <v>3.64</v>
      </c>
      <c r="D355" s="21">
        <v>0.64766999999999997</v>
      </c>
      <c r="E355" s="21">
        <v>0.83509999999999995</v>
      </c>
      <c r="F355" s="42">
        <v>1</v>
      </c>
      <c r="G355" s="43">
        <v>1.52</v>
      </c>
      <c r="H355" s="22" t="s">
        <v>15</v>
      </c>
      <c r="I355" s="23" t="s">
        <v>42</v>
      </c>
      <c r="J355" s="17"/>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row>
    <row r="356" spans="1:36" s="32" customFormat="1">
      <c r="A356" s="211" t="s">
        <v>752</v>
      </c>
      <c r="B356" s="19" t="s">
        <v>2136</v>
      </c>
      <c r="C356" s="20">
        <v>5.28</v>
      </c>
      <c r="D356" s="21">
        <v>0.96596199999999999</v>
      </c>
      <c r="E356" s="21">
        <v>1.2456</v>
      </c>
      <c r="F356" s="42">
        <v>1</v>
      </c>
      <c r="G356" s="43">
        <v>1.8</v>
      </c>
      <c r="H356" s="22" t="s">
        <v>15</v>
      </c>
      <c r="I356" s="23" t="s">
        <v>42</v>
      </c>
      <c r="J356" s="17"/>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row>
    <row r="357" spans="1:36" s="32" customFormat="1">
      <c r="A357" s="212" t="s">
        <v>753</v>
      </c>
      <c r="B357" s="24" t="s">
        <v>2136</v>
      </c>
      <c r="C357" s="25">
        <v>8.76</v>
      </c>
      <c r="D357" s="26">
        <v>1.8243590000000001</v>
      </c>
      <c r="E357" s="26">
        <v>2.3523999999999998</v>
      </c>
      <c r="F357" s="44">
        <v>1</v>
      </c>
      <c r="G357" s="45">
        <v>2</v>
      </c>
      <c r="H357" s="27" t="s">
        <v>15</v>
      </c>
      <c r="I357" s="28" t="s">
        <v>42</v>
      </c>
      <c r="J357" s="17"/>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row>
    <row r="358" spans="1:36" s="32" customFormat="1">
      <c r="A358" s="211" t="s">
        <v>754</v>
      </c>
      <c r="B358" s="19" t="s">
        <v>2137</v>
      </c>
      <c r="C358" s="20">
        <v>2.14</v>
      </c>
      <c r="D358" s="21">
        <v>0.52522199999999997</v>
      </c>
      <c r="E358" s="21">
        <v>0.67720000000000002</v>
      </c>
      <c r="F358" s="42">
        <v>1</v>
      </c>
      <c r="G358" s="43">
        <v>1</v>
      </c>
      <c r="H358" s="30" t="s">
        <v>15</v>
      </c>
      <c r="I358" s="31" t="s">
        <v>42</v>
      </c>
      <c r="J358" s="17"/>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row>
    <row r="359" spans="1:36" s="32" customFormat="1">
      <c r="A359" s="211" t="s">
        <v>755</v>
      </c>
      <c r="B359" s="19" t="s">
        <v>2137</v>
      </c>
      <c r="C359" s="20">
        <v>2.62</v>
      </c>
      <c r="D359" s="21">
        <v>0.55703199999999997</v>
      </c>
      <c r="E359" s="21">
        <v>0.71830000000000005</v>
      </c>
      <c r="F359" s="42">
        <v>1</v>
      </c>
      <c r="G359" s="43">
        <v>1.52</v>
      </c>
      <c r="H359" s="22" t="s">
        <v>15</v>
      </c>
      <c r="I359" s="23" t="s">
        <v>42</v>
      </c>
      <c r="J359" s="17"/>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row>
    <row r="360" spans="1:36" s="32" customFormat="1">
      <c r="A360" s="211" t="s">
        <v>756</v>
      </c>
      <c r="B360" s="19" t="s">
        <v>2137</v>
      </c>
      <c r="C360" s="20">
        <v>4.79</v>
      </c>
      <c r="D360" s="21">
        <v>1.057186</v>
      </c>
      <c r="E360" s="21">
        <v>1.3632</v>
      </c>
      <c r="F360" s="42">
        <v>1</v>
      </c>
      <c r="G360" s="43">
        <v>1.8</v>
      </c>
      <c r="H360" s="22" t="s">
        <v>15</v>
      </c>
      <c r="I360" s="23" t="s">
        <v>42</v>
      </c>
      <c r="J360" s="17"/>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row>
    <row r="361" spans="1:36" s="32" customFormat="1">
      <c r="A361" s="212" t="s">
        <v>757</v>
      </c>
      <c r="B361" s="24" t="s">
        <v>2137</v>
      </c>
      <c r="C361" s="25">
        <v>9.15</v>
      </c>
      <c r="D361" s="26">
        <v>2.6983709999999999</v>
      </c>
      <c r="E361" s="26">
        <v>3.4794</v>
      </c>
      <c r="F361" s="44">
        <v>1</v>
      </c>
      <c r="G361" s="45">
        <v>2</v>
      </c>
      <c r="H361" s="27" t="s">
        <v>15</v>
      </c>
      <c r="I361" s="28" t="s">
        <v>42</v>
      </c>
      <c r="J361" s="17"/>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row>
    <row r="362" spans="1:36" s="32" customFormat="1">
      <c r="A362" s="211" t="s">
        <v>758</v>
      </c>
      <c r="B362" s="19" t="s">
        <v>2138</v>
      </c>
      <c r="C362" s="20">
        <v>3.01</v>
      </c>
      <c r="D362" s="21">
        <v>0.50269399999999997</v>
      </c>
      <c r="E362" s="21">
        <v>0.6482</v>
      </c>
      <c r="F362" s="42">
        <v>1</v>
      </c>
      <c r="G362" s="43">
        <v>1</v>
      </c>
      <c r="H362" s="30" t="s">
        <v>15</v>
      </c>
      <c r="I362" s="31" t="s">
        <v>42</v>
      </c>
      <c r="J362" s="17"/>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row>
    <row r="363" spans="1:36" s="32" customFormat="1">
      <c r="A363" s="211" t="s">
        <v>759</v>
      </c>
      <c r="B363" s="19" t="s">
        <v>2138</v>
      </c>
      <c r="C363" s="20">
        <v>3.79</v>
      </c>
      <c r="D363" s="21">
        <v>0.67118</v>
      </c>
      <c r="E363" s="21">
        <v>0.86550000000000005</v>
      </c>
      <c r="F363" s="42">
        <v>1</v>
      </c>
      <c r="G363" s="43">
        <v>1.52</v>
      </c>
      <c r="H363" s="22" t="s">
        <v>15</v>
      </c>
      <c r="I363" s="23" t="s">
        <v>42</v>
      </c>
      <c r="J363" s="17"/>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row>
    <row r="364" spans="1:36" s="32" customFormat="1">
      <c r="A364" s="211" t="s">
        <v>760</v>
      </c>
      <c r="B364" s="19" t="s">
        <v>2138</v>
      </c>
      <c r="C364" s="20">
        <v>5.08</v>
      </c>
      <c r="D364" s="21">
        <v>0.99679799999999996</v>
      </c>
      <c r="E364" s="21">
        <v>1.2853000000000001</v>
      </c>
      <c r="F364" s="42">
        <v>1</v>
      </c>
      <c r="G364" s="43">
        <v>1.8</v>
      </c>
      <c r="H364" s="22" t="s">
        <v>15</v>
      </c>
      <c r="I364" s="23" t="s">
        <v>42</v>
      </c>
      <c r="J364" s="17"/>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row>
    <row r="365" spans="1:36" s="32" customFormat="1">
      <c r="A365" s="212" t="s">
        <v>761</v>
      </c>
      <c r="B365" s="24" t="s">
        <v>2138</v>
      </c>
      <c r="C365" s="25">
        <v>9.3699999999999992</v>
      </c>
      <c r="D365" s="26">
        <v>2.1527989999999999</v>
      </c>
      <c r="E365" s="26">
        <v>2.7759</v>
      </c>
      <c r="F365" s="44">
        <v>1</v>
      </c>
      <c r="G365" s="45">
        <v>2</v>
      </c>
      <c r="H365" s="27" t="s">
        <v>15</v>
      </c>
      <c r="I365" s="28" t="s">
        <v>42</v>
      </c>
      <c r="J365" s="17"/>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row>
    <row r="366" spans="1:36" s="32" customFormat="1">
      <c r="A366" s="211" t="s">
        <v>762</v>
      </c>
      <c r="B366" s="19" t="s">
        <v>2139</v>
      </c>
      <c r="C366" s="20">
        <v>1.58</v>
      </c>
      <c r="D366" s="21">
        <v>0.46429799999999999</v>
      </c>
      <c r="E366" s="21">
        <v>0.59870000000000001</v>
      </c>
      <c r="F366" s="42">
        <v>1</v>
      </c>
      <c r="G366" s="43">
        <v>1</v>
      </c>
      <c r="H366" s="30" t="s">
        <v>15</v>
      </c>
      <c r="I366" s="31" t="s">
        <v>42</v>
      </c>
      <c r="J366" s="17"/>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row>
    <row r="367" spans="1:36" s="32" customFormat="1">
      <c r="A367" s="211" t="s">
        <v>763</v>
      </c>
      <c r="B367" s="19" t="s">
        <v>2139</v>
      </c>
      <c r="C367" s="20">
        <v>2.0699999999999998</v>
      </c>
      <c r="D367" s="21">
        <v>0.536327</v>
      </c>
      <c r="E367" s="21">
        <v>0.69159999999999999</v>
      </c>
      <c r="F367" s="42">
        <v>1</v>
      </c>
      <c r="G367" s="43">
        <v>1.52</v>
      </c>
      <c r="H367" s="22" t="s">
        <v>15</v>
      </c>
      <c r="I367" s="23" t="s">
        <v>42</v>
      </c>
      <c r="J367" s="17"/>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row>
    <row r="368" spans="1:36" s="32" customFormat="1">
      <c r="A368" s="211" t="s">
        <v>764</v>
      </c>
      <c r="B368" s="19" t="s">
        <v>2139</v>
      </c>
      <c r="C368" s="20">
        <v>3.24</v>
      </c>
      <c r="D368" s="21">
        <v>0.73166500000000001</v>
      </c>
      <c r="E368" s="21">
        <v>0.94340000000000002</v>
      </c>
      <c r="F368" s="42">
        <v>1</v>
      </c>
      <c r="G368" s="43">
        <v>1.8</v>
      </c>
      <c r="H368" s="22" t="s">
        <v>15</v>
      </c>
      <c r="I368" s="23" t="s">
        <v>42</v>
      </c>
      <c r="J368" s="17"/>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row>
    <row r="369" spans="1:36" s="32" customFormat="1">
      <c r="A369" s="212" t="s">
        <v>765</v>
      </c>
      <c r="B369" s="24" t="s">
        <v>2139</v>
      </c>
      <c r="C369" s="25">
        <v>7.75</v>
      </c>
      <c r="D369" s="26">
        <v>1.758462</v>
      </c>
      <c r="E369" s="26">
        <v>2.2673999999999999</v>
      </c>
      <c r="F369" s="44">
        <v>1</v>
      </c>
      <c r="G369" s="45">
        <v>2</v>
      </c>
      <c r="H369" s="27" t="s">
        <v>15</v>
      </c>
      <c r="I369" s="28" t="s">
        <v>42</v>
      </c>
      <c r="J369" s="17"/>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row>
    <row r="370" spans="1:36" s="32" customFormat="1">
      <c r="A370" s="211" t="s">
        <v>766</v>
      </c>
      <c r="B370" s="19" t="s">
        <v>2140</v>
      </c>
      <c r="C370" s="20">
        <v>1.88</v>
      </c>
      <c r="D370" s="21">
        <v>0.47771400000000003</v>
      </c>
      <c r="E370" s="21">
        <v>0.61599999999999999</v>
      </c>
      <c r="F370" s="42">
        <v>1</v>
      </c>
      <c r="G370" s="43">
        <v>1</v>
      </c>
      <c r="H370" s="30" t="s">
        <v>15</v>
      </c>
      <c r="I370" s="31" t="s">
        <v>42</v>
      </c>
      <c r="J370" s="17"/>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row>
    <row r="371" spans="1:36" s="32" customFormat="1">
      <c r="A371" s="211" t="s">
        <v>767</v>
      </c>
      <c r="B371" s="19" t="s">
        <v>2140</v>
      </c>
      <c r="C371" s="20">
        <v>2.48</v>
      </c>
      <c r="D371" s="21">
        <v>0.56098300000000001</v>
      </c>
      <c r="E371" s="21">
        <v>0.72340000000000004</v>
      </c>
      <c r="F371" s="42">
        <v>1</v>
      </c>
      <c r="G371" s="43">
        <v>1.52</v>
      </c>
      <c r="H371" s="22" t="s">
        <v>15</v>
      </c>
      <c r="I371" s="23" t="s">
        <v>42</v>
      </c>
      <c r="J371" s="17"/>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row>
    <row r="372" spans="1:36" s="32" customFormat="1">
      <c r="A372" s="211" t="s">
        <v>768</v>
      </c>
      <c r="B372" s="19" t="s">
        <v>2140</v>
      </c>
      <c r="C372" s="20">
        <v>3.69</v>
      </c>
      <c r="D372" s="21">
        <v>0.786443</v>
      </c>
      <c r="E372" s="21">
        <v>1.0141</v>
      </c>
      <c r="F372" s="42">
        <v>1</v>
      </c>
      <c r="G372" s="43">
        <v>1.8</v>
      </c>
      <c r="H372" s="22" t="s">
        <v>15</v>
      </c>
      <c r="I372" s="23" t="s">
        <v>42</v>
      </c>
      <c r="J372" s="17"/>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row>
    <row r="373" spans="1:36" s="32" customFormat="1">
      <c r="A373" s="212" t="s">
        <v>769</v>
      </c>
      <c r="B373" s="24" t="s">
        <v>2140</v>
      </c>
      <c r="C373" s="25">
        <v>7.98</v>
      </c>
      <c r="D373" s="26">
        <v>1.792867</v>
      </c>
      <c r="E373" s="26">
        <v>2.3117999999999999</v>
      </c>
      <c r="F373" s="44">
        <v>1</v>
      </c>
      <c r="G373" s="45">
        <v>2</v>
      </c>
      <c r="H373" s="27" t="s">
        <v>15</v>
      </c>
      <c r="I373" s="28" t="s">
        <v>42</v>
      </c>
      <c r="J373" s="17"/>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row>
    <row r="374" spans="1:36" s="32" customFormat="1">
      <c r="A374" s="211" t="s">
        <v>770</v>
      </c>
      <c r="B374" s="19" t="s">
        <v>2141</v>
      </c>
      <c r="C374" s="20">
        <v>2.2599999999999998</v>
      </c>
      <c r="D374" s="21">
        <v>0.57330899999999996</v>
      </c>
      <c r="E374" s="21">
        <v>0.73929999999999996</v>
      </c>
      <c r="F374" s="42">
        <v>1</v>
      </c>
      <c r="G374" s="43">
        <v>1</v>
      </c>
      <c r="H374" s="30" t="s">
        <v>15</v>
      </c>
      <c r="I374" s="31" t="s">
        <v>42</v>
      </c>
      <c r="J374" s="17"/>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row>
    <row r="375" spans="1:36" s="32" customFormat="1">
      <c r="A375" s="211" t="s">
        <v>771</v>
      </c>
      <c r="B375" s="19" t="s">
        <v>2141</v>
      </c>
      <c r="C375" s="20">
        <v>2.98</v>
      </c>
      <c r="D375" s="21">
        <v>0.67828299999999997</v>
      </c>
      <c r="E375" s="21">
        <v>0.87460000000000004</v>
      </c>
      <c r="F375" s="42">
        <v>1</v>
      </c>
      <c r="G375" s="43">
        <v>1.52</v>
      </c>
      <c r="H375" s="22" t="s">
        <v>15</v>
      </c>
      <c r="I375" s="23" t="s">
        <v>42</v>
      </c>
      <c r="J375" s="17"/>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row>
    <row r="376" spans="1:36" s="32" customFormat="1">
      <c r="A376" s="211" t="s">
        <v>772</v>
      </c>
      <c r="B376" s="19" t="s">
        <v>2141</v>
      </c>
      <c r="C376" s="20">
        <v>4.91</v>
      </c>
      <c r="D376" s="21">
        <v>1.033949</v>
      </c>
      <c r="E376" s="21">
        <v>1.3331999999999999</v>
      </c>
      <c r="F376" s="42">
        <v>1</v>
      </c>
      <c r="G376" s="43">
        <v>1.8</v>
      </c>
      <c r="H376" s="22" t="s">
        <v>15</v>
      </c>
      <c r="I376" s="23" t="s">
        <v>42</v>
      </c>
      <c r="J376" s="17"/>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row>
    <row r="377" spans="1:36" s="32" customFormat="1">
      <c r="A377" s="212" t="s">
        <v>773</v>
      </c>
      <c r="B377" s="24" t="s">
        <v>2141</v>
      </c>
      <c r="C377" s="25">
        <v>9.25</v>
      </c>
      <c r="D377" s="26">
        <v>2.2027030000000001</v>
      </c>
      <c r="E377" s="26">
        <v>2.8403</v>
      </c>
      <c r="F377" s="44">
        <v>1</v>
      </c>
      <c r="G377" s="45">
        <v>2</v>
      </c>
      <c r="H377" s="27" t="s">
        <v>15</v>
      </c>
      <c r="I377" s="28" t="s">
        <v>42</v>
      </c>
      <c r="J377" s="17"/>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row>
    <row r="378" spans="1:36" s="32" customFormat="1">
      <c r="A378" s="211" t="s">
        <v>774</v>
      </c>
      <c r="B378" s="19" t="s">
        <v>2142</v>
      </c>
      <c r="C378" s="20">
        <v>1.91</v>
      </c>
      <c r="D378" s="21">
        <v>0.42846299999999998</v>
      </c>
      <c r="E378" s="21">
        <v>0.55249999999999999</v>
      </c>
      <c r="F378" s="42">
        <v>1</v>
      </c>
      <c r="G378" s="43">
        <v>1</v>
      </c>
      <c r="H378" s="30" t="s">
        <v>15</v>
      </c>
      <c r="I378" s="31" t="s">
        <v>42</v>
      </c>
      <c r="J378" s="17"/>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row>
    <row r="379" spans="1:36" s="32" customFormat="1">
      <c r="A379" s="211" t="s">
        <v>775</v>
      </c>
      <c r="B379" s="19" t="s">
        <v>2142</v>
      </c>
      <c r="C379" s="20">
        <v>2.73</v>
      </c>
      <c r="D379" s="21">
        <v>0.55501199999999995</v>
      </c>
      <c r="E379" s="21">
        <v>0.7157</v>
      </c>
      <c r="F379" s="42">
        <v>1</v>
      </c>
      <c r="G379" s="43">
        <v>1.52</v>
      </c>
      <c r="H379" s="22" t="s">
        <v>15</v>
      </c>
      <c r="I379" s="23" t="s">
        <v>42</v>
      </c>
      <c r="J379" s="17"/>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row>
    <row r="380" spans="1:36" s="32" customFormat="1">
      <c r="A380" s="211" t="s">
        <v>776</v>
      </c>
      <c r="B380" s="19" t="s">
        <v>2142</v>
      </c>
      <c r="C380" s="20">
        <v>4.45</v>
      </c>
      <c r="D380" s="21">
        <v>0.85244200000000003</v>
      </c>
      <c r="E380" s="21">
        <v>1.0992</v>
      </c>
      <c r="F380" s="42">
        <v>1</v>
      </c>
      <c r="G380" s="43">
        <v>1.8</v>
      </c>
      <c r="H380" s="22" t="s">
        <v>15</v>
      </c>
      <c r="I380" s="23" t="s">
        <v>42</v>
      </c>
      <c r="J380" s="17"/>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row>
    <row r="381" spans="1:36" s="32" customFormat="1">
      <c r="A381" s="212" t="s">
        <v>777</v>
      </c>
      <c r="B381" s="24" t="s">
        <v>2142</v>
      </c>
      <c r="C381" s="25">
        <v>8.3000000000000007</v>
      </c>
      <c r="D381" s="26">
        <v>1.7687029999999999</v>
      </c>
      <c r="E381" s="26">
        <v>2.2806000000000002</v>
      </c>
      <c r="F381" s="44">
        <v>1</v>
      </c>
      <c r="G381" s="45">
        <v>2</v>
      </c>
      <c r="H381" s="27" t="s">
        <v>15</v>
      </c>
      <c r="I381" s="28" t="s">
        <v>42</v>
      </c>
      <c r="J381" s="17"/>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row>
    <row r="382" spans="1:36" s="32" customFormat="1">
      <c r="A382" s="211" t="s">
        <v>778</v>
      </c>
      <c r="B382" s="19" t="s">
        <v>2143</v>
      </c>
      <c r="C382" s="20">
        <v>1.42</v>
      </c>
      <c r="D382" s="21">
        <v>0.47917199999999999</v>
      </c>
      <c r="E382" s="21">
        <v>0.6179</v>
      </c>
      <c r="F382" s="42">
        <v>1</v>
      </c>
      <c r="G382" s="43">
        <v>1</v>
      </c>
      <c r="H382" s="30" t="s">
        <v>15</v>
      </c>
      <c r="I382" s="31" t="s">
        <v>42</v>
      </c>
      <c r="J382" s="17"/>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row>
    <row r="383" spans="1:36" s="32" customFormat="1">
      <c r="A383" s="211" t="s">
        <v>779</v>
      </c>
      <c r="B383" s="19" t="s">
        <v>2143</v>
      </c>
      <c r="C383" s="20">
        <v>1.87</v>
      </c>
      <c r="D383" s="21">
        <v>0.55727400000000005</v>
      </c>
      <c r="E383" s="21">
        <v>0.71860000000000002</v>
      </c>
      <c r="F383" s="42">
        <v>1</v>
      </c>
      <c r="G383" s="43">
        <v>1.52</v>
      </c>
      <c r="H383" s="22" t="s">
        <v>15</v>
      </c>
      <c r="I383" s="23" t="s">
        <v>42</v>
      </c>
      <c r="J383" s="17"/>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row>
    <row r="384" spans="1:36" s="32" customFormat="1">
      <c r="A384" s="211" t="s">
        <v>780</v>
      </c>
      <c r="B384" s="19" t="s">
        <v>2143</v>
      </c>
      <c r="C384" s="20">
        <v>2.79</v>
      </c>
      <c r="D384" s="21">
        <v>0.69564800000000004</v>
      </c>
      <c r="E384" s="21">
        <v>0.89700000000000002</v>
      </c>
      <c r="F384" s="42">
        <v>1</v>
      </c>
      <c r="G384" s="43">
        <v>1.8</v>
      </c>
      <c r="H384" s="22" t="s">
        <v>15</v>
      </c>
      <c r="I384" s="23" t="s">
        <v>42</v>
      </c>
      <c r="J384" s="17"/>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row>
    <row r="385" spans="1:36" s="32" customFormat="1">
      <c r="A385" s="212" t="s">
        <v>781</v>
      </c>
      <c r="B385" s="24" t="s">
        <v>2143</v>
      </c>
      <c r="C385" s="25">
        <v>5.75</v>
      </c>
      <c r="D385" s="26">
        <v>1.2631079999999999</v>
      </c>
      <c r="E385" s="26">
        <v>1.6287</v>
      </c>
      <c r="F385" s="44">
        <v>1</v>
      </c>
      <c r="G385" s="45">
        <v>2</v>
      </c>
      <c r="H385" s="27" t="s">
        <v>15</v>
      </c>
      <c r="I385" s="28" t="s">
        <v>42</v>
      </c>
      <c r="J385" s="17"/>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row>
    <row r="386" spans="1:36" s="32" customFormat="1">
      <c r="A386" s="211" t="s">
        <v>782</v>
      </c>
      <c r="B386" s="19" t="s">
        <v>2144</v>
      </c>
      <c r="C386" s="20">
        <v>1.94</v>
      </c>
      <c r="D386" s="21">
        <v>0.53276100000000004</v>
      </c>
      <c r="E386" s="21">
        <v>0.68700000000000006</v>
      </c>
      <c r="F386" s="42">
        <v>1</v>
      </c>
      <c r="G386" s="43">
        <v>1</v>
      </c>
      <c r="H386" s="30" t="s">
        <v>15</v>
      </c>
      <c r="I386" s="31" t="s">
        <v>42</v>
      </c>
      <c r="J386" s="17"/>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row>
    <row r="387" spans="1:36" s="32" customFormat="1">
      <c r="A387" s="211" t="s">
        <v>783</v>
      </c>
      <c r="B387" s="19" t="s">
        <v>2144</v>
      </c>
      <c r="C387" s="20">
        <v>2.52</v>
      </c>
      <c r="D387" s="21">
        <v>0.601572</v>
      </c>
      <c r="E387" s="21">
        <v>0.77569999999999995</v>
      </c>
      <c r="F387" s="42">
        <v>1</v>
      </c>
      <c r="G387" s="43">
        <v>1.52</v>
      </c>
      <c r="H387" s="22" t="s">
        <v>15</v>
      </c>
      <c r="I387" s="23" t="s">
        <v>42</v>
      </c>
      <c r="J387" s="17"/>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row>
    <row r="388" spans="1:36" s="32" customFormat="1">
      <c r="A388" s="211" t="s">
        <v>784</v>
      </c>
      <c r="B388" s="19" t="s">
        <v>2144</v>
      </c>
      <c r="C388" s="20">
        <v>3.54</v>
      </c>
      <c r="D388" s="21">
        <v>0.75900800000000002</v>
      </c>
      <c r="E388" s="21">
        <v>0.97870000000000001</v>
      </c>
      <c r="F388" s="42">
        <v>1</v>
      </c>
      <c r="G388" s="43">
        <v>1.8</v>
      </c>
      <c r="H388" s="22" t="s">
        <v>15</v>
      </c>
      <c r="I388" s="23" t="s">
        <v>42</v>
      </c>
      <c r="J388" s="17"/>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row>
    <row r="389" spans="1:36" s="32" customFormat="1">
      <c r="A389" s="212" t="s">
        <v>785</v>
      </c>
      <c r="B389" s="24" t="s">
        <v>2144</v>
      </c>
      <c r="C389" s="25">
        <v>7.34</v>
      </c>
      <c r="D389" s="26">
        <v>1.556019</v>
      </c>
      <c r="E389" s="26">
        <v>2.0064000000000002</v>
      </c>
      <c r="F389" s="44">
        <v>1</v>
      </c>
      <c r="G389" s="45">
        <v>2</v>
      </c>
      <c r="H389" s="27" t="s">
        <v>15</v>
      </c>
      <c r="I389" s="28" t="s">
        <v>42</v>
      </c>
      <c r="J389" s="17"/>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row>
    <row r="390" spans="1:36" s="32" customFormat="1">
      <c r="A390" s="211" t="s">
        <v>786</v>
      </c>
      <c r="B390" s="19" t="s">
        <v>2145</v>
      </c>
      <c r="C390" s="20">
        <v>2.21</v>
      </c>
      <c r="D390" s="21">
        <v>0.51661100000000004</v>
      </c>
      <c r="E390" s="21">
        <v>0.66610000000000003</v>
      </c>
      <c r="F390" s="42">
        <v>1</v>
      </c>
      <c r="G390" s="43">
        <v>1</v>
      </c>
      <c r="H390" s="30" t="s">
        <v>15</v>
      </c>
      <c r="I390" s="31" t="s">
        <v>42</v>
      </c>
      <c r="J390" s="17"/>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row>
    <row r="391" spans="1:36" s="32" customFormat="1">
      <c r="A391" s="211" t="s">
        <v>787</v>
      </c>
      <c r="B391" s="19" t="s">
        <v>2145</v>
      </c>
      <c r="C391" s="20">
        <v>2.89</v>
      </c>
      <c r="D391" s="21">
        <v>0.657698</v>
      </c>
      <c r="E391" s="21">
        <v>0.84809999999999997</v>
      </c>
      <c r="F391" s="42">
        <v>1</v>
      </c>
      <c r="G391" s="43">
        <v>1.52</v>
      </c>
      <c r="H391" s="22" t="s">
        <v>15</v>
      </c>
      <c r="I391" s="23" t="s">
        <v>42</v>
      </c>
      <c r="J391" s="17"/>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1:36" s="32" customFormat="1">
      <c r="A392" s="211" t="s">
        <v>788</v>
      </c>
      <c r="B392" s="19" t="s">
        <v>2145</v>
      </c>
      <c r="C392" s="20">
        <v>4.72</v>
      </c>
      <c r="D392" s="21">
        <v>0.94945400000000002</v>
      </c>
      <c r="E392" s="21">
        <v>1.2242999999999999</v>
      </c>
      <c r="F392" s="42">
        <v>1</v>
      </c>
      <c r="G392" s="43">
        <v>1.8</v>
      </c>
      <c r="H392" s="22" t="s">
        <v>15</v>
      </c>
      <c r="I392" s="23" t="s">
        <v>42</v>
      </c>
      <c r="J392" s="17"/>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row>
    <row r="393" spans="1:36" s="32" customFormat="1">
      <c r="A393" s="212" t="s">
        <v>789</v>
      </c>
      <c r="B393" s="24" t="s">
        <v>2145</v>
      </c>
      <c r="C393" s="25">
        <v>9.6</v>
      </c>
      <c r="D393" s="26">
        <v>2.329726</v>
      </c>
      <c r="E393" s="26">
        <v>3.0041000000000002</v>
      </c>
      <c r="F393" s="44">
        <v>1</v>
      </c>
      <c r="G393" s="45">
        <v>2</v>
      </c>
      <c r="H393" s="27" t="s">
        <v>15</v>
      </c>
      <c r="I393" s="28" t="s">
        <v>42</v>
      </c>
      <c r="J393" s="17"/>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row>
    <row r="394" spans="1:36" s="32" customFormat="1">
      <c r="A394" s="211" t="s">
        <v>790</v>
      </c>
      <c r="B394" s="19" t="s">
        <v>2146</v>
      </c>
      <c r="C394" s="20">
        <v>2.11</v>
      </c>
      <c r="D394" s="21">
        <v>0.58921500000000004</v>
      </c>
      <c r="E394" s="21">
        <v>0.75980000000000003</v>
      </c>
      <c r="F394" s="42">
        <v>1</v>
      </c>
      <c r="G394" s="43">
        <v>1</v>
      </c>
      <c r="H394" s="30" t="s">
        <v>15</v>
      </c>
      <c r="I394" s="31" t="s">
        <v>42</v>
      </c>
      <c r="J394" s="17"/>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row>
    <row r="395" spans="1:36" s="32" customFormat="1">
      <c r="A395" s="211" t="s">
        <v>791</v>
      </c>
      <c r="B395" s="19" t="s">
        <v>2146</v>
      </c>
      <c r="C395" s="20">
        <v>3.19</v>
      </c>
      <c r="D395" s="21">
        <v>0.69299200000000005</v>
      </c>
      <c r="E395" s="21">
        <v>0.89359999999999995</v>
      </c>
      <c r="F395" s="42">
        <v>1</v>
      </c>
      <c r="G395" s="43">
        <v>1.52</v>
      </c>
      <c r="H395" s="22" t="s">
        <v>15</v>
      </c>
      <c r="I395" s="23" t="s">
        <v>42</v>
      </c>
      <c r="J395" s="17"/>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row>
    <row r="396" spans="1:36" s="32" customFormat="1">
      <c r="A396" s="211" t="s">
        <v>792</v>
      </c>
      <c r="B396" s="19" t="s">
        <v>2146</v>
      </c>
      <c r="C396" s="20">
        <v>5.1100000000000003</v>
      </c>
      <c r="D396" s="21">
        <v>1.1563810000000001</v>
      </c>
      <c r="E396" s="21">
        <v>1.4911000000000001</v>
      </c>
      <c r="F396" s="42">
        <v>1</v>
      </c>
      <c r="G396" s="43">
        <v>1.8</v>
      </c>
      <c r="H396" s="22" t="s">
        <v>15</v>
      </c>
      <c r="I396" s="23" t="s">
        <v>42</v>
      </c>
      <c r="J396" s="17"/>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row>
    <row r="397" spans="1:36" s="32" customFormat="1">
      <c r="A397" s="212" t="s">
        <v>793</v>
      </c>
      <c r="B397" s="24" t="s">
        <v>2146</v>
      </c>
      <c r="C397" s="25">
        <v>9.7200000000000006</v>
      </c>
      <c r="D397" s="26">
        <v>2.1633939999999998</v>
      </c>
      <c r="E397" s="26">
        <v>2.7896000000000001</v>
      </c>
      <c r="F397" s="44">
        <v>1</v>
      </c>
      <c r="G397" s="45">
        <v>2</v>
      </c>
      <c r="H397" s="27" t="s">
        <v>15</v>
      </c>
      <c r="I397" s="28" t="s">
        <v>42</v>
      </c>
      <c r="J397" s="17"/>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row>
    <row r="398" spans="1:36" s="32" customFormat="1">
      <c r="A398" s="211" t="s">
        <v>794</v>
      </c>
      <c r="B398" s="19" t="s">
        <v>2147</v>
      </c>
      <c r="C398" s="20">
        <v>2.2400000000000002</v>
      </c>
      <c r="D398" s="21">
        <v>0.51256400000000002</v>
      </c>
      <c r="E398" s="21">
        <v>0.66090000000000004</v>
      </c>
      <c r="F398" s="42">
        <v>1</v>
      </c>
      <c r="G398" s="43">
        <v>1</v>
      </c>
      <c r="H398" s="30" t="s">
        <v>15</v>
      </c>
      <c r="I398" s="31" t="s">
        <v>42</v>
      </c>
      <c r="J398" s="17"/>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row>
    <row r="399" spans="1:36" s="32" customFormat="1">
      <c r="A399" s="211" t="s">
        <v>795</v>
      </c>
      <c r="B399" s="19" t="s">
        <v>2147</v>
      </c>
      <c r="C399" s="20">
        <v>3.09</v>
      </c>
      <c r="D399" s="21">
        <v>0.67998199999999998</v>
      </c>
      <c r="E399" s="21">
        <v>0.87680000000000002</v>
      </c>
      <c r="F399" s="42">
        <v>1</v>
      </c>
      <c r="G399" s="43">
        <v>1.52</v>
      </c>
      <c r="H399" s="22" t="s">
        <v>15</v>
      </c>
      <c r="I399" s="23" t="s">
        <v>42</v>
      </c>
      <c r="J399" s="17"/>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row>
    <row r="400" spans="1:36" s="32" customFormat="1">
      <c r="A400" s="211" t="s">
        <v>796</v>
      </c>
      <c r="B400" s="19" t="s">
        <v>2147</v>
      </c>
      <c r="C400" s="20">
        <v>4.58</v>
      </c>
      <c r="D400" s="21">
        <v>0.98754399999999998</v>
      </c>
      <c r="E400" s="21">
        <v>1.2734000000000001</v>
      </c>
      <c r="F400" s="42">
        <v>1</v>
      </c>
      <c r="G400" s="43">
        <v>1.8</v>
      </c>
      <c r="H400" s="22" t="s">
        <v>15</v>
      </c>
      <c r="I400" s="23" t="s">
        <v>42</v>
      </c>
      <c r="J400" s="17"/>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row>
    <row r="401" spans="1:36" s="32" customFormat="1">
      <c r="A401" s="212" t="s">
        <v>797</v>
      </c>
      <c r="B401" s="24" t="s">
        <v>2147</v>
      </c>
      <c r="C401" s="25">
        <v>8.06</v>
      </c>
      <c r="D401" s="26">
        <v>1.925832</v>
      </c>
      <c r="E401" s="26">
        <v>2.4832999999999998</v>
      </c>
      <c r="F401" s="44">
        <v>1</v>
      </c>
      <c r="G401" s="45">
        <v>2</v>
      </c>
      <c r="H401" s="27" t="s">
        <v>15</v>
      </c>
      <c r="I401" s="28" t="s">
        <v>42</v>
      </c>
      <c r="J401" s="17"/>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row>
    <row r="402" spans="1:36" s="32" customFormat="1">
      <c r="A402" s="211" t="s">
        <v>798</v>
      </c>
      <c r="B402" s="19" t="s">
        <v>2148</v>
      </c>
      <c r="C402" s="20">
        <v>3.21</v>
      </c>
      <c r="D402" s="21">
        <v>1.312524</v>
      </c>
      <c r="E402" s="21">
        <v>1.6923999999999999</v>
      </c>
      <c r="F402" s="42">
        <v>1</v>
      </c>
      <c r="G402" s="43">
        <v>1</v>
      </c>
      <c r="H402" s="30" t="s">
        <v>15</v>
      </c>
      <c r="I402" s="31" t="s">
        <v>39</v>
      </c>
      <c r="J402" s="17"/>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row>
    <row r="403" spans="1:36" s="32" customFormat="1">
      <c r="A403" s="211" t="s">
        <v>799</v>
      </c>
      <c r="B403" s="19" t="s">
        <v>2148</v>
      </c>
      <c r="C403" s="20">
        <v>6.36</v>
      </c>
      <c r="D403" s="21">
        <v>1.950231</v>
      </c>
      <c r="E403" s="21">
        <v>2.5146999999999999</v>
      </c>
      <c r="F403" s="42">
        <v>1</v>
      </c>
      <c r="G403" s="43">
        <v>1.52</v>
      </c>
      <c r="H403" s="22" t="s">
        <v>15</v>
      </c>
      <c r="I403" s="23" t="s">
        <v>39</v>
      </c>
      <c r="J403" s="17"/>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row>
    <row r="404" spans="1:36" s="32" customFormat="1">
      <c r="A404" s="211" t="s">
        <v>800</v>
      </c>
      <c r="B404" s="19" t="s">
        <v>2148</v>
      </c>
      <c r="C404" s="20">
        <v>11.1</v>
      </c>
      <c r="D404" s="21">
        <v>3.1623619999999999</v>
      </c>
      <c r="E404" s="21">
        <v>4.0777000000000001</v>
      </c>
      <c r="F404" s="42">
        <v>1</v>
      </c>
      <c r="G404" s="43">
        <v>1.8</v>
      </c>
      <c r="H404" s="22" t="s">
        <v>15</v>
      </c>
      <c r="I404" s="23" t="s">
        <v>39</v>
      </c>
      <c r="J404" s="17"/>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row>
    <row r="405" spans="1:36" s="32" customFormat="1">
      <c r="A405" s="212" t="s">
        <v>801</v>
      </c>
      <c r="B405" s="24" t="s">
        <v>2148</v>
      </c>
      <c r="C405" s="25">
        <v>20.04</v>
      </c>
      <c r="D405" s="26">
        <v>6.2748150000000003</v>
      </c>
      <c r="E405" s="26">
        <v>8.0909999999999993</v>
      </c>
      <c r="F405" s="44">
        <v>1</v>
      </c>
      <c r="G405" s="45">
        <v>2</v>
      </c>
      <c r="H405" s="27" t="s">
        <v>15</v>
      </c>
      <c r="I405" s="28" t="s">
        <v>39</v>
      </c>
      <c r="J405" s="17"/>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row>
    <row r="406" spans="1:36" s="32" customFormat="1">
      <c r="A406" s="211" t="s">
        <v>802</v>
      </c>
      <c r="B406" s="19" t="s">
        <v>2149</v>
      </c>
      <c r="C406" s="20">
        <v>4.58</v>
      </c>
      <c r="D406" s="21">
        <v>1.3393600000000001</v>
      </c>
      <c r="E406" s="21">
        <v>1.7270000000000001</v>
      </c>
      <c r="F406" s="42">
        <v>1</v>
      </c>
      <c r="G406" s="43">
        <v>1</v>
      </c>
      <c r="H406" s="30" t="s">
        <v>15</v>
      </c>
      <c r="I406" s="31" t="s">
        <v>39</v>
      </c>
      <c r="J406" s="17"/>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row>
    <row r="407" spans="1:36" s="32" customFormat="1">
      <c r="A407" s="211" t="s">
        <v>803</v>
      </c>
      <c r="B407" s="19" t="s">
        <v>2149</v>
      </c>
      <c r="C407" s="20">
        <v>6.67</v>
      </c>
      <c r="D407" s="21">
        <v>1.7365950000000001</v>
      </c>
      <c r="E407" s="21">
        <v>2.2391999999999999</v>
      </c>
      <c r="F407" s="42">
        <v>1</v>
      </c>
      <c r="G407" s="43">
        <v>1.52</v>
      </c>
      <c r="H407" s="22" t="s">
        <v>15</v>
      </c>
      <c r="I407" s="23" t="s">
        <v>39</v>
      </c>
      <c r="J407" s="17"/>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row>
    <row r="408" spans="1:36" s="32" customFormat="1">
      <c r="A408" s="211" t="s">
        <v>804</v>
      </c>
      <c r="B408" s="19" t="s">
        <v>2149</v>
      </c>
      <c r="C408" s="20">
        <v>11.42</v>
      </c>
      <c r="D408" s="21">
        <v>2.820497</v>
      </c>
      <c r="E408" s="21">
        <v>3.6368999999999998</v>
      </c>
      <c r="F408" s="42">
        <v>1</v>
      </c>
      <c r="G408" s="43">
        <v>1.8</v>
      </c>
      <c r="H408" s="22" t="s">
        <v>15</v>
      </c>
      <c r="I408" s="23" t="s">
        <v>39</v>
      </c>
      <c r="J408" s="17"/>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row>
    <row r="409" spans="1:36" s="32" customFormat="1">
      <c r="A409" s="212" t="s">
        <v>805</v>
      </c>
      <c r="B409" s="24" t="s">
        <v>2149</v>
      </c>
      <c r="C409" s="25">
        <v>19.38</v>
      </c>
      <c r="D409" s="26">
        <v>5.5828290000000003</v>
      </c>
      <c r="E409" s="26">
        <v>7.1988000000000003</v>
      </c>
      <c r="F409" s="44">
        <v>1</v>
      </c>
      <c r="G409" s="45">
        <v>2</v>
      </c>
      <c r="H409" s="27" t="s">
        <v>15</v>
      </c>
      <c r="I409" s="28" t="s">
        <v>39</v>
      </c>
      <c r="J409" s="17"/>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row>
    <row r="410" spans="1:36" s="32" customFormat="1">
      <c r="A410" s="211" t="s">
        <v>806</v>
      </c>
      <c r="B410" s="19" t="s">
        <v>2150</v>
      </c>
      <c r="C410" s="20">
        <v>2.14</v>
      </c>
      <c r="D410" s="21">
        <v>0.99653899999999995</v>
      </c>
      <c r="E410" s="21">
        <v>1.2849999999999999</v>
      </c>
      <c r="F410" s="42">
        <v>1</v>
      </c>
      <c r="G410" s="43">
        <v>1</v>
      </c>
      <c r="H410" s="30" t="s">
        <v>15</v>
      </c>
      <c r="I410" s="31" t="s">
        <v>39</v>
      </c>
      <c r="J410" s="17"/>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row>
    <row r="411" spans="1:36" s="32" customFormat="1">
      <c r="A411" s="211" t="s">
        <v>807</v>
      </c>
      <c r="B411" s="19" t="s">
        <v>2150</v>
      </c>
      <c r="C411" s="20">
        <v>3.16</v>
      </c>
      <c r="D411" s="21">
        <v>1.2754289999999999</v>
      </c>
      <c r="E411" s="21">
        <v>1.6446000000000001</v>
      </c>
      <c r="F411" s="42">
        <v>1</v>
      </c>
      <c r="G411" s="43">
        <v>1.52</v>
      </c>
      <c r="H411" s="22" t="s">
        <v>15</v>
      </c>
      <c r="I411" s="23" t="s">
        <v>39</v>
      </c>
      <c r="J411" s="17"/>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row>
    <row r="412" spans="1:36" s="32" customFormat="1">
      <c r="A412" s="211" t="s">
        <v>808</v>
      </c>
      <c r="B412" s="19" t="s">
        <v>2150</v>
      </c>
      <c r="C412" s="20">
        <v>7.24</v>
      </c>
      <c r="D412" s="21">
        <v>2.0669460000000002</v>
      </c>
      <c r="E412" s="21">
        <v>2.6652</v>
      </c>
      <c r="F412" s="42">
        <v>1</v>
      </c>
      <c r="G412" s="43">
        <v>1.8</v>
      </c>
      <c r="H412" s="22" t="s">
        <v>15</v>
      </c>
      <c r="I412" s="23" t="s">
        <v>39</v>
      </c>
      <c r="J412" s="17"/>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row>
    <row r="413" spans="1:36" s="32" customFormat="1">
      <c r="A413" s="212" t="s">
        <v>809</v>
      </c>
      <c r="B413" s="24" t="s">
        <v>2150</v>
      </c>
      <c r="C413" s="25">
        <v>16.64</v>
      </c>
      <c r="D413" s="26">
        <v>5.0427710000000001</v>
      </c>
      <c r="E413" s="26">
        <v>6.5023999999999997</v>
      </c>
      <c r="F413" s="44">
        <v>1</v>
      </c>
      <c r="G413" s="45">
        <v>2</v>
      </c>
      <c r="H413" s="27" t="s">
        <v>15</v>
      </c>
      <c r="I413" s="28" t="s">
        <v>39</v>
      </c>
      <c r="J413" s="17"/>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row>
    <row r="414" spans="1:36" s="32" customFormat="1">
      <c r="A414" s="211" t="s">
        <v>810</v>
      </c>
      <c r="B414" s="19" t="s">
        <v>2151</v>
      </c>
      <c r="C414" s="20">
        <v>4.2</v>
      </c>
      <c r="D414" s="21">
        <v>1.0671489999999999</v>
      </c>
      <c r="E414" s="21">
        <v>1.3759999999999999</v>
      </c>
      <c r="F414" s="42">
        <v>1</v>
      </c>
      <c r="G414" s="43">
        <v>1</v>
      </c>
      <c r="H414" s="30" t="s">
        <v>15</v>
      </c>
      <c r="I414" s="31" t="s">
        <v>39</v>
      </c>
      <c r="J414" s="17"/>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row>
    <row r="415" spans="1:36" s="32" customFormat="1">
      <c r="A415" s="211" t="s">
        <v>811</v>
      </c>
      <c r="B415" s="19" t="s">
        <v>2151</v>
      </c>
      <c r="C415" s="20">
        <v>6.04</v>
      </c>
      <c r="D415" s="21">
        <v>1.414803</v>
      </c>
      <c r="E415" s="21">
        <v>1.8243</v>
      </c>
      <c r="F415" s="42">
        <v>1</v>
      </c>
      <c r="G415" s="43">
        <v>1.52</v>
      </c>
      <c r="H415" s="22" t="s">
        <v>15</v>
      </c>
      <c r="I415" s="23" t="s">
        <v>39</v>
      </c>
      <c r="J415" s="17"/>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row>
    <row r="416" spans="1:36" s="32" customFormat="1">
      <c r="A416" s="211" t="s">
        <v>812</v>
      </c>
      <c r="B416" s="19" t="s">
        <v>2151</v>
      </c>
      <c r="C416" s="20">
        <v>10.210000000000001</v>
      </c>
      <c r="D416" s="21">
        <v>2.3763450000000002</v>
      </c>
      <c r="E416" s="21">
        <v>3.0642</v>
      </c>
      <c r="F416" s="42">
        <v>1</v>
      </c>
      <c r="G416" s="43">
        <v>1.8</v>
      </c>
      <c r="H416" s="22" t="s">
        <v>15</v>
      </c>
      <c r="I416" s="23" t="s">
        <v>39</v>
      </c>
      <c r="J416" s="17"/>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row>
    <row r="417" spans="1:36" s="32" customFormat="1">
      <c r="A417" s="212" t="s">
        <v>813</v>
      </c>
      <c r="B417" s="24" t="s">
        <v>2151</v>
      </c>
      <c r="C417" s="25">
        <v>18.04</v>
      </c>
      <c r="D417" s="26">
        <v>4.9070520000000002</v>
      </c>
      <c r="E417" s="26">
        <v>6.3273999999999999</v>
      </c>
      <c r="F417" s="44">
        <v>1</v>
      </c>
      <c r="G417" s="45">
        <v>2</v>
      </c>
      <c r="H417" s="27" t="s">
        <v>15</v>
      </c>
      <c r="I417" s="28" t="s">
        <v>39</v>
      </c>
      <c r="J417" s="17"/>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row>
    <row r="418" spans="1:36" s="32" customFormat="1">
      <c r="A418" s="211" t="s">
        <v>814</v>
      </c>
      <c r="B418" s="19" t="s">
        <v>2152</v>
      </c>
      <c r="C418" s="20">
        <v>5.36</v>
      </c>
      <c r="D418" s="21">
        <v>1.202261</v>
      </c>
      <c r="E418" s="21">
        <v>1.5503</v>
      </c>
      <c r="F418" s="42">
        <v>1</v>
      </c>
      <c r="G418" s="43">
        <v>1</v>
      </c>
      <c r="H418" s="30" t="s">
        <v>15</v>
      </c>
      <c r="I418" s="31" t="s">
        <v>39</v>
      </c>
      <c r="J418" s="17"/>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row>
    <row r="419" spans="1:36" s="32" customFormat="1">
      <c r="A419" s="211" t="s">
        <v>815</v>
      </c>
      <c r="B419" s="19" t="s">
        <v>2152</v>
      </c>
      <c r="C419" s="20">
        <v>7.39</v>
      </c>
      <c r="D419" s="21">
        <v>1.574281</v>
      </c>
      <c r="E419" s="21">
        <v>2.0299999999999998</v>
      </c>
      <c r="F419" s="42">
        <v>1</v>
      </c>
      <c r="G419" s="43">
        <v>1.52</v>
      </c>
      <c r="H419" s="22" t="s">
        <v>15</v>
      </c>
      <c r="I419" s="23" t="s">
        <v>39</v>
      </c>
      <c r="J419" s="17"/>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row>
    <row r="420" spans="1:36" s="32" customFormat="1">
      <c r="A420" s="211" t="s">
        <v>816</v>
      </c>
      <c r="B420" s="19" t="s">
        <v>2152</v>
      </c>
      <c r="C420" s="20">
        <v>11.11</v>
      </c>
      <c r="D420" s="21">
        <v>2.3833280000000001</v>
      </c>
      <c r="E420" s="21">
        <v>3.0731999999999999</v>
      </c>
      <c r="F420" s="42">
        <v>1</v>
      </c>
      <c r="G420" s="43">
        <v>1.8</v>
      </c>
      <c r="H420" s="22" t="s">
        <v>15</v>
      </c>
      <c r="I420" s="23" t="s">
        <v>39</v>
      </c>
      <c r="J420" s="17"/>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row>
    <row r="421" spans="1:36" s="32" customFormat="1">
      <c r="A421" s="212" t="s">
        <v>817</v>
      </c>
      <c r="B421" s="24" t="s">
        <v>2152</v>
      </c>
      <c r="C421" s="25">
        <v>17.14</v>
      </c>
      <c r="D421" s="26">
        <v>4.3261669999999999</v>
      </c>
      <c r="E421" s="26">
        <v>5.5784000000000002</v>
      </c>
      <c r="F421" s="44">
        <v>1</v>
      </c>
      <c r="G421" s="45">
        <v>2</v>
      </c>
      <c r="H421" s="27" t="s">
        <v>15</v>
      </c>
      <c r="I421" s="28" t="s">
        <v>39</v>
      </c>
      <c r="J421" s="17"/>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row>
    <row r="422" spans="1:36" s="32" customFormat="1">
      <c r="A422" s="211" t="s">
        <v>818</v>
      </c>
      <c r="B422" s="19" t="s">
        <v>2153</v>
      </c>
      <c r="C422" s="20">
        <v>1.48</v>
      </c>
      <c r="D422" s="21">
        <v>0.82146399999999997</v>
      </c>
      <c r="E422" s="21">
        <v>1.0591999999999999</v>
      </c>
      <c r="F422" s="42">
        <v>1</v>
      </c>
      <c r="G422" s="43">
        <v>1</v>
      </c>
      <c r="H422" s="30" t="s">
        <v>15</v>
      </c>
      <c r="I422" s="31" t="s">
        <v>39</v>
      </c>
      <c r="J422" s="17"/>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row>
    <row r="423" spans="1:36" s="32" customFormat="1">
      <c r="A423" s="211" t="s">
        <v>819</v>
      </c>
      <c r="B423" s="19" t="s">
        <v>2153</v>
      </c>
      <c r="C423" s="20">
        <v>3.61</v>
      </c>
      <c r="D423" s="21">
        <v>1.0925069999999999</v>
      </c>
      <c r="E423" s="21">
        <v>1.4087000000000001</v>
      </c>
      <c r="F423" s="42">
        <v>1</v>
      </c>
      <c r="G423" s="43">
        <v>1.52</v>
      </c>
      <c r="H423" s="22" t="s">
        <v>15</v>
      </c>
      <c r="I423" s="23" t="s">
        <v>39</v>
      </c>
      <c r="J423" s="17"/>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row>
    <row r="424" spans="1:36" s="32" customFormat="1">
      <c r="A424" s="211" t="s">
        <v>820</v>
      </c>
      <c r="B424" s="19" t="s">
        <v>2153</v>
      </c>
      <c r="C424" s="20">
        <v>6.97</v>
      </c>
      <c r="D424" s="21">
        <v>1.8765510000000001</v>
      </c>
      <c r="E424" s="21">
        <v>2.4197000000000002</v>
      </c>
      <c r="F424" s="42">
        <v>1</v>
      </c>
      <c r="G424" s="43">
        <v>1.8</v>
      </c>
      <c r="H424" s="22" t="s">
        <v>15</v>
      </c>
      <c r="I424" s="23" t="s">
        <v>39</v>
      </c>
      <c r="J424" s="17"/>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row>
    <row r="425" spans="1:36" s="32" customFormat="1">
      <c r="A425" s="212" t="s">
        <v>821</v>
      </c>
      <c r="B425" s="24" t="s">
        <v>2153</v>
      </c>
      <c r="C425" s="25">
        <v>12.67</v>
      </c>
      <c r="D425" s="26">
        <v>3.5718580000000002</v>
      </c>
      <c r="E425" s="26">
        <v>4.6056999999999997</v>
      </c>
      <c r="F425" s="44">
        <v>1</v>
      </c>
      <c r="G425" s="45">
        <v>2</v>
      </c>
      <c r="H425" s="27" t="s">
        <v>15</v>
      </c>
      <c r="I425" s="28" t="s">
        <v>39</v>
      </c>
      <c r="J425" s="17"/>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row>
    <row r="426" spans="1:36" s="32" customFormat="1">
      <c r="A426" s="211" t="s">
        <v>822</v>
      </c>
      <c r="B426" s="19" t="s">
        <v>2154</v>
      </c>
      <c r="C426" s="20">
        <v>2.4300000000000002</v>
      </c>
      <c r="D426" s="21">
        <v>0.66617999999999999</v>
      </c>
      <c r="E426" s="21">
        <v>0.85899999999999999</v>
      </c>
      <c r="F426" s="42">
        <v>1</v>
      </c>
      <c r="G426" s="43">
        <v>1</v>
      </c>
      <c r="H426" s="30" t="s">
        <v>15</v>
      </c>
      <c r="I426" s="31" t="s">
        <v>39</v>
      </c>
      <c r="J426" s="17"/>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row>
    <row r="427" spans="1:36" s="32" customFormat="1">
      <c r="A427" s="211" t="s">
        <v>823</v>
      </c>
      <c r="B427" s="19" t="s">
        <v>2154</v>
      </c>
      <c r="C427" s="20">
        <v>3.75</v>
      </c>
      <c r="D427" s="21">
        <v>0.90201500000000001</v>
      </c>
      <c r="E427" s="21">
        <v>1.1631</v>
      </c>
      <c r="F427" s="42">
        <v>1</v>
      </c>
      <c r="G427" s="43">
        <v>1.52</v>
      </c>
      <c r="H427" s="22" t="s">
        <v>15</v>
      </c>
      <c r="I427" s="23" t="s">
        <v>39</v>
      </c>
      <c r="J427" s="17"/>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row>
    <row r="428" spans="1:36" s="32" customFormat="1">
      <c r="A428" s="211" t="s">
        <v>824</v>
      </c>
      <c r="B428" s="19" t="s">
        <v>2154</v>
      </c>
      <c r="C428" s="20">
        <v>6.43</v>
      </c>
      <c r="D428" s="21">
        <v>1.4703729999999999</v>
      </c>
      <c r="E428" s="21">
        <v>1.8959999999999999</v>
      </c>
      <c r="F428" s="42">
        <v>1</v>
      </c>
      <c r="G428" s="43">
        <v>1.8</v>
      </c>
      <c r="H428" s="22" t="s">
        <v>15</v>
      </c>
      <c r="I428" s="23" t="s">
        <v>39</v>
      </c>
      <c r="J428" s="17"/>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row>
    <row r="429" spans="1:36" s="32" customFormat="1">
      <c r="A429" s="212" t="s">
        <v>825</v>
      </c>
      <c r="B429" s="24" t="s">
        <v>2154</v>
      </c>
      <c r="C429" s="25">
        <v>13.65</v>
      </c>
      <c r="D429" s="26">
        <v>3.0091869999999998</v>
      </c>
      <c r="E429" s="26">
        <v>3.8801999999999999</v>
      </c>
      <c r="F429" s="44">
        <v>1</v>
      </c>
      <c r="G429" s="45">
        <v>2</v>
      </c>
      <c r="H429" s="27" t="s">
        <v>15</v>
      </c>
      <c r="I429" s="28" t="s">
        <v>39</v>
      </c>
      <c r="J429" s="17"/>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row>
    <row r="430" spans="1:36" s="32" customFormat="1">
      <c r="A430" s="211" t="s">
        <v>826</v>
      </c>
      <c r="B430" s="19" t="s">
        <v>2155</v>
      </c>
      <c r="C430" s="20">
        <v>2.87</v>
      </c>
      <c r="D430" s="21">
        <v>1.0354570000000001</v>
      </c>
      <c r="E430" s="21">
        <v>1.3351999999999999</v>
      </c>
      <c r="F430" s="42">
        <v>1</v>
      </c>
      <c r="G430" s="43">
        <v>1</v>
      </c>
      <c r="H430" s="30" t="s">
        <v>15</v>
      </c>
      <c r="I430" s="31" t="s">
        <v>39</v>
      </c>
      <c r="J430" s="17"/>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row>
    <row r="431" spans="1:36" s="32" customFormat="1">
      <c r="A431" s="211" t="s">
        <v>827</v>
      </c>
      <c r="B431" s="19" t="s">
        <v>2155</v>
      </c>
      <c r="C431" s="20">
        <v>4.2699999999999996</v>
      </c>
      <c r="D431" s="21">
        <v>1.315334</v>
      </c>
      <c r="E431" s="21">
        <v>1.6960999999999999</v>
      </c>
      <c r="F431" s="42">
        <v>1</v>
      </c>
      <c r="G431" s="43">
        <v>1.52</v>
      </c>
      <c r="H431" s="22" t="s">
        <v>15</v>
      </c>
      <c r="I431" s="23" t="s">
        <v>39</v>
      </c>
      <c r="J431" s="17"/>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row>
    <row r="432" spans="1:36" s="32" customFormat="1">
      <c r="A432" s="211" t="s">
        <v>828</v>
      </c>
      <c r="B432" s="19" t="s">
        <v>2155</v>
      </c>
      <c r="C432" s="20">
        <v>7.51</v>
      </c>
      <c r="D432" s="21">
        <v>2.1343860000000001</v>
      </c>
      <c r="E432" s="21">
        <v>2.7522000000000002</v>
      </c>
      <c r="F432" s="42">
        <v>1</v>
      </c>
      <c r="G432" s="43">
        <v>1.8</v>
      </c>
      <c r="H432" s="22" t="s">
        <v>15</v>
      </c>
      <c r="I432" s="23" t="s">
        <v>39</v>
      </c>
      <c r="J432" s="17"/>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row>
    <row r="433" spans="1:36" s="32" customFormat="1">
      <c r="A433" s="212" t="s">
        <v>829</v>
      </c>
      <c r="B433" s="24" t="s">
        <v>2155</v>
      </c>
      <c r="C433" s="25">
        <v>13.63</v>
      </c>
      <c r="D433" s="26">
        <v>4.3939729999999999</v>
      </c>
      <c r="E433" s="26">
        <v>5.6657999999999999</v>
      </c>
      <c r="F433" s="44">
        <v>1</v>
      </c>
      <c r="G433" s="45">
        <v>2</v>
      </c>
      <c r="H433" s="27" t="s">
        <v>15</v>
      </c>
      <c r="I433" s="28" t="s">
        <v>39</v>
      </c>
      <c r="J433" s="17"/>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row>
    <row r="434" spans="1:36" s="32" customFormat="1">
      <c r="A434" s="211" t="s">
        <v>830</v>
      </c>
      <c r="B434" s="19" t="s">
        <v>2156</v>
      </c>
      <c r="C434" s="20">
        <v>1.98</v>
      </c>
      <c r="D434" s="21">
        <v>0.77890000000000004</v>
      </c>
      <c r="E434" s="21">
        <v>1.0044</v>
      </c>
      <c r="F434" s="42">
        <v>1</v>
      </c>
      <c r="G434" s="43">
        <v>1</v>
      </c>
      <c r="H434" s="30" t="s">
        <v>15</v>
      </c>
      <c r="I434" s="31" t="s">
        <v>39</v>
      </c>
      <c r="J434" s="17"/>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row>
    <row r="435" spans="1:36" s="32" customFormat="1">
      <c r="A435" s="211" t="s">
        <v>831</v>
      </c>
      <c r="B435" s="19" t="s">
        <v>2156</v>
      </c>
      <c r="C435" s="20">
        <v>3.27</v>
      </c>
      <c r="D435" s="21">
        <v>1.017285</v>
      </c>
      <c r="E435" s="21">
        <v>1.3117000000000001</v>
      </c>
      <c r="F435" s="42">
        <v>1</v>
      </c>
      <c r="G435" s="43">
        <v>1.52</v>
      </c>
      <c r="H435" s="22" t="s">
        <v>15</v>
      </c>
      <c r="I435" s="23" t="s">
        <v>39</v>
      </c>
      <c r="J435" s="17"/>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row>
    <row r="436" spans="1:36" s="32" customFormat="1">
      <c r="A436" s="211" t="s">
        <v>832</v>
      </c>
      <c r="B436" s="19" t="s">
        <v>2156</v>
      </c>
      <c r="C436" s="20">
        <v>5.86</v>
      </c>
      <c r="D436" s="21">
        <v>1.562654</v>
      </c>
      <c r="E436" s="21">
        <v>2.0150000000000001</v>
      </c>
      <c r="F436" s="42">
        <v>1</v>
      </c>
      <c r="G436" s="43">
        <v>1.8</v>
      </c>
      <c r="H436" s="22" t="s">
        <v>15</v>
      </c>
      <c r="I436" s="23" t="s">
        <v>39</v>
      </c>
      <c r="J436" s="17"/>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row>
    <row r="437" spans="1:36" s="32" customFormat="1">
      <c r="A437" s="212" t="s">
        <v>833</v>
      </c>
      <c r="B437" s="24" t="s">
        <v>2156</v>
      </c>
      <c r="C437" s="25">
        <v>12.97</v>
      </c>
      <c r="D437" s="26">
        <v>3.4823719999999998</v>
      </c>
      <c r="E437" s="26">
        <v>4.4903000000000004</v>
      </c>
      <c r="F437" s="44">
        <v>1</v>
      </c>
      <c r="G437" s="45">
        <v>2</v>
      </c>
      <c r="H437" s="27" t="s">
        <v>15</v>
      </c>
      <c r="I437" s="28" t="s">
        <v>39</v>
      </c>
      <c r="J437" s="17"/>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row>
    <row r="438" spans="1:36" s="32" customFormat="1">
      <c r="A438" s="211" t="s">
        <v>834</v>
      </c>
      <c r="B438" s="19" t="s">
        <v>2157</v>
      </c>
      <c r="C438" s="20">
        <v>3.46</v>
      </c>
      <c r="D438" s="21">
        <v>1.076748</v>
      </c>
      <c r="E438" s="21">
        <v>1.3884000000000001</v>
      </c>
      <c r="F438" s="42">
        <v>1</v>
      </c>
      <c r="G438" s="43">
        <v>1</v>
      </c>
      <c r="H438" s="30" t="s">
        <v>15</v>
      </c>
      <c r="I438" s="31" t="s">
        <v>39</v>
      </c>
      <c r="J438" s="17"/>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row>
    <row r="439" spans="1:36" s="32" customFormat="1">
      <c r="A439" s="211" t="s">
        <v>835</v>
      </c>
      <c r="B439" s="19" t="s">
        <v>2157</v>
      </c>
      <c r="C439" s="20">
        <v>5.0999999999999996</v>
      </c>
      <c r="D439" s="21">
        <v>1.485352</v>
      </c>
      <c r="E439" s="21">
        <v>1.9153</v>
      </c>
      <c r="F439" s="42">
        <v>1</v>
      </c>
      <c r="G439" s="43">
        <v>1.52</v>
      </c>
      <c r="H439" s="22" t="s">
        <v>15</v>
      </c>
      <c r="I439" s="23" t="s">
        <v>39</v>
      </c>
      <c r="J439" s="17"/>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row>
    <row r="440" spans="1:36" s="32" customFormat="1">
      <c r="A440" s="211" t="s">
        <v>836</v>
      </c>
      <c r="B440" s="19" t="s">
        <v>2157</v>
      </c>
      <c r="C440" s="20">
        <v>9.23</v>
      </c>
      <c r="D440" s="21">
        <v>2.4197639999999998</v>
      </c>
      <c r="E440" s="21">
        <v>3.1202000000000001</v>
      </c>
      <c r="F440" s="42">
        <v>1</v>
      </c>
      <c r="G440" s="43">
        <v>1.8</v>
      </c>
      <c r="H440" s="22" t="s">
        <v>15</v>
      </c>
      <c r="I440" s="23" t="s">
        <v>39</v>
      </c>
      <c r="J440" s="17"/>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row>
    <row r="441" spans="1:36" s="32" customFormat="1">
      <c r="A441" s="212" t="s">
        <v>837</v>
      </c>
      <c r="B441" s="24" t="s">
        <v>2157</v>
      </c>
      <c r="C441" s="25">
        <v>18.079999999999998</v>
      </c>
      <c r="D441" s="26">
        <v>5.0222360000000004</v>
      </c>
      <c r="E441" s="26">
        <v>6.4759000000000002</v>
      </c>
      <c r="F441" s="44">
        <v>1</v>
      </c>
      <c r="G441" s="45">
        <v>2</v>
      </c>
      <c r="H441" s="27" t="s">
        <v>15</v>
      </c>
      <c r="I441" s="28" t="s">
        <v>39</v>
      </c>
      <c r="J441" s="17"/>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row>
    <row r="442" spans="1:36" s="32" customFormat="1">
      <c r="A442" s="211" t="s">
        <v>838</v>
      </c>
      <c r="B442" s="19" t="s">
        <v>2158</v>
      </c>
      <c r="C442" s="20">
        <v>3.09</v>
      </c>
      <c r="D442" s="21">
        <v>0.67278300000000002</v>
      </c>
      <c r="E442" s="21">
        <v>0.86750000000000005</v>
      </c>
      <c r="F442" s="42">
        <v>1</v>
      </c>
      <c r="G442" s="43">
        <v>1</v>
      </c>
      <c r="H442" s="30" t="s">
        <v>15</v>
      </c>
      <c r="I442" s="31" t="s">
        <v>39</v>
      </c>
      <c r="J442" s="17"/>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row>
    <row r="443" spans="1:36" s="32" customFormat="1">
      <c r="A443" s="211" t="s">
        <v>839</v>
      </c>
      <c r="B443" s="19" t="s">
        <v>2158</v>
      </c>
      <c r="C443" s="20">
        <v>4.0599999999999996</v>
      </c>
      <c r="D443" s="21">
        <v>0.86227500000000001</v>
      </c>
      <c r="E443" s="21">
        <v>1.1119000000000001</v>
      </c>
      <c r="F443" s="42">
        <v>1</v>
      </c>
      <c r="G443" s="43">
        <v>1.52</v>
      </c>
      <c r="H443" s="22" t="s">
        <v>15</v>
      </c>
      <c r="I443" s="23" t="s">
        <v>39</v>
      </c>
      <c r="J443" s="17"/>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row>
    <row r="444" spans="1:36" s="32" customFormat="1">
      <c r="A444" s="211" t="s">
        <v>840</v>
      </c>
      <c r="B444" s="19" t="s">
        <v>2158</v>
      </c>
      <c r="C444" s="20">
        <v>6.27</v>
      </c>
      <c r="D444" s="21">
        <v>1.270214</v>
      </c>
      <c r="E444" s="21">
        <v>1.6378999999999999</v>
      </c>
      <c r="F444" s="42">
        <v>1</v>
      </c>
      <c r="G444" s="43">
        <v>1.8</v>
      </c>
      <c r="H444" s="22" t="s">
        <v>15</v>
      </c>
      <c r="I444" s="23" t="s">
        <v>39</v>
      </c>
      <c r="J444" s="17"/>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row>
    <row r="445" spans="1:36" s="32" customFormat="1">
      <c r="A445" s="212" t="s">
        <v>841</v>
      </c>
      <c r="B445" s="24" t="s">
        <v>2158</v>
      </c>
      <c r="C445" s="25">
        <v>10.73</v>
      </c>
      <c r="D445" s="26">
        <v>2.3265959999999999</v>
      </c>
      <c r="E445" s="26">
        <v>3</v>
      </c>
      <c r="F445" s="44">
        <v>1</v>
      </c>
      <c r="G445" s="45">
        <v>2</v>
      </c>
      <c r="H445" s="27" t="s">
        <v>15</v>
      </c>
      <c r="I445" s="28" t="s">
        <v>39</v>
      </c>
      <c r="J445" s="17"/>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row>
    <row r="446" spans="1:36" s="32" customFormat="1">
      <c r="A446" s="211" t="s">
        <v>842</v>
      </c>
      <c r="B446" s="19" t="s">
        <v>2159</v>
      </c>
      <c r="C446" s="20">
        <v>2.4300000000000002</v>
      </c>
      <c r="D446" s="21">
        <v>0.57231900000000002</v>
      </c>
      <c r="E446" s="21">
        <v>0.73799999999999999</v>
      </c>
      <c r="F446" s="42">
        <v>1</v>
      </c>
      <c r="G446" s="43">
        <v>1</v>
      </c>
      <c r="H446" s="30" t="s">
        <v>15</v>
      </c>
      <c r="I446" s="31" t="s">
        <v>39</v>
      </c>
      <c r="J446" s="17"/>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row>
    <row r="447" spans="1:36" s="32" customFormat="1">
      <c r="A447" s="211" t="s">
        <v>843</v>
      </c>
      <c r="B447" s="19" t="s">
        <v>2159</v>
      </c>
      <c r="C447" s="20">
        <v>3.1</v>
      </c>
      <c r="D447" s="21">
        <v>0.70983399999999996</v>
      </c>
      <c r="E447" s="21">
        <v>0.9153</v>
      </c>
      <c r="F447" s="42">
        <v>1</v>
      </c>
      <c r="G447" s="43">
        <v>1.52</v>
      </c>
      <c r="H447" s="22" t="s">
        <v>15</v>
      </c>
      <c r="I447" s="23" t="s">
        <v>39</v>
      </c>
      <c r="J447" s="17"/>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row>
    <row r="448" spans="1:36" s="32" customFormat="1">
      <c r="A448" s="211" t="s">
        <v>844</v>
      </c>
      <c r="B448" s="19" t="s">
        <v>2159</v>
      </c>
      <c r="C448" s="20">
        <v>4.59</v>
      </c>
      <c r="D448" s="21">
        <v>1.0667070000000001</v>
      </c>
      <c r="E448" s="21">
        <v>1.3754999999999999</v>
      </c>
      <c r="F448" s="42">
        <v>1</v>
      </c>
      <c r="G448" s="43">
        <v>1.8</v>
      </c>
      <c r="H448" s="22" t="s">
        <v>15</v>
      </c>
      <c r="I448" s="23" t="s">
        <v>39</v>
      </c>
      <c r="J448" s="17"/>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row>
    <row r="449" spans="1:36" s="32" customFormat="1">
      <c r="A449" s="212" t="s">
        <v>845</v>
      </c>
      <c r="B449" s="24" t="s">
        <v>2159</v>
      </c>
      <c r="C449" s="25">
        <v>9.6300000000000008</v>
      </c>
      <c r="D449" s="26">
        <v>2.492559</v>
      </c>
      <c r="E449" s="26">
        <v>3.214</v>
      </c>
      <c r="F449" s="44">
        <v>1</v>
      </c>
      <c r="G449" s="45">
        <v>2</v>
      </c>
      <c r="H449" s="27" t="s">
        <v>15</v>
      </c>
      <c r="I449" s="28" t="s">
        <v>39</v>
      </c>
      <c r="J449" s="17"/>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row>
    <row r="450" spans="1:36" s="32" customFormat="1">
      <c r="A450" s="211" t="s">
        <v>846</v>
      </c>
      <c r="B450" s="19" t="s">
        <v>2160</v>
      </c>
      <c r="C450" s="20">
        <v>2.2200000000000002</v>
      </c>
      <c r="D450" s="21">
        <v>0.56454899999999997</v>
      </c>
      <c r="E450" s="21">
        <v>0.72799999999999998</v>
      </c>
      <c r="F450" s="42">
        <v>1</v>
      </c>
      <c r="G450" s="43">
        <v>1</v>
      </c>
      <c r="H450" s="30" t="s">
        <v>15</v>
      </c>
      <c r="I450" s="31" t="s">
        <v>39</v>
      </c>
      <c r="J450" s="17"/>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row>
    <row r="451" spans="1:36" s="32" customFormat="1">
      <c r="A451" s="211" t="s">
        <v>847</v>
      </c>
      <c r="B451" s="19" t="s">
        <v>2160</v>
      </c>
      <c r="C451" s="20">
        <v>3.01</v>
      </c>
      <c r="D451" s="21">
        <v>0.69633199999999995</v>
      </c>
      <c r="E451" s="21">
        <v>0.89790000000000003</v>
      </c>
      <c r="F451" s="42">
        <v>1</v>
      </c>
      <c r="G451" s="43">
        <v>1.52</v>
      </c>
      <c r="H451" s="22" t="s">
        <v>15</v>
      </c>
      <c r="I451" s="23" t="s">
        <v>39</v>
      </c>
      <c r="J451" s="17"/>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row>
    <row r="452" spans="1:36" s="32" customFormat="1">
      <c r="A452" s="211" t="s">
        <v>848</v>
      </c>
      <c r="B452" s="19" t="s">
        <v>2160</v>
      </c>
      <c r="C452" s="20">
        <v>4.45</v>
      </c>
      <c r="D452" s="21">
        <v>1.035615</v>
      </c>
      <c r="E452" s="21">
        <v>1.3353999999999999</v>
      </c>
      <c r="F452" s="42">
        <v>1</v>
      </c>
      <c r="G452" s="43">
        <v>1.8</v>
      </c>
      <c r="H452" s="22" t="s">
        <v>15</v>
      </c>
      <c r="I452" s="23" t="s">
        <v>39</v>
      </c>
      <c r="J452" s="17"/>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row>
    <row r="453" spans="1:36" s="32" customFormat="1">
      <c r="A453" s="212" t="s">
        <v>849</v>
      </c>
      <c r="B453" s="24" t="s">
        <v>2160</v>
      </c>
      <c r="C453" s="25">
        <v>9.9</v>
      </c>
      <c r="D453" s="26">
        <v>2.4244750000000002</v>
      </c>
      <c r="E453" s="26">
        <v>3.1261999999999999</v>
      </c>
      <c r="F453" s="44">
        <v>1</v>
      </c>
      <c r="G453" s="45">
        <v>2</v>
      </c>
      <c r="H453" s="27" t="s">
        <v>15</v>
      </c>
      <c r="I453" s="28" t="s">
        <v>39</v>
      </c>
      <c r="J453" s="17"/>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row>
    <row r="454" spans="1:36" s="32" customFormat="1">
      <c r="A454" s="211" t="s">
        <v>850</v>
      </c>
      <c r="B454" s="19" t="s">
        <v>2161</v>
      </c>
      <c r="C454" s="20">
        <v>1.86</v>
      </c>
      <c r="D454" s="21">
        <v>0.52522599999999997</v>
      </c>
      <c r="E454" s="21">
        <v>0.67730000000000001</v>
      </c>
      <c r="F454" s="42">
        <v>1</v>
      </c>
      <c r="G454" s="43">
        <v>1</v>
      </c>
      <c r="H454" s="30" t="s">
        <v>15</v>
      </c>
      <c r="I454" s="31" t="s">
        <v>39</v>
      </c>
      <c r="J454" s="17"/>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row>
    <row r="455" spans="1:36" s="32" customFormat="1">
      <c r="A455" s="211" t="s">
        <v>851</v>
      </c>
      <c r="B455" s="19" t="s">
        <v>2161</v>
      </c>
      <c r="C455" s="20">
        <v>2.7</v>
      </c>
      <c r="D455" s="21">
        <v>0.64161599999999996</v>
      </c>
      <c r="E455" s="21">
        <v>0.82730000000000004</v>
      </c>
      <c r="F455" s="42">
        <v>1</v>
      </c>
      <c r="G455" s="43">
        <v>1.52</v>
      </c>
      <c r="H455" s="22" t="s">
        <v>15</v>
      </c>
      <c r="I455" s="23" t="s">
        <v>39</v>
      </c>
      <c r="J455" s="17"/>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row>
    <row r="456" spans="1:36" s="32" customFormat="1">
      <c r="A456" s="211" t="s">
        <v>852</v>
      </c>
      <c r="B456" s="19" t="s">
        <v>2161</v>
      </c>
      <c r="C456" s="20">
        <v>4.4400000000000004</v>
      </c>
      <c r="D456" s="21">
        <v>0.92605000000000004</v>
      </c>
      <c r="E456" s="21">
        <v>1.1940999999999999</v>
      </c>
      <c r="F456" s="42">
        <v>1</v>
      </c>
      <c r="G456" s="43">
        <v>1.8</v>
      </c>
      <c r="H456" s="22" t="s">
        <v>15</v>
      </c>
      <c r="I456" s="23" t="s">
        <v>39</v>
      </c>
      <c r="J456" s="17"/>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row>
    <row r="457" spans="1:36" s="32" customFormat="1">
      <c r="A457" s="212" t="s">
        <v>853</v>
      </c>
      <c r="B457" s="24" t="s">
        <v>2161</v>
      </c>
      <c r="C457" s="25">
        <v>9.26</v>
      </c>
      <c r="D457" s="26">
        <v>2.038465</v>
      </c>
      <c r="E457" s="26">
        <v>2.6284999999999998</v>
      </c>
      <c r="F457" s="44">
        <v>1</v>
      </c>
      <c r="G457" s="45">
        <v>2</v>
      </c>
      <c r="H457" s="27" t="s">
        <v>15</v>
      </c>
      <c r="I457" s="28" t="s">
        <v>39</v>
      </c>
      <c r="J457" s="17"/>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row>
    <row r="458" spans="1:36" s="32" customFormat="1">
      <c r="A458" s="211" t="s">
        <v>854</v>
      </c>
      <c r="B458" s="19" t="s">
        <v>2162</v>
      </c>
      <c r="C458" s="20">
        <v>2.8</v>
      </c>
      <c r="D458" s="21">
        <v>0.49063400000000001</v>
      </c>
      <c r="E458" s="21">
        <v>0.63260000000000005</v>
      </c>
      <c r="F458" s="42">
        <v>1</v>
      </c>
      <c r="G458" s="43">
        <v>1</v>
      </c>
      <c r="H458" s="30" t="s">
        <v>15</v>
      </c>
      <c r="I458" s="31" t="s">
        <v>39</v>
      </c>
      <c r="J458" s="17"/>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row>
    <row r="459" spans="1:36" s="32" customFormat="1">
      <c r="A459" s="211" t="s">
        <v>855</v>
      </c>
      <c r="B459" s="19" t="s">
        <v>2162</v>
      </c>
      <c r="C459" s="20">
        <v>3.51</v>
      </c>
      <c r="D459" s="21">
        <v>0.64203600000000005</v>
      </c>
      <c r="E459" s="21">
        <v>0.82789999999999997</v>
      </c>
      <c r="F459" s="42">
        <v>1</v>
      </c>
      <c r="G459" s="43">
        <v>1.52</v>
      </c>
      <c r="H459" s="22" t="s">
        <v>15</v>
      </c>
      <c r="I459" s="23" t="s">
        <v>39</v>
      </c>
      <c r="J459" s="17"/>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row>
    <row r="460" spans="1:36" s="32" customFormat="1">
      <c r="A460" s="211" t="s">
        <v>856</v>
      </c>
      <c r="B460" s="19" t="s">
        <v>2162</v>
      </c>
      <c r="C460" s="20">
        <v>5.09</v>
      </c>
      <c r="D460" s="21">
        <v>0.97448900000000005</v>
      </c>
      <c r="E460" s="21">
        <v>1.2565999999999999</v>
      </c>
      <c r="F460" s="42">
        <v>1</v>
      </c>
      <c r="G460" s="43">
        <v>1.8</v>
      </c>
      <c r="H460" s="22" t="s">
        <v>15</v>
      </c>
      <c r="I460" s="23" t="s">
        <v>39</v>
      </c>
      <c r="J460" s="17"/>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row>
    <row r="461" spans="1:36" s="32" customFormat="1">
      <c r="A461" s="212" t="s">
        <v>857</v>
      </c>
      <c r="B461" s="24" t="s">
        <v>2162</v>
      </c>
      <c r="C461" s="25">
        <v>10.19</v>
      </c>
      <c r="D461" s="26">
        <v>2.2118699999999998</v>
      </c>
      <c r="E461" s="26">
        <v>2.8521000000000001</v>
      </c>
      <c r="F461" s="44">
        <v>1</v>
      </c>
      <c r="G461" s="45">
        <v>2</v>
      </c>
      <c r="H461" s="27" t="s">
        <v>15</v>
      </c>
      <c r="I461" s="28" t="s">
        <v>39</v>
      </c>
      <c r="J461" s="17"/>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row>
    <row r="462" spans="1:36" s="32" customFormat="1">
      <c r="A462" s="211" t="s">
        <v>858</v>
      </c>
      <c r="B462" s="19" t="s">
        <v>2163</v>
      </c>
      <c r="C462" s="20">
        <v>3.22</v>
      </c>
      <c r="D462" s="21">
        <v>0.58583300000000005</v>
      </c>
      <c r="E462" s="21">
        <v>0.75539999999999996</v>
      </c>
      <c r="F462" s="42">
        <v>1</v>
      </c>
      <c r="G462" s="43">
        <v>1</v>
      </c>
      <c r="H462" s="30" t="s">
        <v>15</v>
      </c>
      <c r="I462" s="31" t="s">
        <v>39</v>
      </c>
      <c r="J462" s="17"/>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row>
    <row r="463" spans="1:36" s="32" customFormat="1">
      <c r="A463" s="211" t="s">
        <v>859</v>
      </c>
      <c r="B463" s="19" t="s">
        <v>2163</v>
      </c>
      <c r="C463" s="20">
        <v>3.88</v>
      </c>
      <c r="D463" s="21">
        <v>0.70320300000000002</v>
      </c>
      <c r="E463" s="21">
        <v>0.90669999999999995</v>
      </c>
      <c r="F463" s="42">
        <v>1</v>
      </c>
      <c r="G463" s="43">
        <v>1.52</v>
      </c>
      <c r="H463" s="22" t="s">
        <v>15</v>
      </c>
      <c r="I463" s="23" t="s">
        <v>39</v>
      </c>
      <c r="J463" s="17"/>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row>
    <row r="464" spans="1:36" s="32" customFormat="1">
      <c r="A464" s="211" t="s">
        <v>860</v>
      </c>
      <c r="B464" s="19" t="s">
        <v>2163</v>
      </c>
      <c r="C464" s="20">
        <v>5.84</v>
      </c>
      <c r="D464" s="21">
        <v>1.0585260000000001</v>
      </c>
      <c r="E464" s="21">
        <v>1.3649</v>
      </c>
      <c r="F464" s="42">
        <v>1</v>
      </c>
      <c r="G464" s="43">
        <v>1.8</v>
      </c>
      <c r="H464" s="22" t="s">
        <v>15</v>
      </c>
      <c r="I464" s="23" t="s">
        <v>39</v>
      </c>
      <c r="J464" s="17"/>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row>
    <row r="465" spans="1:36" s="32" customFormat="1">
      <c r="A465" s="212" t="s">
        <v>861</v>
      </c>
      <c r="B465" s="24" t="s">
        <v>2163</v>
      </c>
      <c r="C465" s="25">
        <v>10.38</v>
      </c>
      <c r="D465" s="26">
        <v>2.0124849999999999</v>
      </c>
      <c r="E465" s="26">
        <v>2.5950000000000002</v>
      </c>
      <c r="F465" s="44">
        <v>1</v>
      </c>
      <c r="G465" s="45">
        <v>2</v>
      </c>
      <c r="H465" s="27" t="s">
        <v>15</v>
      </c>
      <c r="I465" s="28" t="s">
        <v>39</v>
      </c>
      <c r="J465" s="17"/>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row>
    <row r="466" spans="1:36" s="32" customFormat="1">
      <c r="A466" s="211" t="s">
        <v>862</v>
      </c>
      <c r="B466" s="19" t="s">
        <v>2164</v>
      </c>
      <c r="C466" s="20">
        <v>2.98</v>
      </c>
      <c r="D466" s="21">
        <v>0.616228</v>
      </c>
      <c r="E466" s="21">
        <v>0.79459999999999997</v>
      </c>
      <c r="F466" s="42">
        <v>1</v>
      </c>
      <c r="G466" s="43">
        <v>1</v>
      </c>
      <c r="H466" s="30" t="s">
        <v>15</v>
      </c>
      <c r="I466" s="31" t="s">
        <v>39</v>
      </c>
      <c r="J466" s="17"/>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row>
    <row r="467" spans="1:36" s="32" customFormat="1">
      <c r="A467" s="211" t="s">
        <v>863</v>
      </c>
      <c r="B467" s="19" t="s">
        <v>2164</v>
      </c>
      <c r="C467" s="20">
        <v>3.82</v>
      </c>
      <c r="D467" s="21">
        <v>0.74006400000000006</v>
      </c>
      <c r="E467" s="21">
        <v>0.95430000000000004</v>
      </c>
      <c r="F467" s="42">
        <v>1</v>
      </c>
      <c r="G467" s="43">
        <v>1.52</v>
      </c>
      <c r="H467" s="22" t="s">
        <v>15</v>
      </c>
      <c r="I467" s="23" t="s">
        <v>39</v>
      </c>
      <c r="J467" s="17"/>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row>
    <row r="468" spans="1:36" s="32" customFormat="1">
      <c r="A468" s="211" t="s">
        <v>864</v>
      </c>
      <c r="B468" s="19" t="s">
        <v>2164</v>
      </c>
      <c r="C468" s="20">
        <v>5.78</v>
      </c>
      <c r="D468" s="21">
        <v>1.1186560000000001</v>
      </c>
      <c r="E468" s="21">
        <v>1.4423999999999999</v>
      </c>
      <c r="F468" s="42">
        <v>1</v>
      </c>
      <c r="G468" s="43">
        <v>1.8</v>
      </c>
      <c r="H468" s="22" t="s">
        <v>15</v>
      </c>
      <c r="I468" s="23" t="s">
        <v>39</v>
      </c>
      <c r="J468" s="17"/>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row>
    <row r="469" spans="1:36" s="32" customFormat="1">
      <c r="A469" s="212" t="s">
        <v>865</v>
      </c>
      <c r="B469" s="24" t="s">
        <v>2164</v>
      </c>
      <c r="C469" s="25">
        <v>10.47</v>
      </c>
      <c r="D469" s="26">
        <v>2.2625679999999999</v>
      </c>
      <c r="E469" s="26">
        <v>2.9175</v>
      </c>
      <c r="F469" s="44">
        <v>1</v>
      </c>
      <c r="G469" s="45">
        <v>2</v>
      </c>
      <c r="H469" s="27" t="s">
        <v>15</v>
      </c>
      <c r="I469" s="28" t="s">
        <v>39</v>
      </c>
      <c r="J469" s="17"/>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row>
    <row r="470" spans="1:36" s="32" customFormat="1">
      <c r="A470" s="211" t="s">
        <v>866</v>
      </c>
      <c r="B470" s="19" t="s">
        <v>2165</v>
      </c>
      <c r="C470" s="20">
        <v>2.77</v>
      </c>
      <c r="D470" s="21">
        <v>0.47560799999999998</v>
      </c>
      <c r="E470" s="21">
        <v>0.61329999999999996</v>
      </c>
      <c r="F470" s="42">
        <v>1</v>
      </c>
      <c r="G470" s="43">
        <v>1</v>
      </c>
      <c r="H470" s="30" t="s">
        <v>15</v>
      </c>
      <c r="I470" s="31" t="s">
        <v>39</v>
      </c>
      <c r="J470" s="17"/>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row>
    <row r="471" spans="1:36" s="32" customFormat="1">
      <c r="A471" s="211" t="s">
        <v>867</v>
      </c>
      <c r="B471" s="19" t="s">
        <v>2165</v>
      </c>
      <c r="C471" s="20">
        <v>3.64</v>
      </c>
      <c r="D471" s="21">
        <v>0.61169099999999998</v>
      </c>
      <c r="E471" s="21">
        <v>0.78869999999999996</v>
      </c>
      <c r="F471" s="42">
        <v>1</v>
      </c>
      <c r="G471" s="43">
        <v>1.52</v>
      </c>
      <c r="H471" s="22" t="s">
        <v>15</v>
      </c>
      <c r="I471" s="23" t="s">
        <v>39</v>
      </c>
      <c r="J471" s="17"/>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row>
    <row r="472" spans="1:36" s="32" customFormat="1">
      <c r="A472" s="211" t="s">
        <v>868</v>
      </c>
      <c r="B472" s="19" t="s">
        <v>2165</v>
      </c>
      <c r="C472" s="20">
        <v>5.66</v>
      </c>
      <c r="D472" s="21">
        <v>0.96980699999999997</v>
      </c>
      <c r="E472" s="21">
        <v>1.2504999999999999</v>
      </c>
      <c r="F472" s="42">
        <v>1</v>
      </c>
      <c r="G472" s="43">
        <v>1.8</v>
      </c>
      <c r="H472" s="22" t="s">
        <v>15</v>
      </c>
      <c r="I472" s="23" t="s">
        <v>39</v>
      </c>
      <c r="J472" s="17"/>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row>
    <row r="473" spans="1:36" s="32" customFormat="1">
      <c r="A473" s="212" t="s">
        <v>869</v>
      </c>
      <c r="B473" s="24" t="s">
        <v>2165</v>
      </c>
      <c r="C473" s="25">
        <v>10.71</v>
      </c>
      <c r="D473" s="26">
        <v>2.2162030000000001</v>
      </c>
      <c r="E473" s="26">
        <v>2.8576999999999999</v>
      </c>
      <c r="F473" s="44">
        <v>1</v>
      </c>
      <c r="G473" s="45">
        <v>2</v>
      </c>
      <c r="H473" s="27" t="s">
        <v>15</v>
      </c>
      <c r="I473" s="28" t="s">
        <v>39</v>
      </c>
      <c r="J473" s="17"/>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row>
    <row r="474" spans="1:36" s="32" customFormat="1">
      <c r="A474" s="211" t="s">
        <v>870</v>
      </c>
      <c r="B474" s="19" t="s">
        <v>2166</v>
      </c>
      <c r="C474" s="20">
        <v>3.24</v>
      </c>
      <c r="D474" s="21">
        <v>0.51865600000000001</v>
      </c>
      <c r="E474" s="21">
        <v>0.66879999999999995</v>
      </c>
      <c r="F474" s="42">
        <v>1</v>
      </c>
      <c r="G474" s="43">
        <v>1</v>
      </c>
      <c r="H474" s="30" t="s">
        <v>15</v>
      </c>
      <c r="I474" s="31" t="s">
        <v>39</v>
      </c>
      <c r="J474" s="17"/>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row>
    <row r="475" spans="1:36" s="32" customFormat="1">
      <c r="A475" s="211" t="s">
        <v>871</v>
      </c>
      <c r="B475" s="19" t="s">
        <v>2166</v>
      </c>
      <c r="C475" s="20">
        <v>4.4000000000000004</v>
      </c>
      <c r="D475" s="21">
        <v>0.71352099999999996</v>
      </c>
      <c r="E475" s="21">
        <v>0.92</v>
      </c>
      <c r="F475" s="42">
        <v>1</v>
      </c>
      <c r="G475" s="43">
        <v>1.52</v>
      </c>
      <c r="H475" s="22" t="s">
        <v>15</v>
      </c>
      <c r="I475" s="23" t="s">
        <v>39</v>
      </c>
      <c r="J475" s="17"/>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row>
    <row r="476" spans="1:36" s="32" customFormat="1">
      <c r="A476" s="211" t="s">
        <v>872</v>
      </c>
      <c r="B476" s="19" t="s">
        <v>2166</v>
      </c>
      <c r="C476" s="20">
        <v>6.35</v>
      </c>
      <c r="D476" s="21">
        <v>1.0725979999999999</v>
      </c>
      <c r="E476" s="21">
        <v>1.3831</v>
      </c>
      <c r="F476" s="42">
        <v>1</v>
      </c>
      <c r="G476" s="43">
        <v>1.8</v>
      </c>
      <c r="H476" s="22" t="s">
        <v>15</v>
      </c>
      <c r="I476" s="23" t="s">
        <v>39</v>
      </c>
      <c r="J476" s="17"/>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row>
    <row r="477" spans="1:36" s="32" customFormat="1">
      <c r="A477" s="212" t="s">
        <v>873</v>
      </c>
      <c r="B477" s="24" t="s">
        <v>2166</v>
      </c>
      <c r="C477" s="25">
        <v>11.24</v>
      </c>
      <c r="D477" s="26">
        <v>2.2835390000000002</v>
      </c>
      <c r="E477" s="26">
        <v>2.9445000000000001</v>
      </c>
      <c r="F477" s="44">
        <v>1</v>
      </c>
      <c r="G477" s="45">
        <v>2</v>
      </c>
      <c r="H477" s="27" t="s">
        <v>15</v>
      </c>
      <c r="I477" s="28" t="s">
        <v>39</v>
      </c>
      <c r="J477" s="17"/>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row>
    <row r="478" spans="1:36" s="32" customFormat="1">
      <c r="A478" s="211" t="s">
        <v>874</v>
      </c>
      <c r="B478" s="19" t="s">
        <v>2167</v>
      </c>
      <c r="C478" s="20">
        <v>2.1800000000000002</v>
      </c>
      <c r="D478" s="21">
        <v>0.42844599999999999</v>
      </c>
      <c r="E478" s="21">
        <v>0.55249999999999999</v>
      </c>
      <c r="F478" s="42">
        <v>1</v>
      </c>
      <c r="G478" s="43">
        <v>1</v>
      </c>
      <c r="H478" s="30" t="s">
        <v>15</v>
      </c>
      <c r="I478" s="31" t="s">
        <v>39</v>
      </c>
      <c r="J478" s="17"/>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row>
    <row r="479" spans="1:36" s="32" customFormat="1">
      <c r="A479" s="211" t="s">
        <v>875</v>
      </c>
      <c r="B479" s="19" t="s">
        <v>2167</v>
      </c>
      <c r="C479" s="20">
        <v>2.79</v>
      </c>
      <c r="D479" s="21">
        <v>0.52074200000000004</v>
      </c>
      <c r="E479" s="21">
        <v>0.67149999999999999</v>
      </c>
      <c r="F479" s="42">
        <v>1</v>
      </c>
      <c r="G479" s="43">
        <v>1.52</v>
      </c>
      <c r="H479" s="22" t="s">
        <v>15</v>
      </c>
      <c r="I479" s="23" t="s">
        <v>39</v>
      </c>
      <c r="J479" s="17"/>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row>
    <row r="480" spans="1:36" s="32" customFormat="1">
      <c r="A480" s="211" t="s">
        <v>876</v>
      </c>
      <c r="B480" s="19" t="s">
        <v>2167</v>
      </c>
      <c r="C480" s="20">
        <v>4.0199999999999996</v>
      </c>
      <c r="D480" s="21">
        <v>0.73894899999999997</v>
      </c>
      <c r="E480" s="21">
        <v>0.95279999999999998</v>
      </c>
      <c r="F480" s="42">
        <v>1</v>
      </c>
      <c r="G480" s="43">
        <v>1.8</v>
      </c>
      <c r="H480" s="22" t="s">
        <v>15</v>
      </c>
      <c r="I480" s="23" t="s">
        <v>39</v>
      </c>
      <c r="J480" s="17"/>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row>
    <row r="481" spans="1:36" s="32" customFormat="1">
      <c r="A481" s="212" t="s">
        <v>877</v>
      </c>
      <c r="B481" s="24" t="s">
        <v>2167</v>
      </c>
      <c r="C481" s="25">
        <v>8.5299999999999994</v>
      </c>
      <c r="D481" s="26">
        <v>1.6891989999999999</v>
      </c>
      <c r="E481" s="26">
        <v>2.1781000000000001</v>
      </c>
      <c r="F481" s="44">
        <v>1</v>
      </c>
      <c r="G481" s="45">
        <v>2</v>
      </c>
      <c r="H481" s="27" t="s">
        <v>15</v>
      </c>
      <c r="I481" s="28" t="s">
        <v>39</v>
      </c>
      <c r="J481" s="17"/>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row>
    <row r="482" spans="1:36" s="32" customFormat="1">
      <c r="A482" s="211" t="s">
        <v>878</v>
      </c>
      <c r="B482" s="19" t="s">
        <v>2168</v>
      </c>
      <c r="C482" s="20">
        <v>2.13</v>
      </c>
      <c r="D482" s="21">
        <v>0.48647800000000002</v>
      </c>
      <c r="E482" s="21">
        <v>0.62729999999999997</v>
      </c>
      <c r="F482" s="42">
        <v>1</v>
      </c>
      <c r="G482" s="43">
        <v>1</v>
      </c>
      <c r="H482" s="30" t="s">
        <v>15</v>
      </c>
      <c r="I482" s="31" t="s">
        <v>39</v>
      </c>
      <c r="J482" s="17"/>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row>
    <row r="483" spans="1:36" s="32" customFormat="1">
      <c r="A483" s="211" t="s">
        <v>879</v>
      </c>
      <c r="B483" s="19" t="s">
        <v>2168</v>
      </c>
      <c r="C483" s="20">
        <v>2.78</v>
      </c>
      <c r="D483" s="21">
        <v>0.60311099999999995</v>
      </c>
      <c r="E483" s="21">
        <v>0.77769999999999995</v>
      </c>
      <c r="F483" s="42">
        <v>1</v>
      </c>
      <c r="G483" s="43">
        <v>1.52</v>
      </c>
      <c r="H483" s="22" t="s">
        <v>15</v>
      </c>
      <c r="I483" s="23" t="s">
        <v>39</v>
      </c>
      <c r="J483" s="17"/>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row>
    <row r="484" spans="1:36" s="32" customFormat="1">
      <c r="A484" s="211" t="s">
        <v>880</v>
      </c>
      <c r="B484" s="19" t="s">
        <v>2168</v>
      </c>
      <c r="C484" s="20">
        <v>3.93</v>
      </c>
      <c r="D484" s="21">
        <v>0.81496199999999996</v>
      </c>
      <c r="E484" s="21">
        <v>1.0508999999999999</v>
      </c>
      <c r="F484" s="42">
        <v>1</v>
      </c>
      <c r="G484" s="43">
        <v>1.8</v>
      </c>
      <c r="H484" s="22" t="s">
        <v>15</v>
      </c>
      <c r="I484" s="23" t="s">
        <v>39</v>
      </c>
      <c r="J484" s="17"/>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row>
    <row r="485" spans="1:36" s="32" customFormat="1">
      <c r="A485" s="212" t="s">
        <v>881</v>
      </c>
      <c r="B485" s="24" t="s">
        <v>2168</v>
      </c>
      <c r="C485" s="25">
        <v>7.05</v>
      </c>
      <c r="D485" s="26">
        <v>1.5609550000000001</v>
      </c>
      <c r="E485" s="26">
        <v>2.0127999999999999</v>
      </c>
      <c r="F485" s="44">
        <v>1</v>
      </c>
      <c r="G485" s="45">
        <v>2</v>
      </c>
      <c r="H485" s="27" t="s">
        <v>15</v>
      </c>
      <c r="I485" s="28" t="s">
        <v>39</v>
      </c>
      <c r="J485" s="17"/>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row>
    <row r="486" spans="1:36" s="32" customFormat="1">
      <c r="A486" s="211" t="s">
        <v>882</v>
      </c>
      <c r="B486" s="19" t="s">
        <v>2169</v>
      </c>
      <c r="C486" s="20">
        <v>3.09</v>
      </c>
      <c r="D486" s="21">
        <v>0.52967799999999998</v>
      </c>
      <c r="E486" s="21">
        <v>0.68300000000000005</v>
      </c>
      <c r="F486" s="42">
        <v>1</v>
      </c>
      <c r="G486" s="43">
        <v>1</v>
      </c>
      <c r="H486" s="30" t="s">
        <v>15</v>
      </c>
      <c r="I486" s="31" t="s">
        <v>39</v>
      </c>
      <c r="J486" s="17"/>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row>
    <row r="487" spans="1:36" s="32" customFormat="1">
      <c r="A487" s="211" t="s">
        <v>883</v>
      </c>
      <c r="B487" s="19" t="s">
        <v>2169</v>
      </c>
      <c r="C487" s="20">
        <v>3.8</v>
      </c>
      <c r="D487" s="21">
        <v>0.71145499999999995</v>
      </c>
      <c r="E487" s="21">
        <v>0.91739999999999999</v>
      </c>
      <c r="F487" s="42">
        <v>1</v>
      </c>
      <c r="G487" s="43">
        <v>1.52</v>
      </c>
      <c r="H487" s="22" t="s">
        <v>15</v>
      </c>
      <c r="I487" s="23" t="s">
        <v>39</v>
      </c>
      <c r="J487" s="17"/>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row>
    <row r="488" spans="1:36" s="32" customFormat="1">
      <c r="A488" s="211" t="s">
        <v>884</v>
      </c>
      <c r="B488" s="19" t="s">
        <v>2169</v>
      </c>
      <c r="C488" s="20">
        <v>5.73</v>
      </c>
      <c r="D488" s="21">
        <v>1.0908439999999999</v>
      </c>
      <c r="E488" s="21">
        <v>1.4066000000000001</v>
      </c>
      <c r="F488" s="42">
        <v>1</v>
      </c>
      <c r="G488" s="43">
        <v>1.8</v>
      </c>
      <c r="H488" s="22" t="s">
        <v>15</v>
      </c>
      <c r="I488" s="23" t="s">
        <v>39</v>
      </c>
      <c r="J488" s="17"/>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row>
    <row r="489" spans="1:36" s="32" customFormat="1">
      <c r="A489" s="212" t="s">
        <v>885</v>
      </c>
      <c r="B489" s="24" t="s">
        <v>2169</v>
      </c>
      <c r="C489" s="25">
        <v>10.66</v>
      </c>
      <c r="D489" s="26">
        <v>2.4347180000000002</v>
      </c>
      <c r="E489" s="26">
        <v>3.1394000000000002</v>
      </c>
      <c r="F489" s="44">
        <v>1</v>
      </c>
      <c r="G489" s="45">
        <v>2</v>
      </c>
      <c r="H489" s="27" t="s">
        <v>15</v>
      </c>
      <c r="I489" s="28" t="s">
        <v>39</v>
      </c>
      <c r="J489" s="17"/>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row>
    <row r="490" spans="1:36" s="32" customFormat="1">
      <c r="A490" s="211" t="s">
        <v>886</v>
      </c>
      <c r="B490" s="19" t="s">
        <v>2170</v>
      </c>
      <c r="C490" s="20">
        <v>2.4500000000000002</v>
      </c>
      <c r="D490" s="21">
        <v>0.53492899999999999</v>
      </c>
      <c r="E490" s="21">
        <v>0.68979999999999997</v>
      </c>
      <c r="F490" s="42">
        <v>1</v>
      </c>
      <c r="G490" s="43">
        <v>1</v>
      </c>
      <c r="H490" s="30" t="s">
        <v>15</v>
      </c>
      <c r="I490" s="31" t="s">
        <v>39</v>
      </c>
      <c r="J490" s="17"/>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row>
    <row r="491" spans="1:36" s="32" customFormat="1">
      <c r="A491" s="211" t="s">
        <v>887</v>
      </c>
      <c r="B491" s="19" t="s">
        <v>2170</v>
      </c>
      <c r="C491" s="20">
        <v>3.22</v>
      </c>
      <c r="D491" s="21">
        <v>0.688307</v>
      </c>
      <c r="E491" s="21">
        <v>0.88749999999999996</v>
      </c>
      <c r="F491" s="42">
        <v>1</v>
      </c>
      <c r="G491" s="43">
        <v>1.52</v>
      </c>
      <c r="H491" s="22" t="s">
        <v>15</v>
      </c>
      <c r="I491" s="23" t="s">
        <v>39</v>
      </c>
      <c r="J491" s="17"/>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row>
    <row r="492" spans="1:36" s="32" customFormat="1">
      <c r="A492" s="211" t="s">
        <v>888</v>
      </c>
      <c r="B492" s="19" t="s">
        <v>2170</v>
      </c>
      <c r="C492" s="20">
        <v>4.8</v>
      </c>
      <c r="D492" s="21">
        <v>1.027908</v>
      </c>
      <c r="E492" s="21">
        <v>1.3253999999999999</v>
      </c>
      <c r="F492" s="42">
        <v>1</v>
      </c>
      <c r="G492" s="43">
        <v>1.8</v>
      </c>
      <c r="H492" s="22" t="s">
        <v>15</v>
      </c>
      <c r="I492" s="23" t="s">
        <v>39</v>
      </c>
      <c r="J492" s="17"/>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row>
    <row r="493" spans="1:36" s="32" customFormat="1">
      <c r="A493" s="212" t="s">
        <v>889</v>
      </c>
      <c r="B493" s="24" t="s">
        <v>2170</v>
      </c>
      <c r="C493" s="25">
        <v>8.8699999999999992</v>
      </c>
      <c r="D493" s="26">
        <v>2.1293190000000002</v>
      </c>
      <c r="E493" s="26">
        <v>2.7456</v>
      </c>
      <c r="F493" s="44">
        <v>1</v>
      </c>
      <c r="G493" s="45">
        <v>2</v>
      </c>
      <c r="H493" s="27" t="s">
        <v>15</v>
      </c>
      <c r="I493" s="28" t="s">
        <v>39</v>
      </c>
      <c r="J493" s="17"/>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row>
    <row r="494" spans="1:36" s="32" customFormat="1">
      <c r="A494" s="211" t="s">
        <v>890</v>
      </c>
      <c r="B494" s="19" t="s">
        <v>2171</v>
      </c>
      <c r="C494" s="20">
        <v>2.4</v>
      </c>
      <c r="D494" s="21">
        <v>0.50178</v>
      </c>
      <c r="E494" s="21">
        <v>0.64700000000000002</v>
      </c>
      <c r="F494" s="42">
        <v>1</v>
      </c>
      <c r="G494" s="43">
        <v>1</v>
      </c>
      <c r="H494" s="30" t="s">
        <v>15</v>
      </c>
      <c r="I494" s="31" t="s">
        <v>39</v>
      </c>
      <c r="J494" s="17"/>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row>
    <row r="495" spans="1:36" s="32" customFormat="1">
      <c r="A495" s="211" t="s">
        <v>891</v>
      </c>
      <c r="B495" s="19" t="s">
        <v>2171</v>
      </c>
      <c r="C495" s="20">
        <v>3.32</v>
      </c>
      <c r="D495" s="21">
        <v>0.66986199999999996</v>
      </c>
      <c r="E495" s="21">
        <v>0.86380000000000001</v>
      </c>
      <c r="F495" s="42">
        <v>1</v>
      </c>
      <c r="G495" s="43">
        <v>1.52</v>
      </c>
      <c r="H495" s="22" t="s">
        <v>15</v>
      </c>
      <c r="I495" s="23" t="s">
        <v>39</v>
      </c>
      <c r="J495" s="17"/>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row>
    <row r="496" spans="1:36" s="32" customFormat="1">
      <c r="A496" s="211" t="s">
        <v>892</v>
      </c>
      <c r="B496" s="19" t="s">
        <v>2171</v>
      </c>
      <c r="C496" s="20">
        <v>4.88</v>
      </c>
      <c r="D496" s="21">
        <v>0.97356399999999998</v>
      </c>
      <c r="E496" s="21">
        <v>1.2554000000000001</v>
      </c>
      <c r="F496" s="42">
        <v>1</v>
      </c>
      <c r="G496" s="43">
        <v>1.8</v>
      </c>
      <c r="H496" s="22" t="s">
        <v>15</v>
      </c>
      <c r="I496" s="23" t="s">
        <v>39</v>
      </c>
      <c r="J496" s="17"/>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row>
    <row r="497" spans="1:36" s="32" customFormat="1">
      <c r="A497" s="212" t="s">
        <v>893</v>
      </c>
      <c r="B497" s="24" t="s">
        <v>2171</v>
      </c>
      <c r="C497" s="25">
        <v>9.43</v>
      </c>
      <c r="D497" s="26">
        <v>2.0877539999999999</v>
      </c>
      <c r="E497" s="26">
        <v>2.6920000000000002</v>
      </c>
      <c r="F497" s="44">
        <v>1</v>
      </c>
      <c r="G497" s="45">
        <v>2</v>
      </c>
      <c r="H497" s="27" t="s">
        <v>15</v>
      </c>
      <c r="I497" s="28" t="s">
        <v>39</v>
      </c>
      <c r="J497" s="17"/>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row>
    <row r="498" spans="1:36" s="32" customFormat="1">
      <c r="A498" s="211" t="s">
        <v>894</v>
      </c>
      <c r="B498" s="19" t="s">
        <v>2172</v>
      </c>
      <c r="C498" s="20">
        <v>4.13</v>
      </c>
      <c r="D498" s="21">
        <v>1.5658319999999999</v>
      </c>
      <c r="E498" s="21">
        <v>2.0190999999999999</v>
      </c>
      <c r="F498" s="42">
        <v>1</v>
      </c>
      <c r="G498" s="43">
        <v>1</v>
      </c>
      <c r="H498" s="30" t="s">
        <v>15</v>
      </c>
      <c r="I498" s="31" t="s">
        <v>39</v>
      </c>
      <c r="J498" s="17"/>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row>
    <row r="499" spans="1:36" s="32" customFormat="1">
      <c r="A499" s="211" t="s">
        <v>895</v>
      </c>
      <c r="B499" s="19" t="s">
        <v>2172</v>
      </c>
      <c r="C499" s="20">
        <v>5.57</v>
      </c>
      <c r="D499" s="21">
        <v>2.0691959999999998</v>
      </c>
      <c r="E499" s="21">
        <v>2.6680999999999999</v>
      </c>
      <c r="F499" s="42">
        <v>1</v>
      </c>
      <c r="G499" s="43">
        <v>1.52</v>
      </c>
      <c r="H499" s="22" t="s">
        <v>15</v>
      </c>
      <c r="I499" s="23" t="s">
        <v>39</v>
      </c>
      <c r="J499" s="17"/>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row>
    <row r="500" spans="1:36" s="32" customFormat="1">
      <c r="A500" s="211" t="s">
        <v>896</v>
      </c>
      <c r="B500" s="19" t="s">
        <v>2172</v>
      </c>
      <c r="C500" s="20">
        <v>9.73</v>
      </c>
      <c r="D500" s="21">
        <v>3.247614</v>
      </c>
      <c r="E500" s="21">
        <v>4.1875999999999998</v>
      </c>
      <c r="F500" s="42">
        <v>1</v>
      </c>
      <c r="G500" s="43">
        <v>1.8</v>
      </c>
      <c r="H500" s="22" t="s">
        <v>15</v>
      </c>
      <c r="I500" s="23" t="s">
        <v>39</v>
      </c>
      <c r="J500" s="17"/>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row>
    <row r="501" spans="1:36" s="32" customFormat="1">
      <c r="A501" s="212" t="s">
        <v>897</v>
      </c>
      <c r="B501" s="24" t="s">
        <v>2172</v>
      </c>
      <c r="C501" s="25">
        <v>20.34</v>
      </c>
      <c r="D501" s="26">
        <v>6.5785270000000002</v>
      </c>
      <c r="E501" s="26">
        <v>8.4826999999999995</v>
      </c>
      <c r="F501" s="44">
        <v>1</v>
      </c>
      <c r="G501" s="45">
        <v>2</v>
      </c>
      <c r="H501" s="27" t="s">
        <v>15</v>
      </c>
      <c r="I501" s="28" t="s">
        <v>39</v>
      </c>
      <c r="J501" s="17"/>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row>
    <row r="502" spans="1:36" s="32" customFormat="1">
      <c r="A502" s="211" t="s">
        <v>898</v>
      </c>
      <c r="B502" s="19" t="s">
        <v>2173</v>
      </c>
      <c r="C502" s="20">
        <v>4.22</v>
      </c>
      <c r="D502" s="21">
        <v>1.302289</v>
      </c>
      <c r="E502" s="21">
        <v>1.6792</v>
      </c>
      <c r="F502" s="42">
        <v>1</v>
      </c>
      <c r="G502" s="43">
        <v>1</v>
      </c>
      <c r="H502" s="30" t="s">
        <v>15</v>
      </c>
      <c r="I502" s="31" t="s">
        <v>39</v>
      </c>
      <c r="J502" s="17"/>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row>
    <row r="503" spans="1:36" s="32" customFormat="1">
      <c r="A503" s="211" t="s">
        <v>899</v>
      </c>
      <c r="B503" s="19" t="s">
        <v>2173</v>
      </c>
      <c r="C503" s="20">
        <v>6.39</v>
      </c>
      <c r="D503" s="21">
        <v>1.8120130000000001</v>
      </c>
      <c r="E503" s="21">
        <v>2.3365</v>
      </c>
      <c r="F503" s="42">
        <v>1</v>
      </c>
      <c r="G503" s="43">
        <v>1.52</v>
      </c>
      <c r="H503" s="22" t="s">
        <v>15</v>
      </c>
      <c r="I503" s="23" t="s">
        <v>39</v>
      </c>
      <c r="J503" s="17"/>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row>
    <row r="504" spans="1:36" s="32" customFormat="1">
      <c r="A504" s="211" t="s">
        <v>900</v>
      </c>
      <c r="B504" s="19" t="s">
        <v>2173</v>
      </c>
      <c r="C504" s="20">
        <v>10.25</v>
      </c>
      <c r="D504" s="21">
        <v>2.7402229999999999</v>
      </c>
      <c r="E504" s="21">
        <v>3.5333999999999999</v>
      </c>
      <c r="F504" s="42">
        <v>1</v>
      </c>
      <c r="G504" s="43">
        <v>1.8</v>
      </c>
      <c r="H504" s="22" t="s">
        <v>15</v>
      </c>
      <c r="I504" s="23" t="s">
        <v>39</v>
      </c>
      <c r="J504" s="17"/>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row>
    <row r="505" spans="1:36" s="32" customFormat="1">
      <c r="A505" s="212" t="s">
        <v>901</v>
      </c>
      <c r="B505" s="24" t="s">
        <v>2173</v>
      </c>
      <c r="C505" s="25">
        <v>18.16</v>
      </c>
      <c r="D505" s="26">
        <v>5.0342479999999998</v>
      </c>
      <c r="E505" s="26">
        <v>6.4913999999999996</v>
      </c>
      <c r="F505" s="44">
        <v>1</v>
      </c>
      <c r="G505" s="45">
        <v>2</v>
      </c>
      <c r="H505" s="27" t="s">
        <v>15</v>
      </c>
      <c r="I505" s="28" t="s">
        <v>39</v>
      </c>
      <c r="J505" s="17"/>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row>
    <row r="506" spans="1:36" s="32" customFormat="1">
      <c r="A506" s="211" t="s">
        <v>902</v>
      </c>
      <c r="B506" s="19" t="s">
        <v>2174</v>
      </c>
      <c r="C506" s="20">
        <v>3.88</v>
      </c>
      <c r="D506" s="21">
        <v>1.135135</v>
      </c>
      <c r="E506" s="21">
        <v>1.4637</v>
      </c>
      <c r="F506" s="42">
        <v>1</v>
      </c>
      <c r="G506" s="43">
        <v>1</v>
      </c>
      <c r="H506" s="30" t="s">
        <v>15</v>
      </c>
      <c r="I506" s="31" t="s">
        <v>39</v>
      </c>
      <c r="J506" s="17"/>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row>
    <row r="507" spans="1:36" s="32" customFormat="1">
      <c r="A507" s="211" t="s">
        <v>903</v>
      </c>
      <c r="B507" s="19" t="s">
        <v>2174</v>
      </c>
      <c r="C507" s="20">
        <v>5.48</v>
      </c>
      <c r="D507" s="21">
        <v>1.4970829999999999</v>
      </c>
      <c r="E507" s="21">
        <v>1.9303999999999999</v>
      </c>
      <c r="F507" s="42">
        <v>1</v>
      </c>
      <c r="G507" s="43">
        <v>1.52</v>
      </c>
      <c r="H507" s="22" t="s">
        <v>15</v>
      </c>
      <c r="I507" s="23" t="s">
        <v>39</v>
      </c>
      <c r="J507" s="17"/>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row>
    <row r="508" spans="1:36" s="32" customFormat="1">
      <c r="A508" s="211" t="s">
        <v>904</v>
      </c>
      <c r="B508" s="19" t="s">
        <v>2174</v>
      </c>
      <c r="C508" s="20">
        <v>8.36</v>
      </c>
      <c r="D508" s="21">
        <v>2.2408640000000002</v>
      </c>
      <c r="E508" s="21">
        <v>2.8895</v>
      </c>
      <c r="F508" s="42">
        <v>1</v>
      </c>
      <c r="G508" s="43">
        <v>1.8</v>
      </c>
      <c r="H508" s="22" t="s">
        <v>15</v>
      </c>
      <c r="I508" s="23" t="s">
        <v>39</v>
      </c>
      <c r="J508" s="17"/>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row>
    <row r="509" spans="1:36" s="32" customFormat="1">
      <c r="A509" s="212" t="s">
        <v>905</v>
      </c>
      <c r="B509" s="24" t="s">
        <v>2174</v>
      </c>
      <c r="C509" s="25">
        <v>15.2</v>
      </c>
      <c r="D509" s="26">
        <v>4.5827299999999997</v>
      </c>
      <c r="E509" s="26">
        <v>5.9092000000000002</v>
      </c>
      <c r="F509" s="44">
        <v>1</v>
      </c>
      <c r="G509" s="45">
        <v>2</v>
      </c>
      <c r="H509" s="27" t="s">
        <v>15</v>
      </c>
      <c r="I509" s="28" t="s">
        <v>39</v>
      </c>
      <c r="J509" s="17"/>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row>
    <row r="510" spans="1:36" s="32" customFormat="1">
      <c r="A510" s="211" t="s">
        <v>906</v>
      </c>
      <c r="B510" s="19" t="s">
        <v>2175</v>
      </c>
      <c r="C510" s="20">
        <v>2.2799999999999998</v>
      </c>
      <c r="D510" s="21">
        <v>0.96978699999999995</v>
      </c>
      <c r="E510" s="21">
        <v>1.2504999999999999</v>
      </c>
      <c r="F510" s="42">
        <v>1</v>
      </c>
      <c r="G510" s="43">
        <v>1</v>
      </c>
      <c r="H510" s="30" t="s">
        <v>15</v>
      </c>
      <c r="I510" s="31" t="s">
        <v>39</v>
      </c>
      <c r="J510" s="17"/>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row>
    <row r="511" spans="1:36" s="32" customFormat="1">
      <c r="A511" s="211" t="s">
        <v>907</v>
      </c>
      <c r="B511" s="19" t="s">
        <v>2175</v>
      </c>
      <c r="C511" s="20">
        <v>3.49</v>
      </c>
      <c r="D511" s="21">
        <v>1.22723</v>
      </c>
      <c r="E511" s="21">
        <v>1.5824</v>
      </c>
      <c r="F511" s="42">
        <v>1</v>
      </c>
      <c r="G511" s="43">
        <v>1.52</v>
      </c>
      <c r="H511" s="22" t="s">
        <v>15</v>
      </c>
      <c r="I511" s="23" t="s">
        <v>39</v>
      </c>
      <c r="J511" s="17"/>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row>
    <row r="512" spans="1:36" s="32" customFormat="1">
      <c r="A512" s="211" t="s">
        <v>908</v>
      </c>
      <c r="B512" s="19" t="s">
        <v>2175</v>
      </c>
      <c r="C512" s="20">
        <v>5.78</v>
      </c>
      <c r="D512" s="21">
        <v>1.671832</v>
      </c>
      <c r="E512" s="21">
        <v>2.1556999999999999</v>
      </c>
      <c r="F512" s="42">
        <v>1</v>
      </c>
      <c r="G512" s="43">
        <v>1.8</v>
      </c>
      <c r="H512" s="22" t="s">
        <v>15</v>
      </c>
      <c r="I512" s="23" t="s">
        <v>39</v>
      </c>
      <c r="J512" s="17"/>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row>
    <row r="513" spans="1:36" s="32" customFormat="1">
      <c r="A513" s="212" t="s">
        <v>909</v>
      </c>
      <c r="B513" s="24" t="s">
        <v>2175</v>
      </c>
      <c r="C513" s="25">
        <v>12.33</v>
      </c>
      <c r="D513" s="26">
        <v>3.543053</v>
      </c>
      <c r="E513" s="26">
        <v>4.5686</v>
      </c>
      <c r="F513" s="44">
        <v>1</v>
      </c>
      <c r="G513" s="45">
        <v>2</v>
      </c>
      <c r="H513" s="27" t="s">
        <v>15</v>
      </c>
      <c r="I513" s="28" t="s">
        <v>39</v>
      </c>
      <c r="J513" s="17"/>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row>
    <row r="514" spans="1:36" s="32" customFormat="1">
      <c r="A514" s="211" t="s">
        <v>910</v>
      </c>
      <c r="B514" s="19" t="s">
        <v>2176</v>
      </c>
      <c r="C514" s="20">
        <v>4.08</v>
      </c>
      <c r="D514" s="21">
        <v>1.2914129999999999</v>
      </c>
      <c r="E514" s="21">
        <v>1.6652</v>
      </c>
      <c r="F514" s="42">
        <v>1</v>
      </c>
      <c r="G514" s="43">
        <v>1</v>
      </c>
      <c r="H514" s="30" t="s">
        <v>15</v>
      </c>
      <c r="I514" s="31" t="s">
        <v>39</v>
      </c>
      <c r="J514" s="17"/>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row>
    <row r="515" spans="1:36" s="32" customFormat="1">
      <c r="A515" s="211" t="s">
        <v>911</v>
      </c>
      <c r="B515" s="19" t="s">
        <v>2176</v>
      </c>
      <c r="C515" s="20">
        <v>5.37</v>
      </c>
      <c r="D515" s="21">
        <v>1.5817600000000001</v>
      </c>
      <c r="E515" s="21">
        <v>2.0396000000000001</v>
      </c>
      <c r="F515" s="42">
        <v>1</v>
      </c>
      <c r="G515" s="43">
        <v>1.52</v>
      </c>
      <c r="H515" s="22" t="s">
        <v>15</v>
      </c>
      <c r="I515" s="23" t="s">
        <v>39</v>
      </c>
      <c r="J515" s="17"/>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row>
    <row r="516" spans="1:36" s="32" customFormat="1">
      <c r="A516" s="211" t="s">
        <v>912</v>
      </c>
      <c r="B516" s="19" t="s">
        <v>2176</v>
      </c>
      <c r="C516" s="20">
        <v>9.51</v>
      </c>
      <c r="D516" s="21">
        <v>2.4471889999999998</v>
      </c>
      <c r="E516" s="21">
        <v>3.1555</v>
      </c>
      <c r="F516" s="42">
        <v>1</v>
      </c>
      <c r="G516" s="43">
        <v>1.8</v>
      </c>
      <c r="H516" s="22" t="s">
        <v>15</v>
      </c>
      <c r="I516" s="23" t="s">
        <v>39</v>
      </c>
      <c r="J516" s="17"/>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row>
    <row r="517" spans="1:36" s="32" customFormat="1">
      <c r="A517" s="212" t="s">
        <v>913</v>
      </c>
      <c r="B517" s="24" t="s">
        <v>2176</v>
      </c>
      <c r="C517" s="25">
        <v>18.989999999999998</v>
      </c>
      <c r="D517" s="26">
        <v>5.3150519999999997</v>
      </c>
      <c r="E517" s="26">
        <v>6.8535000000000004</v>
      </c>
      <c r="F517" s="44">
        <v>1</v>
      </c>
      <c r="G517" s="45">
        <v>2</v>
      </c>
      <c r="H517" s="27" t="s">
        <v>15</v>
      </c>
      <c r="I517" s="28" t="s">
        <v>39</v>
      </c>
      <c r="J517" s="17"/>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row>
    <row r="518" spans="1:36" s="32" customFormat="1">
      <c r="A518" s="211" t="s">
        <v>914</v>
      </c>
      <c r="B518" s="19" t="s">
        <v>2177</v>
      </c>
      <c r="C518" s="20">
        <v>2.63</v>
      </c>
      <c r="D518" s="21">
        <v>0.50158999999999998</v>
      </c>
      <c r="E518" s="21">
        <v>0.64680000000000004</v>
      </c>
      <c r="F518" s="42">
        <v>1</v>
      </c>
      <c r="G518" s="43">
        <v>1</v>
      </c>
      <c r="H518" s="30" t="s">
        <v>15</v>
      </c>
      <c r="I518" s="31" t="s">
        <v>39</v>
      </c>
      <c r="J518" s="17"/>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row>
    <row r="519" spans="1:36" s="32" customFormat="1">
      <c r="A519" s="211" t="s">
        <v>915</v>
      </c>
      <c r="B519" s="19" t="s">
        <v>2177</v>
      </c>
      <c r="C519" s="20">
        <v>3.33</v>
      </c>
      <c r="D519" s="21">
        <v>0.63475000000000004</v>
      </c>
      <c r="E519" s="21">
        <v>0.81850000000000001</v>
      </c>
      <c r="F519" s="42">
        <v>1</v>
      </c>
      <c r="G519" s="43">
        <v>1.52</v>
      </c>
      <c r="H519" s="22" t="s">
        <v>15</v>
      </c>
      <c r="I519" s="23" t="s">
        <v>39</v>
      </c>
      <c r="J519" s="17"/>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row>
    <row r="520" spans="1:36" s="32" customFormat="1">
      <c r="A520" s="211" t="s">
        <v>916</v>
      </c>
      <c r="B520" s="19" t="s">
        <v>2177</v>
      </c>
      <c r="C520" s="20">
        <v>5.24</v>
      </c>
      <c r="D520" s="21">
        <v>1.052486</v>
      </c>
      <c r="E520" s="21">
        <v>1.3571</v>
      </c>
      <c r="F520" s="42">
        <v>1</v>
      </c>
      <c r="G520" s="43">
        <v>1.8</v>
      </c>
      <c r="H520" s="22" t="s">
        <v>15</v>
      </c>
      <c r="I520" s="23" t="s">
        <v>39</v>
      </c>
      <c r="J520" s="17"/>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row>
    <row r="521" spans="1:36" s="32" customFormat="1">
      <c r="A521" s="212" t="s">
        <v>917</v>
      </c>
      <c r="B521" s="24" t="s">
        <v>2177</v>
      </c>
      <c r="C521" s="25">
        <v>10.92</v>
      </c>
      <c r="D521" s="26">
        <v>2.6542789999999998</v>
      </c>
      <c r="E521" s="26">
        <v>3.4226000000000001</v>
      </c>
      <c r="F521" s="44">
        <v>1</v>
      </c>
      <c r="G521" s="45">
        <v>2</v>
      </c>
      <c r="H521" s="27" t="s">
        <v>15</v>
      </c>
      <c r="I521" s="28" t="s">
        <v>39</v>
      </c>
      <c r="J521" s="17"/>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row>
    <row r="522" spans="1:36" s="32" customFormat="1">
      <c r="A522" s="211" t="s">
        <v>918</v>
      </c>
      <c r="B522" s="19" t="s">
        <v>2178</v>
      </c>
      <c r="C522" s="20">
        <v>2.57</v>
      </c>
      <c r="D522" s="21">
        <v>0.51261299999999999</v>
      </c>
      <c r="E522" s="21">
        <v>0.66100000000000003</v>
      </c>
      <c r="F522" s="42">
        <v>1</v>
      </c>
      <c r="G522" s="43">
        <v>1</v>
      </c>
      <c r="H522" s="30" t="s">
        <v>15</v>
      </c>
      <c r="I522" s="31" t="s">
        <v>39</v>
      </c>
      <c r="J522" s="17"/>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row>
    <row r="523" spans="1:36" s="32" customFormat="1">
      <c r="A523" s="211" t="s">
        <v>919</v>
      </c>
      <c r="B523" s="19" t="s">
        <v>2178</v>
      </c>
      <c r="C523" s="20">
        <v>3.2</v>
      </c>
      <c r="D523" s="21">
        <v>0.64230600000000004</v>
      </c>
      <c r="E523" s="21">
        <v>0.82820000000000005</v>
      </c>
      <c r="F523" s="42">
        <v>1</v>
      </c>
      <c r="G523" s="43">
        <v>1.52</v>
      </c>
      <c r="H523" s="22" t="s">
        <v>15</v>
      </c>
      <c r="I523" s="23" t="s">
        <v>39</v>
      </c>
      <c r="J523" s="17"/>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row>
    <row r="524" spans="1:36" s="32" customFormat="1">
      <c r="A524" s="211" t="s">
        <v>920</v>
      </c>
      <c r="B524" s="19" t="s">
        <v>2178</v>
      </c>
      <c r="C524" s="20">
        <v>4.9800000000000004</v>
      </c>
      <c r="D524" s="21">
        <v>1.023444</v>
      </c>
      <c r="E524" s="21">
        <v>1.3197000000000001</v>
      </c>
      <c r="F524" s="42">
        <v>1</v>
      </c>
      <c r="G524" s="43">
        <v>1.8</v>
      </c>
      <c r="H524" s="22" t="s">
        <v>15</v>
      </c>
      <c r="I524" s="23" t="s">
        <v>39</v>
      </c>
      <c r="J524" s="17"/>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row>
    <row r="525" spans="1:36" s="32" customFormat="1">
      <c r="A525" s="212" t="s">
        <v>921</v>
      </c>
      <c r="B525" s="24" t="s">
        <v>2178</v>
      </c>
      <c r="C525" s="25">
        <v>9.9700000000000006</v>
      </c>
      <c r="D525" s="26">
        <v>2.30945</v>
      </c>
      <c r="E525" s="26">
        <v>2.9779</v>
      </c>
      <c r="F525" s="44">
        <v>1</v>
      </c>
      <c r="G525" s="45">
        <v>2</v>
      </c>
      <c r="H525" s="27" t="s">
        <v>15</v>
      </c>
      <c r="I525" s="28" t="s">
        <v>39</v>
      </c>
      <c r="J525" s="17"/>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row>
    <row r="526" spans="1:36" s="32" customFormat="1">
      <c r="A526" s="211" t="s">
        <v>922</v>
      </c>
      <c r="B526" s="19" t="s">
        <v>2179</v>
      </c>
      <c r="C526" s="20">
        <v>3.09</v>
      </c>
      <c r="D526" s="21">
        <v>0.75530799999999998</v>
      </c>
      <c r="E526" s="21">
        <v>0.97389999999999999</v>
      </c>
      <c r="F526" s="42">
        <v>1</v>
      </c>
      <c r="G526" s="43">
        <v>1</v>
      </c>
      <c r="H526" s="30" t="s">
        <v>15</v>
      </c>
      <c r="I526" s="31" t="s">
        <v>39</v>
      </c>
      <c r="J526" s="17"/>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row>
    <row r="527" spans="1:36" s="32" customFormat="1">
      <c r="A527" s="211" t="s">
        <v>923</v>
      </c>
      <c r="B527" s="19" t="s">
        <v>2179</v>
      </c>
      <c r="C527" s="20">
        <v>3.97</v>
      </c>
      <c r="D527" s="21">
        <v>0.89596200000000004</v>
      </c>
      <c r="E527" s="21">
        <v>1.1553</v>
      </c>
      <c r="F527" s="42">
        <v>1</v>
      </c>
      <c r="G527" s="43">
        <v>1.52</v>
      </c>
      <c r="H527" s="22" t="s">
        <v>15</v>
      </c>
      <c r="I527" s="23" t="s">
        <v>39</v>
      </c>
      <c r="J527" s="17"/>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row>
    <row r="528" spans="1:36" s="32" customFormat="1">
      <c r="A528" s="211" t="s">
        <v>924</v>
      </c>
      <c r="B528" s="19" t="s">
        <v>2179</v>
      </c>
      <c r="C528" s="20">
        <v>5.65</v>
      </c>
      <c r="D528" s="21">
        <v>1.2398370000000001</v>
      </c>
      <c r="E528" s="21">
        <v>1.5987</v>
      </c>
      <c r="F528" s="42">
        <v>1</v>
      </c>
      <c r="G528" s="43">
        <v>1.8</v>
      </c>
      <c r="H528" s="22" t="s">
        <v>15</v>
      </c>
      <c r="I528" s="23" t="s">
        <v>39</v>
      </c>
      <c r="J528" s="17"/>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row>
    <row r="529" spans="1:36" s="32" customFormat="1">
      <c r="A529" s="212" t="s">
        <v>925</v>
      </c>
      <c r="B529" s="24" t="s">
        <v>2179</v>
      </c>
      <c r="C529" s="25">
        <v>9.06</v>
      </c>
      <c r="D529" s="26">
        <v>2.0207250000000001</v>
      </c>
      <c r="E529" s="26">
        <v>2.6055999999999999</v>
      </c>
      <c r="F529" s="44">
        <v>1</v>
      </c>
      <c r="G529" s="45">
        <v>2</v>
      </c>
      <c r="H529" s="27" t="s">
        <v>15</v>
      </c>
      <c r="I529" s="28" t="s">
        <v>39</v>
      </c>
      <c r="J529" s="17"/>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row>
    <row r="530" spans="1:36" s="32" customFormat="1">
      <c r="A530" s="211" t="s">
        <v>926</v>
      </c>
      <c r="B530" s="19" t="s">
        <v>2180</v>
      </c>
      <c r="C530" s="20">
        <v>2.98</v>
      </c>
      <c r="D530" s="21">
        <v>0.52248600000000001</v>
      </c>
      <c r="E530" s="21">
        <v>0.67369999999999997</v>
      </c>
      <c r="F530" s="42">
        <v>1</v>
      </c>
      <c r="G530" s="43">
        <v>1</v>
      </c>
      <c r="H530" s="30" t="s">
        <v>15</v>
      </c>
      <c r="I530" s="31" t="s">
        <v>39</v>
      </c>
      <c r="J530" s="17"/>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row>
    <row r="531" spans="1:36" s="32" customFormat="1">
      <c r="A531" s="211" t="s">
        <v>927</v>
      </c>
      <c r="B531" s="19" t="s">
        <v>2180</v>
      </c>
      <c r="C531" s="20">
        <v>3.76</v>
      </c>
      <c r="D531" s="21">
        <v>0.67519799999999996</v>
      </c>
      <c r="E531" s="21">
        <v>0.87060000000000004</v>
      </c>
      <c r="F531" s="42">
        <v>1</v>
      </c>
      <c r="G531" s="43">
        <v>1.52</v>
      </c>
      <c r="H531" s="22" t="s">
        <v>15</v>
      </c>
      <c r="I531" s="23" t="s">
        <v>39</v>
      </c>
      <c r="J531" s="17"/>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row>
    <row r="532" spans="1:36" s="32" customFormat="1">
      <c r="A532" s="211" t="s">
        <v>928</v>
      </c>
      <c r="B532" s="19" t="s">
        <v>2180</v>
      </c>
      <c r="C532" s="20">
        <v>5.97</v>
      </c>
      <c r="D532" s="21">
        <v>1.1278859999999999</v>
      </c>
      <c r="E532" s="21">
        <v>1.4542999999999999</v>
      </c>
      <c r="F532" s="42">
        <v>1</v>
      </c>
      <c r="G532" s="43">
        <v>1.8</v>
      </c>
      <c r="H532" s="22" t="s">
        <v>15</v>
      </c>
      <c r="I532" s="23" t="s">
        <v>39</v>
      </c>
      <c r="J532" s="17"/>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row>
    <row r="533" spans="1:36" s="32" customFormat="1">
      <c r="A533" s="212" t="s">
        <v>929</v>
      </c>
      <c r="B533" s="24" t="s">
        <v>2180</v>
      </c>
      <c r="C533" s="25">
        <v>13.5</v>
      </c>
      <c r="D533" s="26">
        <v>3.1387480000000001</v>
      </c>
      <c r="E533" s="26">
        <v>4.0472999999999999</v>
      </c>
      <c r="F533" s="44">
        <v>1</v>
      </c>
      <c r="G533" s="45">
        <v>2</v>
      </c>
      <c r="H533" s="27" t="s">
        <v>15</v>
      </c>
      <c r="I533" s="28" t="s">
        <v>39</v>
      </c>
      <c r="J533" s="17"/>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row>
    <row r="534" spans="1:36" s="32" customFormat="1">
      <c r="A534" s="211" t="s">
        <v>930</v>
      </c>
      <c r="B534" s="19" t="s">
        <v>2181</v>
      </c>
      <c r="C534" s="20">
        <v>2.78</v>
      </c>
      <c r="D534" s="21">
        <v>0.55981300000000001</v>
      </c>
      <c r="E534" s="21">
        <v>0.7218</v>
      </c>
      <c r="F534" s="42">
        <v>1</v>
      </c>
      <c r="G534" s="43">
        <v>1</v>
      </c>
      <c r="H534" s="30" t="s">
        <v>15</v>
      </c>
      <c r="I534" s="31" t="s">
        <v>39</v>
      </c>
      <c r="J534" s="17"/>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row>
    <row r="535" spans="1:36" s="32" customFormat="1">
      <c r="A535" s="211" t="s">
        <v>931</v>
      </c>
      <c r="B535" s="19" t="s">
        <v>2181</v>
      </c>
      <c r="C535" s="20">
        <v>3.15</v>
      </c>
      <c r="D535" s="21">
        <v>0.66300800000000004</v>
      </c>
      <c r="E535" s="21">
        <v>0.85489999999999999</v>
      </c>
      <c r="F535" s="42">
        <v>1</v>
      </c>
      <c r="G535" s="43">
        <v>1.52</v>
      </c>
      <c r="H535" s="22" t="s">
        <v>15</v>
      </c>
      <c r="I535" s="23" t="s">
        <v>39</v>
      </c>
      <c r="J535" s="17"/>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row>
    <row r="536" spans="1:36" s="32" customFormat="1">
      <c r="A536" s="211" t="s">
        <v>932</v>
      </c>
      <c r="B536" s="19" t="s">
        <v>2181</v>
      </c>
      <c r="C536" s="20">
        <v>4.7</v>
      </c>
      <c r="D536" s="21">
        <v>0.999359</v>
      </c>
      <c r="E536" s="21">
        <v>1.2886</v>
      </c>
      <c r="F536" s="42">
        <v>1</v>
      </c>
      <c r="G536" s="43">
        <v>1.8</v>
      </c>
      <c r="H536" s="22" t="s">
        <v>15</v>
      </c>
      <c r="I536" s="23" t="s">
        <v>39</v>
      </c>
      <c r="J536" s="17"/>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row>
    <row r="537" spans="1:36" s="32" customFormat="1">
      <c r="A537" s="212" t="s">
        <v>933</v>
      </c>
      <c r="B537" s="24" t="s">
        <v>2181</v>
      </c>
      <c r="C537" s="25">
        <v>8.3699999999999992</v>
      </c>
      <c r="D537" s="26">
        <v>2.0427010000000001</v>
      </c>
      <c r="E537" s="26">
        <v>2.6339999999999999</v>
      </c>
      <c r="F537" s="44">
        <v>1</v>
      </c>
      <c r="G537" s="45">
        <v>2</v>
      </c>
      <c r="H537" s="27" t="s">
        <v>15</v>
      </c>
      <c r="I537" s="28" t="s">
        <v>39</v>
      </c>
      <c r="J537" s="17"/>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row>
    <row r="538" spans="1:36" s="32" customFormat="1">
      <c r="A538" s="211" t="s">
        <v>934</v>
      </c>
      <c r="B538" s="19" t="s">
        <v>2182</v>
      </c>
      <c r="C538" s="20">
        <v>2.35</v>
      </c>
      <c r="D538" s="21">
        <v>0.603684</v>
      </c>
      <c r="E538" s="21">
        <v>0.77839999999999998</v>
      </c>
      <c r="F538" s="42">
        <v>1</v>
      </c>
      <c r="G538" s="43">
        <v>1</v>
      </c>
      <c r="H538" s="30" t="s">
        <v>15</v>
      </c>
      <c r="I538" s="31" t="s">
        <v>39</v>
      </c>
      <c r="J538" s="17"/>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row>
    <row r="539" spans="1:36" s="32" customFormat="1">
      <c r="A539" s="211" t="s">
        <v>935</v>
      </c>
      <c r="B539" s="19" t="s">
        <v>2182</v>
      </c>
      <c r="C539" s="20">
        <v>3.37</v>
      </c>
      <c r="D539" s="21">
        <v>0.805226</v>
      </c>
      <c r="E539" s="21">
        <v>1.0383</v>
      </c>
      <c r="F539" s="42">
        <v>1</v>
      </c>
      <c r="G539" s="43">
        <v>1.52</v>
      </c>
      <c r="H539" s="22" t="s">
        <v>15</v>
      </c>
      <c r="I539" s="23" t="s">
        <v>39</v>
      </c>
      <c r="J539" s="17"/>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row>
    <row r="540" spans="1:36" s="32" customFormat="1">
      <c r="A540" s="211" t="s">
        <v>936</v>
      </c>
      <c r="B540" s="19" t="s">
        <v>2182</v>
      </c>
      <c r="C540" s="20">
        <v>5.17</v>
      </c>
      <c r="D540" s="21">
        <v>1.16038</v>
      </c>
      <c r="E540" s="21">
        <v>1.4962</v>
      </c>
      <c r="F540" s="42">
        <v>1</v>
      </c>
      <c r="G540" s="43">
        <v>1.8</v>
      </c>
      <c r="H540" s="22" t="s">
        <v>15</v>
      </c>
      <c r="I540" s="23" t="s">
        <v>39</v>
      </c>
      <c r="J540" s="17"/>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row>
    <row r="541" spans="1:36" s="32" customFormat="1">
      <c r="A541" s="212" t="s">
        <v>937</v>
      </c>
      <c r="B541" s="24" t="s">
        <v>2182</v>
      </c>
      <c r="C541" s="25">
        <v>9.8699999999999992</v>
      </c>
      <c r="D541" s="26">
        <v>2.2974380000000001</v>
      </c>
      <c r="E541" s="26">
        <v>2.9624000000000001</v>
      </c>
      <c r="F541" s="44">
        <v>1</v>
      </c>
      <c r="G541" s="45">
        <v>2</v>
      </c>
      <c r="H541" s="27" t="s">
        <v>15</v>
      </c>
      <c r="I541" s="28" t="s">
        <v>39</v>
      </c>
      <c r="J541" s="17"/>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row>
    <row r="542" spans="1:36" s="32" customFormat="1">
      <c r="A542" s="211" t="s">
        <v>938</v>
      </c>
      <c r="B542" s="19" t="s">
        <v>2183</v>
      </c>
      <c r="C542" s="20">
        <v>3.22</v>
      </c>
      <c r="D542" s="21">
        <v>1.5322819999999999</v>
      </c>
      <c r="E542" s="21">
        <v>1.9758</v>
      </c>
      <c r="F542" s="42">
        <v>1</v>
      </c>
      <c r="G542" s="43">
        <v>1</v>
      </c>
      <c r="H542" s="30" t="s">
        <v>15</v>
      </c>
      <c r="I542" s="31" t="s">
        <v>40</v>
      </c>
      <c r="J542" s="17"/>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row>
    <row r="543" spans="1:36" s="32" customFormat="1">
      <c r="A543" s="211" t="s">
        <v>939</v>
      </c>
      <c r="B543" s="19" t="s">
        <v>2183</v>
      </c>
      <c r="C543" s="20">
        <v>3.43</v>
      </c>
      <c r="D543" s="21">
        <v>1.673189</v>
      </c>
      <c r="E543" s="21">
        <v>2.1575000000000002</v>
      </c>
      <c r="F543" s="42">
        <v>1</v>
      </c>
      <c r="G543" s="43">
        <v>1.52</v>
      </c>
      <c r="H543" s="22" t="s">
        <v>15</v>
      </c>
      <c r="I543" s="23" t="s">
        <v>40</v>
      </c>
      <c r="J543" s="17"/>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row>
    <row r="544" spans="1:36" s="32" customFormat="1">
      <c r="A544" s="211" t="s">
        <v>940</v>
      </c>
      <c r="B544" s="19" t="s">
        <v>2183</v>
      </c>
      <c r="C544" s="20">
        <v>4.71</v>
      </c>
      <c r="D544" s="21">
        <v>2.2895159999999999</v>
      </c>
      <c r="E544" s="21">
        <v>2.9521999999999999</v>
      </c>
      <c r="F544" s="42">
        <v>1</v>
      </c>
      <c r="G544" s="43">
        <v>1.8</v>
      </c>
      <c r="H544" s="22" t="s">
        <v>15</v>
      </c>
      <c r="I544" s="23" t="s">
        <v>40</v>
      </c>
      <c r="J544" s="17"/>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row>
    <row r="545" spans="1:36" s="32" customFormat="1">
      <c r="A545" s="212" t="s">
        <v>941</v>
      </c>
      <c r="B545" s="24" t="s">
        <v>2183</v>
      </c>
      <c r="C545" s="25">
        <v>12.06</v>
      </c>
      <c r="D545" s="26">
        <v>3.7941180000000001</v>
      </c>
      <c r="E545" s="26">
        <v>4.8922999999999996</v>
      </c>
      <c r="F545" s="44">
        <v>1</v>
      </c>
      <c r="G545" s="45">
        <v>2</v>
      </c>
      <c r="H545" s="27" t="s">
        <v>15</v>
      </c>
      <c r="I545" s="28" t="s">
        <v>40</v>
      </c>
      <c r="J545" s="17"/>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row>
    <row r="546" spans="1:36" s="32" customFormat="1">
      <c r="A546" s="211" t="s">
        <v>942</v>
      </c>
      <c r="B546" s="19" t="s">
        <v>2184</v>
      </c>
      <c r="C546" s="20">
        <v>2.73</v>
      </c>
      <c r="D546" s="21">
        <v>1.4623699999999999</v>
      </c>
      <c r="E546" s="21">
        <v>1.8855999999999999</v>
      </c>
      <c r="F546" s="42">
        <v>1</v>
      </c>
      <c r="G546" s="43">
        <v>1</v>
      </c>
      <c r="H546" s="30" t="s">
        <v>15</v>
      </c>
      <c r="I546" s="31" t="s">
        <v>40</v>
      </c>
      <c r="J546" s="17"/>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row>
    <row r="547" spans="1:36" s="32" customFormat="1">
      <c r="A547" s="211" t="s">
        <v>943</v>
      </c>
      <c r="B547" s="19" t="s">
        <v>2184</v>
      </c>
      <c r="C547" s="20">
        <v>3.11</v>
      </c>
      <c r="D547" s="21">
        <v>1.626064</v>
      </c>
      <c r="E547" s="21">
        <v>2.0966999999999998</v>
      </c>
      <c r="F547" s="42">
        <v>1</v>
      </c>
      <c r="G547" s="43">
        <v>1.52</v>
      </c>
      <c r="H547" s="22" t="s">
        <v>15</v>
      </c>
      <c r="I547" s="23" t="s">
        <v>40</v>
      </c>
      <c r="J547" s="17"/>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row>
    <row r="548" spans="1:36" s="32" customFormat="1">
      <c r="A548" s="211" t="s">
        <v>944</v>
      </c>
      <c r="B548" s="19" t="s">
        <v>2184</v>
      </c>
      <c r="C548" s="20">
        <v>4.68</v>
      </c>
      <c r="D548" s="21">
        <v>2.0911249999999999</v>
      </c>
      <c r="E548" s="21">
        <v>2.6964000000000001</v>
      </c>
      <c r="F548" s="42">
        <v>1</v>
      </c>
      <c r="G548" s="43">
        <v>1.8</v>
      </c>
      <c r="H548" s="22" t="s">
        <v>15</v>
      </c>
      <c r="I548" s="23" t="s">
        <v>40</v>
      </c>
      <c r="J548" s="17"/>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row>
    <row r="549" spans="1:36" s="32" customFormat="1">
      <c r="A549" s="212" t="s">
        <v>945</v>
      </c>
      <c r="B549" s="24" t="s">
        <v>2184</v>
      </c>
      <c r="C549" s="25">
        <v>11.17</v>
      </c>
      <c r="D549" s="26">
        <v>3.844859</v>
      </c>
      <c r="E549" s="26">
        <v>4.9577</v>
      </c>
      <c r="F549" s="44">
        <v>1</v>
      </c>
      <c r="G549" s="45">
        <v>2</v>
      </c>
      <c r="H549" s="27" t="s">
        <v>15</v>
      </c>
      <c r="I549" s="28" t="s">
        <v>40</v>
      </c>
      <c r="J549" s="17"/>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row>
    <row r="550" spans="1:36" s="32" customFormat="1">
      <c r="A550" s="211" t="s">
        <v>946</v>
      </c>
      <c r="B550" s="19" t="s">
        <v>2185</v>
      </c>
      <c r="C550" s="20">
        <v>4.29</v>
      </c>
      <c r="D550" s="21">
        <v>4.5175039999999997</v>
      </c>
      <c r="E550" s="21">
        <v>5.8250999999999999</v>
      </c>
      <c r="F550" s="42">
        <v>1</v>
      </c>
      <c r="G550" s="43">
        <v>1</v>
      </c>
      <c r="H550" s="30" t="s">
        <v>15</v>
      </c>
      <c r="I550" s="31" t="s">
        <v>40</v>
      </c>
      <c r="J550" s="17"/>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row>
    <row r="551" spans="1:36" s="32" customFormat="1">
      <c r="A551" s="211" t="s">
        <v>947</v>
      </c>
      <c r="B551" s="19" t="s">
        <v>2185</v>
      </c>
      <c r="C551" s="20">
        <v>5.46</v>
      </c>
      <c r="D551" s="21">
        <v>5.4360689999999998</v>
      </c>
      <c r="E551" s="21">
        <v>7.0095000000000001</v>
      </c>
      <c r="F551" s="42">
        <v>1</v>
      </c>
      <c r="G551" s="43">
        <v>1.52</v>
      </c>
      <c r="H551" s="22" t="s">
        <v>15</v>
      </c>
      <c r="I551" s="23" t="s">
        <v>40</v>
      </c>
      <c r="J551" s="17"/>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row>
    <row r="552" spans="1:36" s="32" customFormat="1">
      <c r="A552" s="211" t="s">
        <v>948</v>
      </c>
      <c r="B552" s="19" t="s">
        <v>2185</v>
      </c>
      <c r="C552" s="20">
        <v>7.91</v>
      </c>
      <c r="D552" s="21">
        <v>7.9643920000000001</v>
      </c>
      <c r="E552" s="21">
        <v>10.2697</v>
      </c>
      <c r="F552" s="42">
        <v>1</v>
      </c>
      <c r="G552" s="43">
        <v>1.8</v>
      </c>
      <c r="H552" s="22" t="s">
        <v>15</v>
      </c>
      <c r="I552" s="23" t="s">
        <v>40</v>
      </c>
      <c r="J552" s="17"/>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row>
    <row r="553" spans="1:36" s="32" customFormat="1">
      <c r="A553" s="212" t="s">
        <v>949</v>
      </c>
      <c r="B553" s="24" t="s">
        <v>2185</v>
      </c>
      <c r="C553" s="25">
        <v>14.18</v>
      </c>
      <c r="D553" s="26">
        <v>10.81901</v>
      </c>
      <c r="E553" s="26">
        <v>13.9505</v>
      </c>
      <c r="F553" s="44">
        <v>1</v>
      </c>
      <c r="G553" s="45">
        <v>2</v>
      </c>
      <c r="H553" s="27" t="s">
        <v>15</v>
      </c>
      <c r="I553" s="28" t="s">
        <v>40</v>
      </c>
      <c r="J553" s="17"/>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row>
    <row r="554" spans="1:36" s="32" customFormat="1">
      <c r="A554" s="211" t="s">
        <v>950</v>
      </c>
      <c r="B554" s="19" t="s">
        <v>2186</v>
      </c>
      <c r="C554" s="20">
        <v>2.8</v>
      </c>
      <c r="D554" s="21">
        <v>2.7458930000000001</v>
      </c>
      <c r="E554" s="21">
        <v>3.5407000000000002</v>
      </c>
      <c r="F554" s="42">
        <v>1</v>
      </c>
      <c r="G554" s="43">
        <v>1</v>
      </c>
      <c r="H554" s="30" t="s">
        <v>15</v>
      </c>
      <c r="I554" s="31" t="s">
        <v>40</v>
      </c>
      <c r="J554" s="17"/>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row>
    <row r="555" spans="1:36" s="32" customFormat="1">
      <c r="A555" s="211" t="s">
        <v>951</v>
      </c>
      <c r="B555" s="19" t="s">
        <v>2186</v>
      </c>
      <c r="C555" s="20">
        <v>3.75</v>
      </c>
      <c r="D555" s="21">
        <v>3.2887940000000002</v>
      </c>
      <c r="E555" s="21">
        <v>4.2407000000000004</v>
      </c>
      <c r="F555" s="42">
        <v>1</v>
      </c>
      <c r="G555" s="43">
        <v>1.52</v>
      </c>
      <c r="H555" s="22" t="s">
        <v>15</v>
      </c>
      <c r="I555" s="23" t="s">
        <v>40</v>
      </c>
      <c r="J555" s="17"/>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row>
    <row r="556" spans="1:36" s="32" customFormat="1">
      <c r="A556" s="211" t="s">
        <v>952</v>
      </c>
      <c r="B556" s="19" t="s">
        <v>2186</v>
      </c>
      <c r="C556" s="20">
        <v>7.08</v>
      </c>
      <c r="D556" s="21">
        <v>4.9530960000000004</v>
      </c>
      <c r="E556" s="21">
        <v>6.3868</v>
      </c>
      <c r="F556" s="42">
        <v>1</v>
      </c>
      <c r="G556" s="43">
        <v>1.8</v>
      </c>
      <c r="H556" s="22" t="s">
        <v>15</v>
      </c>
      <c r="I556" s="23" t="s">
        <v>40</v>
      </c>
      <c r="J556" s="17"/>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row>
    <row r="557" spans="1:36" s="32" customFormat="1">
      <c r="A557" s="212" t="s">
        <v>953</v>
      </c>
      <c r="B557" s="24" t="s">
        <v>2186</v>
      </c>
      <c r="C557" s="25">
        <v>16.190000000000001</v>
      </c>
      <c r="D557" s="26">
        <v>8.2493879999999997</v>
      </c>
      <c r="E557" s="26">
        <v>10.6372</v>
      </c>
      <c r="F557" s="44">
        <v>1</v>
      </c>
      <c r="G557" s="45">
        <v>2</v>
      </c>
      <c r="H557" s="27" t="s">
        <v>15</v>
      </c>
      <c r="I557" s="28" t="s">
        <v>40</v>
      </c>
      <c r="J557" s="17"/>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row>
    <row r="558" spans="1:36" s="32" customFormat="1">
      <c r="A558" s="211" t="s">
        <v>954</v>
      </c>
      <c r="B558" s="19" t="s">
        <v>2187</v>
      </c>
      <c r="C558" s="20">
        <v>4.9400000000000004</v>
      </c>
      <c r="D558" s="21">
        <v>1.029671</v>
      </c>
      <c r="E558" s="21">
        <v>1.3277000000000001</v>
      </c>
      <c r="F558" s="42">
        <v>1</v>
      </c>
      <c r="G558" s="43">
        <v>1</v>
      </c>
      <c r="H558" s="30" t="s">
        <v>15</v>
      </c>
      <c r="I558" s="31" t="s">
        <v>40</v>
      </c>
      <c r="J558" s="17"/>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row>
    <row r="559" spans="1:36" s="32" customFormat="1">
      <c r="A559" s="211" t="s">
        <v>955</v>
      </c>
      <c r="B559" s="19" t="s">
        <v>2187</v>
      </c>
      <c r="C559" s="20">
        <v>6.68</v>
      </c>
      <c r="D559" s="21">
        <v>1.4097630000000001</v>
      </c>
      <c r="E559" s="21">
        <v>1.8178000000000001</v>
      </c>
      <c r="F559" s="42">
        <v>1</v>
      </c>
      <c r="G559" s="43">
        <v>1.52</v>
      </c>
      <c r="H559" s="22" t="s">
        <v>15</v>
      </c>
      <c r="I559" s="23" t="s">
        <v>40</v>
      </c>
      <c r="J559" s="17"/>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row>
    <row r="560" spans="1:36" s="32" customFormat="1">
      <c r="A560" s="211" t="s">
        <v>956</v>
      </c>
      <c r="B560" s="19" t="s">
        <v>2187</v>
      </c>
      <c r="C560" s="20">
        <v>10.34</v>
      </c>
      <c r="D560" s="21">
        <v>2.3069269999999999</v>
      </c>
      <c r="E560" s="21">
        <v>2.9746999999999999</v>
      </c>
      <c r="F560" s="42">
        <v>1</v>
      </c>
      <c r="G560" s="43">
        <v>1.8</v>
      </c>
      <c r="H560" s="22" t="s">
        <v>15</v>
      </c>
      <c r="I560" s="23" t="s">
        <v>40</v>
      </c>
      <c r="J560" s="17"/>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row>
    <row r="561" spans="1:36" s="32" customFormat="1">
      <c r="A561" s="212" t="s">
        <v>957</v>
      </c>
      <c r="B561" s="24" t="s">
        <v>2187</v>
      </c>
      <c r="C561" s="25">
        <v>17.66</v>
      </c>
      <c r="D561" s="26">
        <v>4.8793709999999999</v>
      </c>
      <c r="E561" s="26">
        <v>6.2916999999999996</v>
      </c>
      <c r="F561" s="44">
        <v>1</v>
      </c>
      <c r="G561" s="45">
        <v>2</v>
      </c>
      <c r="H561" s="27" t="s">
        <v>15</v>
      </c>
      <c r="I561" s="28" t="s">
        <v>40</v>
      </c>
      <c r="J561" s="17"/>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row>
    <row r="562" spans="1:36" s="32" customFormat="1">
      <c r="A562" s="211" t="s">
        <v>958</v>
      </c>
      <c r="B562" s="19" t="s">
        <v>2188</v>
      </c>
      <c r="C562" s="20">
        <v>3.89</v>
      </c>
      <c r="D562" s="21">
        <v>1.2481880000000001</v>
      </c>
      <c r="E562" s="21">
        <v>1.6094999999999999</v>
      </c>
      <c r="F562" s="42">
        <v>1</v>
      </c>
      <c r="G562" s="43">
        <v>1</v>
      </c>
      <c r="H562" s="30" t="s">
        <v>15</v>
      </c>
      <c r="I562" s="31" t="s">
        <v>40</v>
      </c>
      <c r="J562" s="17"/>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row>
    <row r="563" spans="1:36" s="32" customFormat="1">
      <c r="A563" s="211" t="s">
        <v>959</v>
      </c>
      <c r="B563" s="19" t="s">
        <v>2188</v>
      </c>
      <c r="C563" s="20">
        <v>4.8600000000000003</v>
      </c>
      <c r="D563" s="21">
        <v>1.4705790000000001</v>
      </c>
      <c r="E563" s="21">
        <v>1.8962000000000001</v>
      </c>
      <c r="F563" s="42">
        <v>1</v>
      </c>
      <c r="G563" s="43">
        <v>1.52</v>
      </c>
      <c r="H563" s="22" t="s">
        <v>15</v>
      </c>
      <c r="I563" s="23" t="s">
        <v>40</v>
      </c>
      <c r="J563" s="17"/>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row>
    <row r="564" spans="1:36" s="32" customFormat="1">
      <c r="A564" s="211" t="s">
        <v>960</v>
      </c>
      <c r="B564" s="19" t="s">
        <v>2188</v>
      </c>
      <c r="C564" s="20">
        <v>6.76</v>
      </c>
      <c r="D564" s="21">
        <v>1.963068</v>
      </c>
      <c r="E564" s="21">
        <v>2.5312999999999999</v>
      </c>
      <c r="F564" s="42">
        <v>1</v>
      </c>
      <c r="G564" s="43">
        <v>1.8</v>
      </c>
      <c r="H564" s="22" t="s">
        <v>15</v>
      </c>
      <c r="I564" s="23" t="s">
        <v>40</v>
      </c>
      <c r="J564" s="17"/>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row>
    <row r="565" spans="1:36" s="32" customFormat="1">
      <c r="A565" s="212" t="s">
        <v>961</v>
      </c>
      <c r="B565" s="24" t="s">
        <v>2188</v>
      </c>
      <c r="C565" s="25">
        <v>11.69</v>
      </c>
      <c r="D565" s="26">
        <v>3.431597</v>
      </c>
      <c r="E565" s="26">
        <v>4.4249000000000001</v>
      </c>
      <c r="F565" s="44">
        <v>1</v>
      </c>
      <c r="G565" s="45">
        <v>2</v>
      </c>
      <c r="H565" s="27" t="s">
        <v>15</v>
      </c>
      <c r="I565" s="28" t="s">
        <v>40</v>
      </c>
      <c r="J565" s="17"/>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row>
    <row r="566" spans="1:36" s="32" customFormat="1">
      <c r="A566" s="211" t="s">
        <v>962</v>
      </c>
      <c r="B566" s="19" t="s">
        <v>2189</v>
      </c>
      <c r="C566" s="20">
        <v>2.71</v>
      </c>
      <c r="D566" s="21">
        <v>1.259517</v>
      </c>
      <c r="E566" s="21">
        <v>1.6241000000000001</v>
      </c>
      <c r="F566" s="42">
        <v>1</v>
      </c>
      <c r="G566" s="43">
        <v>1</v>
      </c>
      <c r="H566" s="30" t="s">
        <v>15</v>
      </c>
      <c r="I566" s="31" t="s">
        <v>40</v>
      </c>
      <c r="J566" s="17"/>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row>
    <row r="567" spans="1:36" s="32" customFormat="1">
      <c r="A567" s="211" t="s">
        <v>963</v>
      </c>
      <c r="B567" s="19" t="s">
        <v>2189</v>
      </c>
      <c r="C567" s="20">
        <v>4.53</v>
      </c>
      <c r="D567" s="21">
        <v>1.790467</v>
      </c>
      <c r="E567" s="21">
        <v>2.3087</v>
      </c>
      <c r="F567" s="42">
        <v>1</v>
      </c>
      <c r="G567" s="43">
        <v>1.52</v>
      </c>
      <c r="H567" s="22" t="s">
        <v>15</v>
      </c>
      <c r="I567" s="23" t="s">
        <v>40</v>
      </c>
      <c r="J567" s="17"/>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row>
    <row r="568" spans="1:36" s="32" customFormat="1">
      <c r="A568" s="211" t="s">
        <v>964</v>
      </c>
      <c r="B568" s="19" t="s">
        <v>2189</v>
      </c>
      <c r="C568" s="20">
        <v>8.18</v>
      </c>
      <c r="D568" s="21">
        <v>2.6140050000000001</v>
      </c>
      <c r="E568" s="21">
        <v>3.3706</v>
      </c>
      <c r="F568" s="42">
        <v>1</v>
      </c>
      <c r="G568" s="43">
        <v>1.8</v>
      </c>
      <c r="H568" s="22" t="s">
        <v>15</v>
      </c>
      <c r="I568" s="23" t="s">
        <v>40</v>
      </c>
      <c r="J568" s="17"/>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row>
    <row r="569" spans="1:36" s="32" customFormat="1">
      <c r="A569" s="212" t="s">
        <v>965</v>
      </c>
      <c r="B569" s="24" t="s">
        <v>2189</v>
      </c>
      <c r="C569" s="25">
        <v>16.77</v>
      </c>
      <c r="D569" s="26">
        <v>5.111173</v>
      </c>
      <c r="E569" s="26">
        <v>6.5906000000000002</v>
      </c>
      <c r="F569" s="44">
        <v>1</v>
      </c>
      <c r="G569" s="45">
        <v>2</v>
      </c>
      <c r="H569" s="27" t="s">
        <v>15</v>
      </c>
      <c r="I569" s="28" t="s">
        <v>40</v>
      </c>
      <c r="J569" s="17"/>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row>
    <row r="570" spans="1:36" s="32" customFormat="1">
      <c r="A570" s="211" t="s">
        <v>966</v>
      </c>
      <c r="B570" s="19" t="s">
        <v>2190</v>
      </c>
      <c r="C570" s="20">
        <v>1.76</v>
      </c>
      <c r="D570" s="21">
        <v>0.93855699999999997</v>
      </c>
      <c r="E570" s="21">
        <v>1.2101999999999999</v>
      </c>
      <c r="F570" s="42">
        <v>1</v>
      </c>
      <c r="G570" s="43">
        <v>1</v>
      </c>
      <c r="H570" s="30" t="s">
        <v>15</v>
      </c>
      <c r="I570" s="31" t="s">
        <v>40</v>
      </c>
      <c r="J570" s="17"/>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row>
    <row r="571" spans="1:36" s="32" customFormat="1">
      <c r="A571" s="211" t="s">
        <v>967</v>
      </c>
      <c r="B571" s="19" t="s">
        <v>2190</v>
      </c>
      <c r="C571" s="20">
        <v>2.97</v>
      </c>
      <c r="D571" s="21">
        <v>1.2459009999999999</v>
      </c>
      <c r="E571" s="21">
        <v>1.6065</v>
      </c>
      <c r="F571" s="42">
        <v>1</v>
      </c>
      <c r="G571" s="43">
        <v>1.52</v>
      </c>
      <c r="H571" s="22" t="s">
        <v>15</v>
      </c>
      <c r="I571" s="23" t="s">
        <v>40</v>
      </c>
      <c r="J571" s="17"/>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row>
    <row r="572" spans="1:36" s="32" customFormat="1">
      <c r="A572" s="211" t="s">
        <v>968</v>
      </c>
      <c r="B572" s="19" t="s">
        <v>2190</v>
      </c>
      <c r="C572" s="20">
        <v>5.91</v>
      </c>
      <c r="D572" s="21">
        <v>1.8028040000000001</v>
      </c>
      <c r="E572" s="21">
        <v>2.3246000000000002</v>
      </c>
      <c r="F572" s="42">
        <v>1</v>
      </c>
      <c r="G572" s="43">
        <v>1.8</v>
      </c>
      <c r="H572" s="22" t="s">
        <v>15</v>
      </c>
      <c r="I572" s="23" t="s">
        <v>40</v>
      </c>
      <c r="J572" s="17"/>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row>
    <row r="573" spans="1:36" s="32" customFormat="1">
      <c r="A573" s="212" t="s">
        <v>969</v>
      </c>
      <c r="B573" s="24" t="s">
        <v>2190</v>
      </c>
      <c r="C573" s="25">
        <v>13.67</v>
      </c>
      <c r="D573" s="26">
        <v>3.8760729999999999</v>
      </c>
      <c r="E573" s="26">
        <v>4.9980000000000002</v>
      </c>
      <c r="F573" s="44">
        <v>1</v>
      </c>
      <c r="G573" s="45">
        <v>2</v>
      </c>
      <c r="H573" s="27" t="s">
        <v>15</v>
      </c>
      <c r="I573" s="28" t="s">
        <v>40</v>
      </c>
      <c r="J573" s="17"/>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row>
    <row r="574" spans="1:36" s="32" customFormat="1">
      <c r="A574" s="211" t="s">
        <v>970</v>
      </c>
      <c r="B574" s="19" t="s">
        <v>2191</v>
      </c>
      <c r="C574" s="20">
        <v>4.47</v>
      </c>
      <c r="D574" s="21">
        <v>1.5473969999999999</v>
      </c>
      <c r="E574" s="21">
        <v>1.9953000000000001</v>
      </c>
      <c r="F574" s="42">
        <v>1</v>
      </c>
      <c r="G574" s="43">
        <v>1</v>
      </c>
      <c r="H574" s="30" t="s">
        <v>15</v>
      </c>
      <c r="I574" s="31" t="s">
        <v>40</v>
      </c>
      <c r="J574" s="17"/>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row>
    <row r="575" spans="1:36" s="32" customFormat="1">
      <c r="A575" s="211" t="s">
        <v>971</v>
      </c>
      <c r="B575" s="19" t="s">
        <v>2191</v>
      </c>
      <c r="C575" s="20">
        <v>7.98</v>
      </c>
      <c r="D575" s="21">
        <v>2.2022210000000002</v>
      </c>
      <c r="E575" s="21">
        <v>2.8395999999999999</v>
      </c>
      <c r="F575" s="42">
        <v>1</v>
      </c>
      <c r="G575" s="43">
        <v>1.52</v>
      </c>
      <c r="H575" s="22" t="s">
        <v>15</v>
      </c>
      <c r="I575" s="23" t="s">
        <v>40</v>
      </c>
      <c r="J575" s="17"/>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row>
    <row r="576" spans="1:36" s="32" customFormat="1">
      <c r="A576" s="211" t="s">
        <v>972</v>
      </c>
      <c r="B576" s="19" t="s">
        <v>2191</v>
      </c>
      <c r="C576" s="20">
        <v>14.59</v>
      </c>
      <c r="D576" s="21">
        <v>3.9710610000000002</v>
      </c>
      <c r="E576" s="21">
        <v>5.1204999999999998</v>
      </c>
      <c r="F576" s="42">
        <v>1</v>
      </c>
      <c r="G576" s="43">
        <v>1.8</v>
      </c>
      <c r="H576" s="22" t="s">
        <v>15</v>
      </c>
      <c r="I576" s="23" t="s">
        <v>40</v>
      </c>
      <c r="J576" s="17"/>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row>
    <row r="577" spans="1:36" s="32" customFormat="1">
      <c r="A577" s="212" t="s">
        <v>973</v>
      </c>
      <c r="B577" s="24" t="s">
        <v>2191</v>
      </c>
      <c r="C577" s="25">
        <v>28.49</v>
      </c>
      <c r="D577" s="26">
        <v>8.2064509999999995</v>
      </c>
      <c r="E577" s="26">
        <v>10.581799999999999</v>
      </c>
      <c r="F577" s="44">
        <v>1</v>
      </c>
      <c r="G577" s="45">
        <v>2</v>
      </c>
      <c r="H577" s="27" t="s">
        <v>15</v>
      </c>
      <c r="I577" s="28" t="s">
        <v>40</v>
      </c>
      <c r="J577" s="17"/>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row>
    <row r="578" spans="1:36" s="32" customFormat="1">
      <c r="A578" s="211" t="s">
        <v>974</v>
      </c>
      <c r="B578" s="19" t="s">
        <v>2192</v>
      </c>
      <c r="C578" s="20">
        <v>2.52</v>
      </c>
      <c r="D578" s="21">
        <v>1.102125</v>
      </c>
      <c r="E578" s="21">
        <v>1.4211</v>
      </c>
      <c r="F578" s="42">
        <v>1</v>
      </c>
      <c r="G578" s="43">
        <v>1</v>
      </c>
      <c r="H578" s="30" t="s">
        <v>15</v>
      </c>
      <c r="I578" s="31" t="s">
        <v>40</v>
      </c>
      <c r="J578" s="17"/>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row>
    <row r="579" spans="1:36" s="32" customFormat="1">
      <c r="A579" s="211" t="s">
        <v>975</v>
      </c>
      <c r="B579" s="19" t="s">
        <v>2192</v>
      </c>
      <c r="C579" s="20">
        <v>3.89</v>
      </c>
      <c r="D579" s="21">
        <v>1.5084660000000001</v>
      </c>
      <c r="E579" s="21">
        <v>1.9451000000000001</v>
      </c>
      <c r="F579" s="42">
        <v>1</v>
      </c>
      <c r="G579" s="43">
        <v>1.52</v>
      </c>
      <c r="H579" s="22" t="s">
        <v>15</v>
      </c>
      <c r="I579" s="23" t="s">
        <v>40</v>
      </c>
      <c r="J579" s="17"/>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row>
    <row r="580" spans="1:36" s="32" customFormat="1">
      <c r="A580" s="211" t="s">
        <v>976</v>
      </c>
      <c r="B580" s="19" t="s">
        <v>2192</v>
      </c>
      <c r="C580" s="20">
        <v>6.95</v>
      </c>
      <c r="D580" s="21">
        <v>2.3089249999999999</v>
      </c>
      <c r="E580" s="21">
        <v>2.9771999999999998</v>
      </c>
      <c r="F580" s="42">
        <v>1</v>
      </c>
      <c r="G580" s="43">
        <v>1.8</v>
      </c>
      <c r="H580" s="22" t="s">
        <v>15</v>
      </c>
      <c r="I580" s="23" t="s">
        <v>40</v>
      </c>
      <c r="J580" s="17"/>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row>
    <row r="581" spans="1:36" s="32" customFormat="1">
      <c r="A581" s="212" t="s">
        <v>977</v>
      </c>
      <c r="B581" s="24" t="s">
        <v>2192</v>
      </c>
      <c r="C581" s="25">
        <v>14.8</v>
      </c>
      <c r="D581" s="26">
        <v>4.6980380000000004</v>
      </c>
      <c r="E581" s="26">
        <v>6.0579000000000001</v>
      </c>
      <c r="F581" s="44">
        <v>1</v>
      </c>
      <c r="G581" s="45">
        <v>2</v>
      </c>
      <c r="H581" s="27" t="s">
        <v>15</v>
      </c>
      <c r="I581" s="28" t="s">
        <v>40</v>
      </c>
      <c r="J581" s="17"/>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row>
    <row r="582" spans="1:36" s="32" customFormat="1">
      <c r="A582" s="211" t="s">
        <v>978</v>
      </c>
      <c r="B582" s="19" t="s">
        <v>2193</v>
      </c>
      <c r="C582" s="20">
        <v>2.2799999999999998</v>
      </c>
      <c r="D582" s="21">
        <v>1.0079929999999999</v>
      </c>
      <c r="E582" s="21">
        <v>1.2998000000000001</v>
      </c>
      <c r="F582" s="42">
        <v>1</v>
      </c>
      <c r="G582" s="43">
        <v>1</v>
      </c>
      <c r="H582" s="30" t="s">
        <v>15</v>
      </c>
      <c r="I582" s="31" t="s">
        <v>40</v>
      </c>
      <c r="J582" s="17"/>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row>
    <row r="583" spans="1:36" s="32" customFormat="1">
      <c r="A583" s="211" t="s">
        <v>979</v>
      </c>
      <c r="B583" s="19" t="s">
        <v>2193</v>
      </c>
      <c r="C583" s="20">
        <v>4.7699999999999996</v>
      </c>
      <c r="D583" s="21">
        <v>1.144091</v>
      </c>
      <c r="E583" s="21">
        <v>1.4752000000000001</v>
      </c>
      <c r="F583" s="42">
        <v>1</v>
      </c>
      <c r="G583" s="43">
        <v>1.52</v>
      </c>
      <c r="H583" s="22" t="s">
        <v>15</v>
      </c>
      <c r="I583" s="23" t="s">
        <v>40</v>
      </c>
      <c r="J583" s="17"/>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row>
    <row r="584" spans="1:36" s="32" customFormat="1">
      <c r="A584" s="211" t="s">
        <v>980</v>
      </c>
      <c r="B584" s="19" t="s">
        <v>2193</v>
      </c>
      <c r="C584" s="20">
        <v>7.22</v>
      </c>
      <c r="D584" s="21">
        <v>1.5954969999999999</v>
      </c>
      <c r="E584" s="21">
        <v>2.0573000000000001</v>
      </c>
      <c r="F584" s="42">
        <v>1</v>
      </c>
      <c r="G584" s="43">
        <v>1.8</v>
      </c>
      <c r="H584" s="22" t="s">
        <v>15</v>
      </c>
      <c r="I584" s="23" t="s">
        <v>40</v>
      </c>
      <c r="J584" s="17"/>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row>
    <row r="585" spans="1:36" s="32" customFormat="1">
      <c r="A585" s="212" t="s">
        <v>981</v>
      </c>
      <c r="B585" s="24" t="s">
        <v>2193</v>
      </c>
      <c r="C585" s="25">
        <v>13.18</v>
      </c>
      <c r="D585" s="26">
        <v>3.4389129999999999</v>
      </c>
      <c r="E585" s="26">
        <v>4.4343000000000004</v>
      </c>
      <c r="F585" s="44">
        <v>1</v>
      </c>
      <c r="G585" s="45">
        <v>2</v>
      </c>
      <c r="H585" s="27" t="s">
        <v>15</v>
      </c>
      <c r="I585" s="28" t="s">
        <v>40</v>
      </c>
      <c r="J585" s="17"/>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row>
    <row r="586" spans="1:36" s="32" customFormat="1">
      <c r="A586" s="211" t="s">
        <v>982</v>
      </c>
      <c r="B586" s="19" t="s">
        <v>2194</v>
      </c>
      <c r="C586" s="20">
        <v>1.76</v>
      </c>
      <c r="D586" s="21">
        <v>0.908999</v>
      </c>
      <c r="E586" s="21">
        <v>1.1720999999999999</v>
      </c>
      <c r="F586" s="42">
        <v>1</v>
      </c>
      <c r="G586" s="43">
        <v>1</v>
      </c>
      <c r="H586" s="30" t="s">
        <v>15</v>
      </c>
      <c r="I586" s="31" t="s">
        <v>40</v>
      </c>
      <c r="J586" s="17"/>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row>
    <row r="587" spans="1:36" s="32" customFormat="1">
      <c r="A587" s="211" t="s">
        <v>983</v>
      </c>
      <c r="B587" s="19" t="s">
        <v>2194</v>
      </c>
      <c r="C587" s="20">
        <v>2.65</v>
      </c>
      <c r="D587" s="21">
        <v>1.537666</v>
      </c>
      <c r="E587" s="21">
        <v>1.9826999999999999</v>
      </c>
      <c r="F587" s="42">
        <v>1</v>
      </c>
      <c r="G587" s="43">
        <v>1.52</v>
      </c>
      <c r="H587" s="22" t="s">
        <v>15</v>
      </c>
      <c r="I587" s="23" t="s">
        <v>40</v>
      </c>
      <c r="J587" s="17"/>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row>
    <row r="588" spans="1:36" s="32" customFormat="1">
      <c r="A588" s="211" t="s">
        <v>984</v>
      </c>
      <c r="B588" s="19" t="s">
        <v>2194</v>
      </c>
      <c r="C588" s="20">
        <v>5.87</v>
      </c>
      <c r="D588" s="21">
        <v>2.2121279999999999</v>
      </c>
      <c r="E588" s="21">
        <v>2.8523999999999998</v>
      </c>
      <c r="F588" s="42">
        <v>1</v>
      </c>
      <c r="G588" s="43">
        <v>1.8</v>
      </c>
      <c r="H588" s="22" t="s">
        <v>15</v>
      </c>
      <c r="I588" s="23" t="s">
        <v>40</v>
      </c>
      <c r="J588" s="17"/>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row>
    <row r="589" spans="1:36" s="32" customFormat="1">
      <c r="A589" s="212" t="s">
        <v>985</v>
      </c>
      <c r="B589" s="24" t="s">
        <v>2194</v>
      </c>
      <c r="C589" s="25">
        <v>12.58</v>
      </c>
      <c r="D589" s="26">
        <v>4.4754800000000001</v>
      </c>
      <c r="E589" s="26">
        <v>5.7709000000000001</v>
      </c>
      <c r="F589" s="44">
        <v>1</v>
      </c>
      <c r="G589" s="45">
        <v>2</v>
      </c>
      <c r="H589" s="27" t="s">
        <v>15</v>
      </c>
      <c r="I589" s="28" t="s">
        <v>40</v>
      </c>
      <c r="J589" s="17"/>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row>
    <row r="590" spans="1:36" s="32" customFormat="1">
      <c r="A590" s="211" t="s">
        <v>986</v>
      </c>
      <c r="B590" s="19" t="s">
        <v>2195</v>
      </c>
      <c r="C590" s="20">
        <v>2.16</v>
      </c>
      <c r="D590" s="21">
        <v>0.79149400000000003</v>
      </c>
      <c r="E590" s="21">
        <v>1.0206</v>
      </c>
      <c r="F590" s="42">
        <v>1</v>
      </c>
      <c r="G590" s="43">
        <v>1</v>
      </c>
      <c r="H590" s="30" t="s">
        <v>15</v>
      </c>
      <c r="I590" s="31" t="s">
        <v>40</v>
      </c>
      <c r="J590" s="17"/>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row>
    <row r="591" spans="1:36" s="32" customFormat="1">
      <c r="A591" s="211" t="s">
        <v>987</v>
      </c>
      <c r="B591" s="19" t="s">
        <v>2195</v>
      </c>
      <c r="C591" s="20">
        <v>3.54</v>
      </c>
      <c r="D591" s="21">
        <v>1.1257569999999999</v>
      </c>
      <c r="E591" s="21">
        <v>1.4516</v>
      </c>
      <c r="F591" s="42">
        <v>1</v>
      </c>
      <c r="G591" s="43">
        <v>1.52</v>
      </c>
      <c r="H591" s="22" t="s">
        <v>15</v>
      </c>
      <c r="I591" s="23" t="s">
        <v>40</v>
      </c>
      <c r="J591" s="17"/>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row>
    <row r="592" spans="1:36" s="32" customFormat="1">
      <c r="A592" s="211" t="s">
        <v>988</v>
      </c>
      <c r="B592" s="19" t="s">
        <v>2195</v>
      </c>
      <c r="C592" s="20">
        <v>6.56</v>
      </c>
      <c r="D592" s="21">
        <v>1.8061609999999999</v>
      </c>
      <c r="E592" s="21">
        <v>2.3289</v>
      </c>
      <c r="F592" s="42">
        <v>1</v>
      </c>
      <c r="G592" s="43">
        <v>1.8</v>
      </c>
      <c r="H592" s="22" t="s">
        <v>15</v>
      </c>
      <c r="I592" s="23" t="s">
        <v>40</v>
      </c>
      <c r="J592" s="17"/>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row>
    <row r="593" spans="1:36" s="32" customFormat="1">
      <c r="A593" s="212" t="s">
        <v>989</v>
      </c>
      <c r="B593" s="24" t="s">
        <v>2195</v>
      </c>
      <c r="C593" s="25">
        <v>14.56</v>
      </c>
      <c r="D593" s="26">
        <v>3.456833</v>
      </c>
      <c r="E593" s="26">
        <v>4.4573999999999998</v>
      </c>
      <c r="F593" s="44">
        <v>1</v>
      </c>
      <c r="G593" s="45">
        <v>2</v>
      </c>
      <c r="H593" s="27" t="s">
        <v>15</v>
      </c>
      <c r="I593" s="28" t="s">
        <v>40</v>
      </c>
      <c r="J593" s="17"/>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row>
    <row r="594" spans="1:36" s="32" customFormat="1">
      <c r="A594" s="211" t="s">
        <v>990</v>
      </c>
      <c r="B594" s="19" t="s">
        <v>2196</v>
      </c>
      <c r="C594" s="20">
        <v>2.83</v>
      </c>
      <c r="D594" s="21">
        <v>0.874089</v>
      </c>
      <c r="E594" s="21">
        <v>1.1271</v>
      </c>
      <c r="F594" s="42">
        <v>1</v>
      </c>
      <c r="G594" s="43">
        <v>1</v>
      </c>
      <c r="H594" s="30" t="s">
        <v>15</v>
      </c>
      <c r="I594" s="31" t="s">
        <v>40</v>
      </c>
      <c r="J594" s="17"/>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row>
    <row r="595" spans="1:36" s="32" customFormat="1">
      <c r="A595" s="211" t="s">
        <v>991</v>
      </c>
      <c r="B595" s="19" t="s">
        <v>2196</v>
      </c>
      <c r="C595" s="20">
        <v>4.91</v>
      </c>
      <c r="D595" s="21">
        <v>1.2262580000000001</v>
      </c>
      <c r="E595" s="21">
        <v>1.5811999999999999</v>
      </c>
      <c r="F595" s="42">
        <v>1</v>
      </c>
      <c r="G595" s="43">
        <v>1.52</v>
      </c>
      <c r="H595" s="22" t="s">
        <v>15</v>
      </c>
      <c r="I595" s="23" t="s">
        <v>40</v>
      </c>
      <c r="J595" s="17"/>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row>
    <row r="596" spans="1:36" s="32" customFormat="1">
      <c r="A596" s="211" t="s">
        <v>992</v>
      </c>
      <c r="B596" s="19" t="s">
        <v>2196</v>
      </c>
      <c r="C596" s="20">
        <v>8.8800000000000008</v>
      </c>
      <c r="D596" s="21">
        <v>2.1059429999999999</v>
      </c>
      <c r="E596" s="21">
        <v>2.7155</v>
      </c>
      <c r="F596" s="42">
        <v>1</v>
      </c>
      <c r="G596" s="43">
        <v>1.8</v>
      </c>
      <c r="H596" s="22" t="s">
        <v>15</v>
      </c>
      <c r="I596" s="23" t="s">
        <v>40</v>
      </c>
      <c r="J596" s="17"/>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row>
    <row r="597" spans="1:36" s="32" customFormat="1">
      <c r="A597" s="212" t="s">
        <v>993</v>
      </c>
      <c r="B597" s="24" t="s">
        <v>2196</v>
      </c>
      <c r="C597" s="25">
        <v>17.89</v>
      </c>
      <c r="D597" s="26">
        <v>4.9634419999999997</v>
      </c>
      <c r="E597" s="26">
        <v>6.4001000000000001</v>
      </c>
      <c r="F597" s="44">
        <v>1</v>
      </c>
      <c r="G597" s="45">
        <v>2</v>
      </c>
      <c r="H597" s="27" t="s">
        <v>15</v>
      </c>
      <c r="I597" s="28" t="s">
        <v>40</v>
      </c>
      <c r="J597" s="17"/>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row>
    <row r="598" spans="1:36" s="32" customFormat="1">
      <c r="A598" s="211" t="s">
        <v>994</v>
      </c>
      <c r="B598" s="19" t="s">
        <v>2197</v>
      </c>
      <c r="C598" s="20">
        <v>2.1</v>
      </c>
      <c r="D598" s="21">
        <v>0.99738499999999997</v>
      </c>
      <c r="E598" s="21">
        <v>1.2861</v>
      </c>
      <c r="F598" s="42">
        <v>1</v>
      </c>
      <c r="G598" s="43">
        <v>1</v>
      </c>
      <c r="H598" s="30" t="s">
        <v>15</v>
      </c>
      <c r="I598" s="31" t="s">
        <v>40</v>
      </c>
      <c r="J598" s="17"/>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row>
    <row r="599" spans="1:36" s="32" customFormat="1">
      <c r="A599" s="211" t="s">
        <v>995</v>
      </c>
      <c r="B599" s="19" t="s">
        <v>2197</v>
      </c>
      <c r="C599" s="20">
        <v>4.43</v>
      </c>
      <c r="D599" s="21">
        <v>1.533202</v>
      </c>
      <c r="E599" s="21">
        <v>1.9770000000000001</v>
      </c>
      <c r="F599" s="42">
        <v>1</v>
      </c>
      <c r="G599" s="43">
        <v>1.52</v>
      </c>
      <c r="H599" s="22" t="s">
        <v>15</v>
      </c>
      <c r="I599" s="23" t="s">
        <v>40</v>
      </c>
      <c r="J599" s="17"/>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row>
    <row r="600" spans="1:36" s="32" customFormat="1">
      <c r="A600" s="211" t="s">
        <v>996</v>
      </c>
      <c r="B600" s="19" t="s">
        <v>2197</v>
      </c>
      <c r="C600" s="20">
        <v>7.69</v>
      </c>
      <c r="D600" s="21">
        <v>2.1831269999999998</v>
      </c>
      <c r="E600" s="21">
        <v>2.8149999999999999</v>
      </c>
      <c r="F600" s="42">
        <v>1</v>
      </c>
      <c r="G600" s="43">
        <v>1.8</v>
      </c>
      <c r="H600" s="22" t="s">
        <v>15</v>
      </c>
      <c r="I600" s="23" t="s">
        <v>40</v>
      </c>
      <c r="J600" s="17"/>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row>
    <row r="601" spans="1:36" s="32" customFormat="1">
      <c r="A601" s="212" t="s">
        <v>997</v>
      </c>
      <c r="B601" s="24" t="s">
        <v>2197</v>
      </c>
      <c r="C601" s="25">
        <v>14.19</v>
      </c>
      <c r="D601" s="26">
        <v>4.1209490000000004</v>
      </c>
      <c r="E601" s="26">
        <v>5.3136999999999999</v>
      </c>
      <c r="F601" s="44">
        <v>1</v>
      </c>
      <c r="G601" s="45">
        <v>2</v>
      </c>
      <c r="H601" s="27" t="s">
        <v>15</v>
      </c>
      <c r="I601" s="28" t="s">
        <v>40</v>
      </c>
      <c r="J601" s="17"/>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row>
    <row r="602" spans="1:36" s="32" customFormat="1">
      <c r="A602" s="211" t="s">
        <v>998</v>
      </c>
      <c r="B602" s="19" t="s">
        <v>2198</v>
      </c>
      <c r="C602" s="20">
        <v>1.59</v>
      </c>
      <c r="D602" s="21">
        <v>1.6394599999999999</v>
      </c>
      <c r="E602" s="21">
        <v>2.1139999999999999</v>
      </c>
      <c r="F602" s="42">
        <v>1</v>
      </c>
      <c r="G602" s="43">
        <v>1</v>
      </c>
      <c r="H602" s="30" t="s">
        <v>15</v>
      </c>
      <c r="I602" s="31" t="s">
        <v>40</v>
      </c>
      <c r="J602" s="17"/>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row>
    <row r="603" spans="1:36" s="32" customFormat="1">
      <c r="A603" s="211" t="s">
        <v>999</v>
      </c>
      <c r="B603" s="19" t="s">
        <v>2198</v>
      </c>
      <c r="C603" s="20">
        <v>2.89</v>
      </c>
      <c r="D603" s="21">
        <v>2.124987</v>
      </c>
      <c r="E603" s="21">
        <v>2.7401</v>
      </c>
      <c r="F603" s="42">
        <v>1</v>
      </c>
      <c r="G603" s="43">
        <v>1.52</v>
      </c>
      <c r="H603" s="22" t="s">
        <v>15</v>
      </c>
      <c r="I603" s="23" t="s">
        <v>40</v>
      </c>
      <c r="J603" s="17"/>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row>
    <row r="604" spans="1:36" s="32" customFormat="1">
      <c r="A604" s="211" t="s">
        <v>1000</v>
      </c>
      <c r="B604" s="19" t="s">
        <v>2198</v>
      </c>
      <c r="C604" s="20">
        <v>7.47</v>
      </c>
      <c r="D604" s="21">
        <v>3.550268</v>
      </c>
      <c r="E604" s="21">
        <v>4.5778999999999996</v>
      </c>
      <c r="F604" s="42">
        <v>1</v>
      </c>
      <c r="G604" s="43">
        <v>1.8</v>
      </c>
      <c r="H604" s="22" t="s">
        <v>15</v>
      </c>
      <c r="I604" s="23" t="s">
        <v>40</v>
      </c>
      <c r="J604" s="17"/>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row>
    <row r="605" spans="1:36" s="32" customFormat="1">
      <c r="A605" s="212" t="s">
        <v>1001</v>
      </c>
      <c r="B605" s="24" t="s">
        <v>2198</v>
      </c>
      <c r="C605" s="25">
        <v>16.45</v>
      </c>
      <c r="D605" s="26">
        <v>6.6607770000000004</v>
      </c>
      <c r="E605" s="26">
        <v>8.5886999999999993</v>
      </c>
      <c r="F605" s="44">
        <v>1</v>
      </c>
      <c r="G605" s="45">
        <v>2</v>
      </c>
      <c r="H605" s="27" t="s">
        <v>15</v>
      </c>
      <c r="I605" s="28" t="s">
        <v>40</v>
      </c>
      <c r="J605" s="17"/>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row>
    <row r="606" spans="1:36" s="32" customFormat="1">
      <c r="A606" s="211" t="s">
        <v>2378</v>
      </c>
      <c r="B606" s="19" t="s">
        <v>2199</v>
      </c>
      <c r="C606" s="20">
        <v>1.72</v>
      </c>
      <c r="D606" s="21">
        <v>1.4962569999999999</v>
      </c>
      <c r="E606" s="21">
        <v>1.9293</v>
      </c>
      <c r="F606" s="42">
        <v>1</v>
      </c>
      <c r="G606" s="43">
        <v>1</v>
      </c>
      <c r="H606" s="30" t="s">
        <v>15</v>
      </c>
      <c r="I606" s="31" t="s">
        <v>40</v>
      </c>
      <c r="J606" s="17"/>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row>
    <row r="607" spans="1:36" s="32" customFormat="1">
      <c r="A607" s="211" t="s">
        <v>2379</v>
      </c>
      <c r="B607" s="19" t="s">
        <v>2199</v>
      </c>
      <c r="C607" s="20">
        <v>2.34</v>
      </c>
      <c r="D607" s="21">
        <v>1.6309210000000001</v>
      </c>
      <c r="E607" s="21">
        <v>2.1030000000000002</v>
      </c>
      <c r="F607" s="42">
        <v>1</v>
      </c>
      <c r="G607" s="43">
        <v>1.52</v>
      </c>
      <c r="H607" s="22" t="s">
        <v>15</v>
      </c>
      <c r="I607" s="23" t="s">
        <v>40</v>
      </c>
      <c r="J607" s="17"/>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row>
    <row r="608" spans="1:36" s="32" customFormat="1">
      <c r="A608" s="211" t="s">
        <v>2380</v>
      </c>
      <c r="B608" s="19" t="s">
        <v>2199</v>
      </c>
      <c r="C608" s="20">
        <v>4.7699999999999996</v>
      </c>
      <c r="D608" s="21">
        <v>2.3043659999999999</v>
      </c>
      <c r="E608" s="21">
        <v>2.9714</v>
      </c>
      <c r="F608" s="42">
        <v>1</v>
      </c>
      <c r="G608" s="43">
        <v>1.8</v>
      </c>
      <c r="H608" s="22" t="s">
        <v>15</v>
      </c>
      <c r="I608" s="23" t="s">
        <v>40</v>
      </c>
      <c r="J608" s="17"/>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row>
    <row r="609" spans="1:36" s="32" customFormat="1">
      <c r="A609" s="212" t="s">
        <v>2381</v>
      </c>
      <c r="B609" s="24" t="s">
        <v>2199</v>
      </c>
      <c r="C609" s="25">
        <v>10.4</v>
      </c>
      <c r="D609" s="26">
        <v>3.8645890000000001</v>
      </c>
      <c r="E609" s="26">
        <v>4.9832000000000001</v>
      </c>
      <c r="F609" s="44">
        <v>1</v>
      </c>
      <c r="G609" s="45">
        <v>2</v>
      </c>
      <c r="H609" s="27" t="s">
        <v>15</v>
      </c>
      <c r="I609" s="28" t="s">
        <v>40</v>
      </c>
      <c r="J609" s="17"/>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row>
    <row r="610" spans="1:36" s="32" customFormat="1">
      <c r="A610" s="211" t="s">
        <v>1002</v>
      </c>
      <c r="B610" s="19" t="s">
        <v>2200</v>
      </c>
      <c r="C610" s="20">
        <v>3.11</v>
      </c>
      <c r="D610" s="21">
        <v>0.46736100000000003</v>
      </c>
      <c r="E610" s="21">
        <v>0.60260000000000002</v>
      </c>
      <c r="F610" s="42">
        <v>1</v>
      </c>
      <c r="G610" s="43">
        <v>1</v>
      </c>
      <c r="H610" s="30" t="s">
        <v>15</v>
      </c>
      <c r="I610" s="31" t="s">
        <v>40</v>
      </c>
      <c r="J610" s="17"/>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row>
    <row r="611" spans="1:36" s="32" customFormat="1">
      <c r="A611" s="211" t="s">
        <v>1003</v>
      </c>
      <c r="B611" s="19" t="s">
        <v>2200</v>
      </c>
      <c r="C611" s="20">
        <v>3.67</v>
      </c>
      <c r="D611" s="21">
        <v>0.55360399999999998</v>
      </c>
      <c r="E611" s="21">
        <v>0.71379999999999999</v>
      </c>
      <c r="F611" s="42">
        <v>1</v>
      </c>
      <c r="G611" s="43">
        <v>1.52</v>
      </c>
      <c r="H611" s="22" t="s">
        <v>15</v>
      </c>
      <c r="I611" s="23" t="s">
        <v>40</v>
      </c>
      <c r="J611" s="17"/>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row>
    <row r="612" spans="1:36" s="32" customFormat="1">
      <c r="A612" s="211" t="s">
        <v>1004</v>
      </c>
      <c r="B612" s="19" t="s">
        <v>2200</v>
      </c>
      <c r="C612" s="20">
        <v>4.97</v>
      </c>
      <c r="D612" s="21">
        <v>0.83035300000000001</v>
      </c>
      <c r="E612" s="21">
        <v>1.0707</v>
      </c>
      <c r="F612" s="42">
        <v>1</v>
      </c>
      <c r="G612" s="43">
        <v>1.8</v>
      </c>
      <c r="H612" s="22" t="s">
        <v>15</v>
      </c>
      <c r="I612" s="23" t="s">
        <v>40</v>
      </c>
      <c r="J612" s="17"/>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row>
    <row r="613" spans="1:36" s="32" customFormat="1">
      <c r="A613" s="212" t="s">
        <v>1005</v>
      </c>
      <c r="B613" s="24" t="s">
        <v>2200</v>
      </c>
      <c r="C613" s="25">
        <v>8.3000000000000007</v>
      </c>
      <c r="D613" s="26">
        <v>1.908256</v>
      </c>
      <c r="E613" s="26">
        <v>2.4605999999999999</v>
      </c>
      <c r="F613" s="44">
        <v>1</v>
      </c>
      <c r="G613" s="45">
        <v>2</v>
      </c>
      <c r="H613" s="27" t="s">
        <v>15</v>
      </c>
      <c r="I613" s="28" t="s">
        <v>40</v>
      </c>
      <c r="J613" s="17"/>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row>
    <row r="614" spans="1:36" s="32" customFormat="1">
      <c r="A614" s="211" t="s">
        <v>1006</v>
      </c>
      <c r="B614" s="19" t="s">
        <v>2201</v>
      </c>
      <c r="C614" s="20">
        <v>2.94</v>
      </c>
      <c r="D614" s="21">
        <v>0.47381499999999999</v>
      </c>
      <c r="E614" s="21">
        <v>0.61099999999999999</v>
      </c>
      <c r="F614" s="42">
        <v>1</v>
      </c>
      <c r="G614" s="43">
        <v>1</v>
      </c>
      <c r="H614" s="30" t="s">
        <v>15</v>
      </c>
      <c r="I614" s="31" t="s">
        <v>40</v>
      </c>
      <c r="J614" s="17"/>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row>
    <row r="615" spans="1:36" s="32" customFormat="1">
      <c r="A615" s="211" t="s">
        <v>1007</v>
      </c>
      <c r="B615" s="19" t="s">
        <v>2201</v>
      </c>
      <c r="C615" s="20">
        <v>3.44</v>
      </c>
      <c r="D615" s="21">
        <v>0.57474199999999998</v>
      </c>
      <c r="E615" s="21">
        <v>0.74109999999999998</v>
      </c>
      <c r="F615" s="42">
        <v>1</v>
      </c>
      <c r="G615" s="43">
        <v>1.52</v>
      </c>
      <c r="H615" s="22" t="s">
        <v>15</v>
      </c>
      <c r="I615" s="23" t="s">
        <v>40</v>
      </c>
      <c r="J615" s="17"/>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row>
    <row r="616" spans="1:36" s="32" customFormat="1">
      <c r="A616" s="211" t="s">
        <v>1008</v>
      </c>
      <c r="B616" s="19" t="s">
        <v>2201</v>
      </c>
      <c r="C616" s="20">
        <v>4.42</v>
      </c>
      <c r="D616" s="21">
        <v>0.76912100000000005</v>
      </c>
      <c r="E616" s="21">
        <v>0.99170000000000003</v>
      </c>
      <c r="F616" s="42">
        <v>1</v>
      </c>
      <c r="G616" s="43">
        <v>1.8</v>
      </c>
      <c r="H616" s="22" t="s">
        <v>15</v>
      </c>
      <c r="I616" s="23" t="s">
        <v>40</v>
      </c>
      <c r="J616" s="17"/>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row>
    <row r="617" spans="1:36" s="32" customFormat="1">
      <c r="A617" s="212" t="s">
        <v>1009</v>
      </c>
      <c r="B617" s="24" t="s">
        <v>2201</v>
      </c>
      <c r="C617" s="25">
        <v>9.73</v>
      </c>
      <c r="D617" s="26">
        <v>1.823337</v>
      </c>
      <c r="E617" s="26">
        <v>2.3511000000000002</v>
      </c>
      <c r="F617" s="44">
        <v>1</v>
      </c>
      <c r="G617" s="45">
        <v>2</v>
      </c>
      <c r="H617" s="27" t="s">
        <v>15</v>
      </c>
      <c r="I617" s="28" t="s">
        <v>40</v>
      </c>
      <c r="J617" s="17"/>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row>
    <row r="618" spans="1:36" s="32" customFormat="1">
      <c r="A618" s="211" t="s">
        <v>1010</v>
      </c>
      <c r="B618" s="19" t="s">
        <v>2202</v>
      </c>
      <c r="C618" s="20">
        <v>2.1</v>
      </c>
      <c r="D618" s="21">
        <v>0.49479400000000001</v>
      </c>
      <c r="E618" s="21">
        <v>0.63800000000000001</v>
      </c>
      <c r="F618" s="42">
        <v>1</v>
      </c>
      <c r="G618" s="43">
        <v>1</v>
      </c>
      <c r="H618" s="30" t="s">
        <v>15</v>
      </c>
      <c r="I618" s="31" t="s">
        <v>40</v>
      </c>
      <c r="J618" s="17"/>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row>
    <row r="619" spans="1:36" s="32" customFormat="1">
      <c r="A619" s="211" t="s">
        <v>1011</v>
      </c>
      <c r="B619" s="19" t="s">
        <v>2202</v>
      </c>
      <c r="C619" s="20">
        <v>3.16</v>
      </c>
      <c r="D619" s="21">
        <v>0.63967200000000002</v>
      </c>
      <c r="E619" s="21">
        <v>0.82479999999999998</v>
      </c>
      <c r="F619" s="42">
        <v>1</v>
      </c>
      <c r="G619" s="43">
        <v>1.52</v>
      </c>
      <c r="H619" s="22" t="s">
        <v>15</v>
      </c>
      <c r="I619" s="23" t="s">
        <v>40</v>
      </c>
      <c r="J619" s="17"/>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row>
    <row r="620" spans="1:36" s="32" customFormat="1">
      <c r="A620" s="211" t="s">
        <v>1012</v>
      </c>
      <c r="B620" s="19" t="s">
        <v>2202</v>
      </c>
      <c r="C620" s="20">
        <v>4.5999999999999996</v>
      </c>
      <c r="D620" s="21">
        <v>0.87362600000000001</v>
      </c>
      <c r="E620" s="21">
        <v>1.1265000000000001</v>
      </c>
      <c r="F620" s="42">
        <v>1</v>
      </c>
      <c r="G620" s="43">
        <v>1.8</v>
      </c>
      <c r="H620" s="22" t="s">
        <v>15</v>
      </c>
      <c r="I620" s="23" t="s">
        <v>40</v>
      </c>
      <c r="J620" s="17"/>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row>
    <row r="621" spans="1:36" s="32" customFormat="1">
      <c r="A621" s="212" t="s">
        <v>1013</v>
      </c>
      <c r="B621" s="24" t="s">
        <v>2202</v>
      </c>
      <c r="C621" s="25">
        <v>9.66</v>
      </c>
      <c r="D621" s="26">
        <v>2.0148290000000002</v>
      </c>
      <c r="E621" s="26">
        <v>2.5979999999999999</v>
      </c>
      <c r="F621" s="44">
        <v>1</v>
      </c>
      <c r="G621" s="45">
        <v>2</v>
      </c>
      <c r="H621" s="27" t="s">
        <v>15</v>
      </c>
      <c r="I621" s="28" t="s">
        <v>40</v>
      </c>
      <c r="J621" s="17"/>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row>
    <row r="622" spans="1:36" s="32" customFormat="1">
      <c r="A622" s="211" t="s">
        <v>1014</v>
      </c>
      <c r="B622" s="19" t="s">
        <v>2203</v>
      </c>
      <c r="C622" s="20">
        <v>3.37</v>
      </c>
      <c r="D622" s="21">
        <v>0.76843700000000004</v>
      </c>
      <c r="E622" s="21">
        <v>0.9909</v>
      </c>
      <c r="F622" s="42">
        <v>1</v>
      </c>
      <c r="G622" s="43">
        <v>1</v>
      </c>
      <c r="H622" s="30" t="s">
        <v>15</v>
      </c>
      <c r="I622" s="31" t="s">
        <v>40</v>
      </c>
      <c r="J622" s="17"/>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row>
    <row r="623" spans="1:36" s="32" customFormat="1">
      <c r="A623" s="211" t="s">
        <v>1015</v>
      </c>
      <c r="B623" s="19" t="s">
        <v>2203</v>
      </c>
      <c r="C623" s="20">
        <v>4.33</v>
      </c>
      <c r="D623" s="21">
        <v>0.91933600000000004</v>
      </c>
      <c r="E623" s="21">
        <v>1.1854</v>
      </c>
      <c r="F623" s="42">
        <v>1</v>
      </c>
      <c r="G623" s="43">
        <v>1.52</v>
      </c>
      <c r="H623" s="22" t="s">
        <v>15</v>
      </c>
      <c r="I623" s="23" t="s">
        <v>40</v>
      </c>
      <c r="J623" s="17"/>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row>
    <row r="624" spans="1:36" s="32" customFormat="1">
      <c r="A624" s="211" t="s">
        <v>1016</v>
      </c>
      <c r="B624" s="19" t="s">
        <v>2203</v>
      </c>
      <c r="C624" s="20">
        <v>7.18</v>
      </c>
      <c r="D624" s="21">
        <v>1.466251</v>
      </c>
      <c r="E624" s="21">
        <v>1.8907</v>
      </c>
      <c r="F624" s="42">
        <v>1</v>
      </c>
      <c r="G624" s="43">
        <v>1.8</v>
      </c>
      <c r="H624" s="22" t="s">
        <v>15</v>
      </c>
      <c r="I624" s="23" t="s">
        <v>40</v>
      </c>
      <c r="J624" s="17"/>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row>
    <row r="625" spans="1:36" s="32" customFormat="1">
      <c r="A625" s="212" t="s">
        <v>1017</v>
      </c>
      <c r="B625" s="24" t="s">
        <v>2203</v>
      </c>
      <c r="C625" s="25">
        <v>11.52</v>
      </c>
      <c r="D625" s="26">
        <v>2.4677750000000001</v>
      </c>
      <c r="E625" s="26">
        <v>3.1821000000000002</v>
      </c>
      <c r="F625" s="44">
        <v>1</v>
      </c>
      <c r="G625" s="45">
        <v>2</v>
      </c>
      <c r="H625" s="27" t="s">
        <v>15</v>
      </c>
      <c r="I625" s="28" t="s">
        <v>40</v>
      </c>
      <c r="J625" s="17"/>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row>
    <row r="626" spans="1:36" s="32" customFormat="1">
      <c r="A626" s="211" t="s">
        <v>1018</v>
      </c>
      <c r="B626" s="19" t="s">
        <v>2204</v>
      </c>
      <c r="C626" s="20">
        <v>4.13</v>
      </c>
      <c r="D626" s="21">
        <v>0.70579800000000004</v>
      </c>
      <c r="E626" s="21">
        <v>0.91010000000000002</v>
      </c>
      <c r="F626" s="42">
        <v>1</v>
      </c>
      <c r="G626" s="43">
        <v>1</v>
      </c>
      <c r="H626" s="30" t="s">
        <v>15</v>
      </c>
      <c r="I626" s="31" t="s">
        <v>40</v>
      </c>
      <c r="J626" s="17"/>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row>
    <row r="627" spans="1:36" s="32" customFormat="1">
      <c r="A627" s="211" t="s">
        <v>1019</v>
      </c>
      <c r="B627" s="19" t="s">
        <v>2204</v>
      </c>
      <c r="C627" s="20">
        <v>5.22</v>
      </c>
      <c r="D627" s="21">
        <v>0.89115800000000001</v>
      </c>
      <c r="E627" s="21">
        <v>1.1491</v>
      </c>
      <c r="F627" s="42">
        <v>1</v>
      </c>
      <c r="G627" s="43">
        <v>1.52</v>
      </c>
      <c r="H627" s="22" t="s">
        <v>15</v>
      </c>
      <c r="I627" s="23" t="s">
        <v>40</v>
      </c>
      <c r="J627" s="17"/>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row>
    <row r="628" spans="1:36" s="32" customFormat="1">
      <c r="A628" s="211" t="s">
        <v>1020</v>
      </c>
      <c r="B628" s="19" t="s">
        <v>2204</v>
      </c>
      <c r="C628" s="20">
        <v>7.65</v>
      </c>
      <c r="D628" s="21">
        <v>1.3316619999999999</v>
      </c>
      <c r="E628" s="21">
        <v>1.7171000000000001</v>
      </c>
      <c r="F628" s="42">
        <v>1</v>
      </c>
      <c r="G628" s="43">
        <v>1.8</v>
      </c>
      <c r="H628" s="22" t="s">
        <v>15</v>
      </c>
      <c r="I628" s="23" t="s">
        <v>40</v>
      </c>
      <c r="J628" s="17"/>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row>
    <row r="629" spans="1:36" s="32" customFormat="1">
      <c r="A629" s="212" t="s">
        <v>1021</v>
      </c>
      <c r="B629" s="24" t="s">
        <v>2204</v>
      </c>
      <c r="C629" s="25">
        <v>13.17</v>
      </c>
      <c r="D629" s="26">
        <v>2.4543979999999999</v>
      </c>
      <c r="E629" s="26">
        <v>3.1648000000000001</v>
      </c>
      <c r="F629" s="44">
        <v>1</v>
      </c>
      <c r="G629" s="45">
        <v>2</v>
      </c>
      <c r="H629" s="27" t="s">
        <v>15</v>
      </c>
      <c r="I629" s="28" t="s">
        <v>40</v>
      </c>
      <c r="J629" s="17"/>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row>
    <row r="630" spans="1:36" s="32" customFormat="1">
      <c r="A630" s="211" t="s">
        <v>1022</v>
      </c>
      <c r="B630" s="19" t="s">
        <v>2205</v>
      </c>
      <c r="C630" s="20">
        <v>3.02</v>
      </c>
      <c r="D630" s="21">
        <v>0.63815299999999997</v>
      </c>
      <c r="E630" s="21">
        <v>0.82289999999999996</v>
      </c>
      <c r="F630" s="42">
        <v>1</v>
      </c>
      <c r="G630" s="43">
        <v>1</v>
      </c>
      <c r="H630" s="30" t="s">
        <v>15</v>
      </c>
      <c r="I630" s="31" t="s">
        <v>40</v>
      </c>
      <c r="J630" s="17"/>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row>
    <row r="631" spans="1:36" s="32" customFormat="1">
      <c r="A631" s="211" t="s">
        <v>1023</v>
      </c>
      <c r="B631" s="19" t="s">
        <v>2205</v>
      </c>
      <c r="C631" s="20">
        <v>3.99</v>
      </c>
      <c r="D631" s="21">
        <v>0.84965900000000005</v>
      </c>
      <c r="E631" s="21">
        <v>1.0955999999999999</v>
      </c>
      <c r="F631" s="42">
        <v>1</v>
      </c>
      <c r="G631" s="43">
        <v>1.52</v>
      </c>
      <c r="H631" s="22" t="s">
        <v>15</v>
      </c>
      <c r="I631" s="23" t="s">
        <v>40</v>
      </c>
      <c r="J631" s="17"/>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row>
    <row r="632" spans="1:36" s="32" customFormat="1">
      <c r="A632" s="211" t="s">
        <v>1024</v>
      </c>
      <c r="B632" s="19" t="s">
        <v>2205</v>
      </c>
      <c r="C632" s="20">
        <v>6.57</v>
      </c>
      <c r="D632" s="21">
        <v>1.4282319999999999</v>
      </c>
      <c r="E632" s="21">
        <v>1.8415999999999999</v>
      </c>
      <c r="F632" s="42">
        <v>1</v>
      </c>
      <c r="G632" s="43">
        <v>1.8</v>
      </c>
      <c r="H632" s="22" t="s">
        <v>15</v>
      </c>
      <c r="I632" s="23" t="s">
        <v>40</v>
      </c>
      <c r="J632" s="17"/>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row>
    <row r="633" spans="1:36" s="32" customFormat="1">
      <c r="A633" s="212" t="s">
        <v>1025</v>
      </c>
      <c r="B633" s="24" t="s">
        <v>2205</v>
      </c>
      <c r="C633" s="25">
        <v>14.05</v>
      </c>
      <c r="D633" s="26">
        <v>3.4918459999999998</v>
      </c>
      <c r="E633" s="26">
        <v>4.5026000000000002</v>
      </c>
      <c r="F633" s="44">
        <v>1</v>
      </c>
      <c r="G633" s="45">
        <v>2</v>
      </c>
      <c r="H633" s="27" t="s">
        <v>15</v>
      </c>
      <c r="I633" s="28" t="s">
        <v>40</v>
      </c>
      <c r="J633" s="17"/>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row>
    <row r="634" spans="1:36" s="32" customFormat="1">
      <c r="A634" s="211" t="s">
        <v>1026</v>
      </c>
      <c r="B634" s="19" t="s">
        <v>2206</v>
      </c>
      <c r="C634" s="20">
        <v>2.76</v>
      </c>
      <c r="D634" s="21">
        <v>0.60018099999999996</v>
      </c>
      <c r="E634" s="21">
        <v>0.77390000000000003</v>
      </c>
      <c r="F634" s="42">
        <v>1</v>
      </c>
      <c r="G634" s="43">
        <v>1</v>
      </c>
      <c r="H634" s="30" t="s">
        <v>15</v>
      </c>
      <c r="I634" s="31" t="s">
        <v>40</v>
      </c>
      <c r="J634" s="17"/>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row>
    <row r="635" spans="1:36" s="32" customFormat="1">
      <c r="A635" s="211" t="s">
        <v>1027</v>
      </c>
      <c r="B635" s="19" t="s">
        <v>2206</v>
      </c>
      <c r="C635" s="20">
        <v>3.58</v>
      </c>
      <c r="D635" s="21">
        <v>0.74085800000000002</v>
      </c>
      <c r="E635" s="21">
        <v>0.95530000000000004</v>
      </c>
      <c r="F635" s="42">
        <v>1</v>
      </c>
      <c r="G635" s="43">
        <v>1.52</v>
      </c>
      <c r="H635" s="22" t="s">
        <v>15</v>
      </c>
      <c r="I635" s="23" t="s">
        <v>40</v>
      </c>
      <c r="J635" s="17"/>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row>
    <row r="636" spans="1:36" s="32" customFormat="1">
      <c r="A636" s="211" t="s">
        <v>1028</v>
      </c>
      <c r="B636" s="19" t="s">
        <v>2206</v>
      </c>
      <c r="C636" s="20">
        <v>4.84</v>
      </c>
      <c r="D636" s="21">
        <v>1.016357</v>
      </c>
      <c r="E636" s="21">
        <v>1.3105</v>
      </c>
      <c r="F636" s="42">
        <v>1</v>
      </c>
      <c r="G636" s="43">
        <v>1.8</v>
      </c>
      <c r="H636" s="22" t="s">
        <v>15</v>
      </c>
      <c r="I636" s="23" t="s">
        <v>40</v>
      </c>
      <c r="J636" s="17"/>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row>
    <row r="637" spans="1:36" s="32" customFormat="1">
      <c r="A637" s="212" t="s">
        <v>1029</v>
      </c>
      <c r="B637" s="24" t="s">
        <v>2206</v>
      </c>
      <c r="C637" s="25">
        <v>10.83</v>
      </c>
      <c r="D637" s="26">
        <v>2.4094959999999999</v>
      </c>
      <c r="E637" s="26">
        <v>3.1069</v>
      </c>
      <c r="F637" s="44">
        <v>1</v>
      </c>
      <c r="G637" s="45">
        <v>2</v>
      </c>
      <c r="H637" s="27" t="s">
        <v>15</v>
      </c>
      <c r="I637" s="28" t="s">
        <v>40</v>
      </c>
      <c r="J637" s="17"/>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row>
    <row r="638" spans="1:36" s="32" customFormat="1">
      <c r="A638" s="211" t="s">
        <v>1030</v>
      </c>
      <c r="B638" s="19" t="s">
        <v>2207</v>
      </c>
      <c r="C638" s="20">
        <v>2.09</v>
      </c>
      <c r="D638" s="21">
        <v>0.50512999999999997</v>
      </c>
      <c r="E638" s="21">
        <v>0.65129999999999999</v>
      </c>
      <c r="F638" s="42">
        <v>1</v>
      </c>
      <c r="G638" s="43">
        <v>1</v>
      </c>
      <c r="H638" s="30" t="s">
        <v>15</v>
      </c>
      <c r="I638" s="31" t="s">
        <v>40</v>
      </c>
      <c r="J638" s="17"/>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row>
    <row r="639" spans="1:36" s="32" customFormat="1">
      <c r="A639" s="211" t="s">
        <v>1031</v>
      </c>
      <c r="B639" s="19" t="s">
        <v>2207</v>
      </c>
      <c r="C639" s="20">
        <v>3.92</v>
      </c>
      <c r="D639" s="21">
        <v>0.72255599999999998</v>
      </c>
      <c r="E639" s="21">
        <v>0.93169999999999997</v>
      </c>
      <c r="F639" s="42">
        <v>1</v>
      </c>
      <c r="G639" s="43">
        <v>1.52</v>
      </c>
      <c r="H639" s="22" t="s">
        <v>15</v>
      </c>
      <c r="I639" s="23" t="s">
        <v>40</v>
      </c>
      <c r="J639" s="17"/>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row>
    <row r="640" spans="1:36" s="32" customFormat="1">
      <c r="A640" s="211" t="s">
        <v>1032</v>
      </c>
      <c r="B640" s="19" t="s">
        <v>2207</v>
      </c>
      <c r="C640" s="20">
        <v>6.12</v>
      </c>
      <c r="D640" s="21">
        <v>1.101553</v>
      </c>
      <c r="E640" s="21">
        <v>1.4204000000000001</v>
      </c>
      <c r="F640" s="42">
        <v>1</v>
      </c>
      <c r="G640" s="43">
        <v>1.8</v>
      </c>
      <c r="H640" s="22" t="s">
        <v>15</v>
      </c>
      <c r="I640" s="23" t="s">
        <v>40</v>
      </c>
      <c r="J640" s="17"/>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row>
    <row r="641" spans="1:36" s="32" customFormat="1">
      <c r="A641" s="212" t="s">
        <v>1033</v>
      </c>
      <c r="B641" s="24" t="s">
        <v>2207</v>
      </c>
      <c r="C641" s="25">
        <v>11.09</v>
      </c>
      <c r="D641" s="26">
        <v>2.2591000000000001</v>
      </c>
      <c r="E641" s="26">
        <v>2.9129999999999998</v>
      </c>
      <c r="F641" s="44">
        <v>1</v>
      </c>
      <c r="G641" s="45">
        <v>2</v>
      </c>
      <c r="H641" s="27" t="s">
        <v>15</v>
      </c>
      <c r="I641" s="28" t="s">
        <v>40</v>
      </c>
      <c r="J641" s="17"/>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row>
    <row r="642" spans="1:36" s="32" customFormat="1">
      <c r="A642" s="211" t="s">
        <v>1034</v>
      </c>
      <c r="B642" s="19" t="s">
        <v>2208</v>
      </c>
      <c r="C642" s="20">
        <v>2.38</v>
      </c>
      <c r="D642" s="21">
        <v>0.51088299999999998</v>
      </c>
      <c r="E642" s="21">
        <v>0.65880000000000005</v>
      </c>
      <c r="F642" s="42">
        <v>1</v>
      </c>
      <c r="G642" s="43">
        <v>1</v>
      </c>
      <c r="H642" s="30" t="s">
        <v>15</v>
      </c>
      <c r="I642" s="31" t="s">
        <v>40</v>
      </c>
      <c r="J642" s="17"/>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row>
    <row r="643" spans="1:36" s="32" customFormat="1">
      <c r="A643" s="211" t="s">
        <v>1035</v>
      </c>
      <c r="B643" s="19" t="s">
        <v>2208</v>
      </c>
      <c r="C643" s="20">
        <v>3.27</v>
      </c>
      <c r="D643" s="21">
        <v>0.59198200000000001</v>
      </c>
      <c r="E643" s="21">
        <v>0.76329999999999998</v>
      </c>
      <c r="F643" s="42">
        <v>1</v>
      </c>
      <c r="G643" s="43">
        <v>1.52</v>
      </c>
      <c r="H643" s="22" t="s">
        <v>15</v>
      </c>
      <c r="I643" s="23" t="s">
        <v>40</v>
      </c>
      <c r="J643" s="17"/>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row>
    <row r="644" spans="1:36" s="32" customFormat="1">
      <c r="A644" s="211" t="s">
        <v>1036</v>
      </c>
      <c r="B644" s="19" t="s">
        <v>2208</v>
      </c>
      <c r="C644" s="20">
        <v>4.93</v>
      </c>
      <c r="D644" s="21">
        <v>0.96061700000000005</v>
      </c>
      <c r="E644" s="21">
        <v>1.2386999999999999</v>
      </c>
      <c r="F644" s="42">
        <v>1</v>
      </c>
      <c r="G644" s="43">
        <v>1.8</v>
      </c>
      <c r="H644" s="22" t="s">
        <v>15</v>
      </c>
      <c r="I644" s="23" t="s">
        <v>40</v>
      </c>
      <c r="J644" s="17"/>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row>
    <row r="645" spans="1:36" s="32" customFormat="1">
      <c r="A645" s="212" t="s">
        <v>1037</v>
      </c>
      <c r="B645" s="24" t="s">
        <v>2208</v>
      </c>
      <c r="C645" s="25">
        <v>10.050000000000001</v>
      </c>
      <c r="D645" s="26">
        <v>2.1267420000000001</v>
      </c>
      <c r="E645" s="26">
        <v>2.7423000000000002</v>
      </c>
      <c r="F645" s="44">
        <v>1</v>
      </c>
      <c r="G645" s="45">
        <v>2</v>
      </c>
      <c r="H645" s="27" t="s">
        <v>15</v>
      </c>
      <c r="I645" s="28" t="s">
        <v>40</v>
      </c>
      <c r="J645" s="17"/>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row>
    <row r="646" spans="1:36" s="32" customFormat="1">
      <c r="A646" s="211" t="s">
        <v>1038</v>
      </c>
      <c r="B646" s="19" t="s">
        <v>2209</v>
      </c>
      <c r="C646" s="20">
        <v>3.51</v>
      </c>
      <c r="D646" s="21">
        <v>1.3287359999999999</v>
      </c>
      <c r="E646" s="21">
        <v>1.7133</v>
      </c>
      <c r="F646" s="42">
        <v>1</v>
      </c>
      <c r="G646" s="43">
        <v>1</v>
      </c>
      <c r="H646" s="30" t="s">
        <v>15</v>
      </c>
      <c r="I646" s="31" t="s">
        <v>40</v>
      </c>
      <c r="J646" s="17"/>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row>
    <row r="647" spans="1:36" s="32" customFormat="1">
      <c r="A647" s="211" t="s">
        <v>1039</v>
      </c>
      <c r="B647" s="19" t="s">
        <v>2209</v>
      </c>
      <c r="C647" s="20">
        <v>6.51</v>
      </c>
      <c r="D647" s="21">
        <v>1.782681</v>
      </c>
      <c r="E647" s="21">
        <v>2.2987000000000002</v>
      </c>
      <c r="F647" s="42">
        <v>1</v>
      </c>
      <c r="G647" s="43">
        <v>1.52</v>
      </c>
      <c r="H647" s="22" t="s">
        <v>15</v>
      </c>
      <c r="I647" s="23" t="s">
        <v>40</v>
      </c>
      <c r="J647" s="17"/>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row>
    <row r="648" spans="1:36" s="32" customFormat="1">
      <c r="A648" s="211" t="s">
        <v>1040</v>
      </c>
      <c r="B648" s="19" t="s">
        <v>2209</v>
      </c>
      <c r="C648" s="20">
        <v>11.58</v>
      </c>
      <c r="D648" s="21">
        <v>2.5608330000000001</v>
      </c>
      <c r="E648" s="21">
        <v>3.3020999999999998</v>
      </c>
      <c r="F648" s="42">
        <v>1</v>
      </c>
      <c r="G648" s="43">
        <v>1.8</v>
      </c>
      <c r="H648" s="22" t="s">
        <v>15</v>
      </c>
      <c r="I648" s="23" t="s">
        <v>40</v>
      </c>
      <c r="J648" s="17"/>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row>
    <row r="649" spans="1:36" s="32" customFormat="1">
      <c r="A649" s="212" t="s">
        <v>1041</v>
      </c>
      <c r="B649" s="24" t="s">
        <v>2209</v>
      </c>
      <c r="C649" s="25">
        <v>22.57</v>
      </c>
      <c r="D649" s="26">
        <v>5.6242830000000001</v>
      </c>
      <c r="E649" s="26">
        <v>7.2522000000000002</v>
      </c>
      <c r="F649" s="44">
        <v>1</v>
      </c>
      <c r="G649" s="45">
        <v>2</v>
      </c>
      <c r="H649" s="27" t="s">
        <v>15</v>
      </c>
      <c r="I649" s="28" t="s">
        <v>40</v>
      </c>
      <c r="J649" s="17"/>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row>
    <row r="650" spans="1:36" s="32" customFormat="1">
      <c r="A650" s="211" t="s">
        <v>1042</v>
      </c>
      <c r="B650" s="19" t="s">
        <v>2210</v>
      </c>
      <c r="C650" s="20">
        <v>1.75</v>
      </c>
      <c r="D650" s="21">
        <v>1.283919</v>
      </c>
      <c r="E650" s="21">
        <v>1.6555</v>
      </c>
      <c r="F650" s="42">
        <v>1</v>
      </c>
      <c r="G650" s="43">
        <v>1</v>
      </c>
      <c r="H650" s="30" t="s">
        <v>15</v>
      </c>
      <c r="I650" s="31" t="s">
        <v>40</v>
      </c>
      <c r="J650" s="17"/>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row>
    <row r="651" spans="1:36" s="32" customFormat="1">
      <c r="A651" s="211" t="s">
        <v>1043</v>
      </c>
      <c r="B651" s="19" t="s">
        <v>2210</v>
      </c>
      <c r="C651" s="20">
        <v>2.1800000000000002</v>
      </c>
      <c r="D651" s="21">
        <v>1.569075</v>
      </c>
      <c r="E651" s="21">
        <v>2.0232000000000001</v>
      </c>
      <c r="F651" s="42">
        <v>1</v>
      </c>
      <c r="G651" s="43">
        <v>1.52</v>
      </c>
      <c r="H651" s="22" t="s">
        <v>15</v>
      </c>
      <c r="I651" s="23" t="s">
        <v>40</v>
      </c>
      <c r="J651" s="17"/>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row>
    <row r="652" spans="1:36" s="32" customFormat="1">
      <c r="A652" s="211" t="s">
        <v>1044</v>
      </c>
      <c r="B652" s="19" t="s">
        <v>2210</v>
      </c>
      <c r="C652" s="20">
        <v>4.67</v>
      </c>
      <c r="D652" s="21">
        <v>1.930968</v>
      </c>
      <c r="E652" s="21">
        <v>2.4899</v>
      </c>
      <c r="F652" s="42">
        <v>1</v>
      </c>
      <c r="G652" s="43">
        <v>1.8</v>
      </c>
      <c r="H652" s="22" t="s">
        <v>15</v>
      </c>
      <c r="I652" s="23" t="s">
        <v>40</v>
      </c>
      <c r="J652" s="17"/>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row>
    <row r="653" spans="1:36" s="32" customFormat="1">
      <c r="A653" s="212" t="s">
        <v>1045</v>
      </c>
      <c r="B653" s="24" t="s">
        <v>2210</v>
      </c>
      <c r="C653" s="25">
        <v>10.82</v>
      </c>
      <c r="D653" s="26">
        <v>4.0663489999999998</v>
      </c>
      <c r="E653" s="26">
        <v>5.2432999999999996</v>
      </c>
      <c r="F653" s="44">
        <v>1</v>
      </c>
      <c r="G653" s="45">
        <v>2</v>
      </c>
      <c r="H653" s="27" t="s">
        <v>15</v>
      </c>
      <c r="I653" s="28" t="s">
        <v>40</v>
      </c>
      <c r="J653" s="17"/>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row>
    <row r="654" spans="1:36" s="32" customFormat="1">
      <c r="A654" s="211" t="s">
        <v>1046</v>
      </c>
      <c r="B654" s="19" t="s">
        <v>2211</v>
      </c>
      <c r="C654" s="20">
        <v>2.02</v>
      </c>
      <c r="D654" s="21">
        <v>1.00179</v>
      </c>
      <c r="E654" s="21">
        <v>1.2918000000000001</v>
      </c>
      <c r="F654" s="42">
        <v>1</v>
      </c>
      <c r="G654" s="43">
        <v>1</v>
      </c>
      <c r="H654" s="30" t="s">
        <v>15</v>
      </c>
      <c r="I654" s="31" t="s">
        <v>40</v>
      </c>
      <c r="J654" s="17"/>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row>
    <row r="655" spans="1:36" s="32" customFormat="1">
      <c r="A655" s="211" t="s">
        <v>1047</v>
      </c>
      <c r="B655" s="19" t="s">
        <v>2211</v>
      </c>
      <c r="C655" s="20">
        <v>3</v>
      </c>
      <c r="D655" s="21">
        <v>1.6903429999999999</v>
      </c>
      <c r="E655" s="21">
        <v>2.1796000000000002</v>
      </c>
      <c r="F655" s="42">
        <v>1</v>
      </c>
      <c r="G655" s="43">
        <v>1.52</v>
      </c>
      <c r="H655" s="22" t="s">
        <v>15</v>
      </c>
      <c r="I655" s="23" t="s">
        <v>40</v>
      </c>
      <c r="J655" s="17"/>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row>
    <row r="656" spans="1:36" s="32" customFormat="1">
      <c r="A656" s="211" t="s">
        <v>1048</v>
      </c>
      <c r="B656" s="19" t="s">
        <v>2211</v>
      </c>
      <c r="C656" s="20">
        <v>4.99</v>
      </c>
      <c r="D656" s="21">
        <v>2.1580509999999999</v>
      </c>
      <c r="E656" s="21">
        <v>2.7827000000000002</v>
      </c>
      <c r="F656" s="42">
        <v>1</v>
      </c>
      <c r="G656" s="43">
        <v>1.8</v>
      </c>
      <c r="H656" s="22" t="s">
        <v>15</v>
      </c>
      <c r="I656" s="23" t="s">
        <v>40</v>
      </c>
      <c r="J656" s="17"/>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row>
    <row r="657" spans="1:36" s="32" customFormat="1">
      <c r="A657" s="212" t="s">
        <v>1049</v>
      </c>
      <c r="B657" s="24" t="s">
        <v>2211</v>
      </c>
      <c r="C657" s="25">
        <v>18.239999999999998</v>
      </c>
      <c r="D657" s="26">
        <v>4.156536</v>
      </c>
      <c r="E657" s="26">
        <v>5.3596000000000004</v>
      </c>
      <c r="F657" s="44">
        <v>1</v>
      </c>
      <c r="G657" s="45">
        <v>2</v>
      </c>
      <c r="H657" s="27" t="s">
        <v>15</v>
      </c>
      <c r="I657" s="28" t="s">
        <v>40</v>
      </c>
      <c r="J657" s="17"/>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row>
    <row r="658" spans="1:36" s="32" customFormat="1">
      <c r="A658" s="211" t="s">
        <v>1050</v>
      </c>
      <c r="B658" s="19" t="s">
        <v>2212</v>
      </c>
      <c r="C658" s="20">
        <v>2.62</v>
      </c>
      <c r="D658" s="21">
        <v>0.809091</v>
      </c>
      <c r="E658" s="21">
        <v>1.0432999999999999</v>
      </c>
      <c r="F658" s="42">
        <v>1</v>
      </c>
      <c r="G658" s="43">
        <v>1</v>
      </c>
      <c r="H658" s="30" t="s">
        <v>15</v>
      </c>
      <c r="I658" s="31" t="s">
        <v>40</v>
      </c>
      <c r="J658" s="17"/>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row>
    <row r="659" spans="1:36" s="32" customFormat="1">
      <c r="A659" s="211" t="s">
        <v>1051</v>
      </c>
      <c r="B659" s="19" t="s">
        <v>2212</v>
      </c>
      <c r="C659" s="20">
        <v>4.57</v>
      </c>
      <c r="D659" s="21">
        <v>1.118228</v>
      </c>
      <c r="E659" s="21">
        <v>1.4419</v>
      </c>
      <c r="F659" s="42">
        <v>1</v>
      </c>
      <c r="G659" s="43">
        <v>1.52</v>
      </c>
      <c r="H659" s="22" t="s">
        <v>15</v>
      </c>
      <c r="I659" s="23" t="s">
        <v>40</v>
      </c>
      <c r="J659" s="17"/>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row>
    <row r="660" spans="1:36" s="32" customFormat="1">
      <c r="A660" s="211" t="s">
        <v>1052</v>
      </c>
      <c r="B660" s="19" t="s">
        <v>2212</v>
      </c>
      <c r="C660" s="20">
        <v>7.92</v>
      </c>
      <c r="D660" s="21">
        <v>1.73811</v>
      </c>
      <c r="E660" s="21">
        <v>2.2412000000000001</v>
      </c>
      <c r="F660" s="42">
        <v>1</v>
      </c>
      <c r="G660" s="43">
        <v>1.8</v>
      </c>
      <c r="H660" s="22" t="s">
        <v>15</v>
      </c>
      <c r="I660" s="23" t="s">
        <v>40</v>
      </c>
      <c r="J660" s="17"/>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row>
    <row r="661" spans="1:36" s="32" customFormat="1">
      <c r="A661" s="212" t="s">
        <v>1053</v>
      </c>
      <c r="B661" s="24" t="s">
        <v>2212</v>
      </c>
      <c r="C661" s="25">
        <v>14.29</v>
      </c>
      <c r="D661" s="26">
        <v>3.4056479999999998</v>
      </c>
      <c r="E661" s="26">
        <v>4.3914</v>
      </c>
      <c r="F661" s="44">
        <v>1</v>
      </c>
      <c r="G661" s="45">
        <v>2</v>
      </c>
      <c r="H661" s="27" t="s">
        <v>15</v>
      </c>
      <c r="I661" s="28" t="s">
        <v>40</v>
      </c>
      <c r="J661" s="17"/>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row>
    <row r="662" spans="1:36" s="32" customFormat="1">
      <c r="A662" s="211" t="s">
        <v>1054</v>
      </c>
      <c r="B662" s="19" t="s">
        <v>2213</v>
      </c>
      <c r="C662" s="20">
        <v>3.67</v>
      </c>
      <c r="D662" s="21">
        <v>0.55445999999999995</v>
      </c>
      <c r="E662" s="21">
        <v>0.71489999999999998</v>
      </c>
      <c r="F662" s="42">
        <v>1</v>
      </c>
      <c r="G662" s="43">
        <v>1</v>
      </c>
      <c r="H662" s="30" t="s">
        <v>15</v>
      </c>
      <c r="I662" s="31" t="s">
        <v>40</v>
      </c>
      <c r="J662" s="17"/>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row>
    <row r="663" spans="1:36" s="32" customFormat="1">
      <c r="A663" s="211" t="s">
        <v>1055</v>
      </c>
      <c r="B663" s="19" t="s">
        <v>2213</v>
      </c>
      <c r="C663" s="20">
        <v>4.25</v>
      </c>
      <c r="D663" s="21">
        <v>0.66470700000000005</v>
      </c>
      <c r="E663" s="21">
        <v>0.85709999999999997</v>
      </c>
      <c r="F663" s="42">
        <v>1</v>
      </c>
      <c r="G663" s="43">
        <v>1.52</v>
      </c>
      <c r="H663" s="22" t="s">
        <v>15</v>
      </c>
      <c r="I663" s="23" t="s">
        <v>40</v>
      </c>
      <c r="J663" s="17"/>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row>
    <row r="664" spans="1:36" s="32" customFormat="1">
      <c r="A664" s="211" t="s">
        <v>1056</v>
      </c>
      <c r="B664" s="19" t="s">
        <v>2213</v>
      </c>
      <c r="C664" s="20">
        <v>6.04</v>
      </c>
      <c r="D664" s="21">
        <v>0.96081000000000005</v>
      </c>
      <c r="E664" s="21">
        <v>1.2388999999999999</v>
      </c>
      <c r="F664" s="42">
        <v>1</v>
      </c>
      <c r="G664" s="43">
        <v>1.8</v>
      </c>
      <c r="H664" s="22" t="s">
        <v>15</v>
      </c>
      <c r="I664" s="23" t="s">
        <v>40</v>
      </c>
      <c r="J664" s="17"/>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row>
    <row r="665" spans="1:36" s="32" customFormat="1">
      <c r="A665" s="212" t="s">
        <v>1057</v>
      </c>
      <c r="B665" s="24" t="s">
        <v>2213</v>
      </c>
      <c r="C665" s="25">
        <v>10.48</v>
      </c>
      <c r="D665" s="26">
        <v>1.886056</v>
      </c>
      <c r="E665" s="26">
        <v>2.4319999999999999</v>
      </c>
      <c r="F665" s="44">
        <v>1</v>
      </c>
      <c r="G665" s="45">
        <v>2</v>
      </c>
      <c r="H665" s="27" t="s">
        <v>15</v>
      </c>
      <c r="I665" s="28" t="s">
        <v>40</v>
      </c>
      <c r="J665" s="17"/>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row>
    <row r="666" spans="1:36" s="32" customFormat="1">
      <c r="A666" s="211" t="s">
        <v>1058</v>
      </c>
      <c r="B666" s="19" t="s">
        <v>2214</v>
      </c>
      <c r="C666" s="20">
        <v>3.03</v>
      </c>
      <c r="D666" s="21">
        <v>0.44607799999999997</v>
      </c>
      <c r="E666" s="21">
        <v>0.57520000000000004</v>
      </c>
      <c r="F666" s="42">
        <v>1</v>
      </c>
      <c r="G666" s="43">
        <v>1</v>
      </c>
      <c r="H666" s="30" t="s">
        <v>15</v>
      </c>
      <c r="I666" s="31" t="s">
        <v>40</v>
      </c>
      <c r="J666" s="17"/>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row>
    <row r="667" spans="1:36" s="32" customFormat="1">
      <c r="A667" s="211" t="s">
        <v>1059</v>
      </c>
      <c r="B667" s="19" t="s">
        <v>2214</v>
      </c>
      <c r="C667" s="20">
        <v>4.5</v>
      </c>
      <c r="D667" s="21">
        <v>0.78614200000000001</v>
      </c>
      <c r="E667" s="21">
        <v>1.0137</v>
      </c>
      <c r="F667" s="42">
        <v>1</v>
      </c>
      <c r="G667" s="43">
        <v>1.52</v>
      </c>
      <c r="H667" s="22" t="s">
        <v>15</v>
      </c>
      <c r="I667" s="23" t="s">
        <v>40</v>
      </c>
      <c r="J667" s="17"/>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row>
    <row r="668" spans="1:36" s="32" customFormat="1">
      <c r="A668" s="211" t="s">
        <v>1060</v>
      </c>
      <c r="B668" s="19" t="s">
        <v>2214</v>
      </c>
      <c r="C668" s="20">
        <v>7.21</v>
      </c>
      <c r="D668" s="21">
        <v>1.4188810000000001</v>
      </c>
      <c r="E668" s="21">
        <v>1.8295999999999999</v>
      </c>
      <c r="F668" s="42">
        <v>1</v>
      </c>
      <c r="G668" s="43">
        <v>1.8</v>
      </c>
      <c r="H668" s="22" t="s">
        <v>15</v>
      </c>
      <c r="I668" s="23" t="s">
        <v>40</v>
      </c>
      <c r="J668" s="17"/>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row>
    <row r="669" spans="1:36" s="32" customFormat="1">
      <c r="A669" s="212" t="s">
        <v>1061</v>
      </c>
      <c r="B669" s="24" t="s">
        <v>2214</v>
      </c>
      <c r="C669" s="25">
        <v>14.08</v>
      </c>
      <c r="D669" s="26">
        <v>3.8365830000000001</v>
      </c>
      <c r="E669" s="26">
        <v>4.9470999999999998</v>
      </c>
      <c r="F669" s="44">
        <v>1</v>
      </c>
      <c r="G669" s="45">
        <v>2</v>
      </c>
      <c r="H669" s="27" t="s">
        <v>15</v>
      </c>
      <c r="I669" s="28" t="s">
        <v>40</v>
      </c>
      <c r="J669" s="17"/>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row>
    <row r="670" spans="1:36" s="32" customFormat="1">
      <c r="A670" s="211" t="s">
        <v>1062</v>
      </c>
      <c r="B670" s="19" t="s">
        <v>2215</v>
      </c>
      <c r="C670" s="20">
        <v>2.5099999999999998</v>
      </c>
      <c r="D670" s="21">
        <v>0.60511499999999996</v>
      </c>
      <c r="E670" s="21">
        <v>0.78029999999999999</v>
      </c>
      <c r="F670" s="42">
        <v>1</v>
      </c>
      <c r="G670" s="43">
        <v>1</v>
      </c>
      <c r="H670" s="30" t="s">
        <v>15</v>
      </c>
      <c r="I670" s="31" t="s">
        <v>40</v>
      </c>
      <c r="J670" s="17"/>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row>
    <row r="671" spans="1:36" s="32" customFormat="1">
      <c r="A671" s="211" t="s">
        <v>1063</v>
      </c>
      <c r="B671" s="19" t="s">
        <v>2215</v>
      </c>
      <c r="C671" s="20">
        <v>3.66</v>
      </c>
      <c r="D671" s="21">
        <v>0.71777899999999994</v>
      </c>
      <c r="E671" s="21">
        <v>0.92549999999999999</v>
      </c>
      <c r="F671" s="42">
        <v>1</v>
      </c>
      <c r="G671" s="43">
        <v>1.52</v>
      </c>
      <c r="H671" s="22" t="s">
        <v>15</v>
      </c>
      <c r="I671" s="23" t="s">
        <v>40</v>
      </c>
      <c r="J671" s="17"/>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row>
    <row r="672" spans="1:36" s="32" customFormat="1">
      <c r="A672" s="211" t="s">
        <v>1064</v>
      </c>
      <c r="B672" s="19" t="s">
        <v>2215</v>
      </c>
      <c r="C672" s="20">
        <v>5.72</v>
      </c>
      <c r="D672" s="21">
        <v>1.137551</v>
      </c>
      <c r="E672" s="21">
        <v>1.4668000000000001</v>
      </c>
      <c r="F672" s="42">
        <v>1</v>
      </c>
      <c r="G672" s="43">
        <v>1.8</v>
      </c>
      <c r="H672" s="22" t="s">
        <v>15</v>
      </c>
      <c r="I672" s="23" t="s">
        <v>40</v>
      </c>
      <c r="J672" s="17"/>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row>
    <row r="673" spans="1:36" s="32" customFormat="1">
      <c r="A673" s="212" t="s">
        <v>1065</v>
      </c>
      <c r="B673" s="24" t="s">
        <v>2215</v>
      </c>
      <c r="C673" s="25">
        <v>9.25</v>
      </c>
      <c r="D673" s="26">
        <v>1.9133420000000001</v>
      </c>
      <c r="E673" s="26">
        <v>2.4672000000000001</v>
      </c>
      <c r="F673" s="44">
        <v>1</v>
      </c>
      <c r="G673" s="45">
        <v>2</v>
      </c>
      <c r="H673" s="27" t="s">
        <v>15</v>
      </c>
      <c r="I673" s="28" t="s">
        <v>40</v>
      </c>
      <c r="J673" s="17"/>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row>
    <row r="674" spans="1:36" s="32" customFormat="1">
      <c r="A674" s="211" t="s">
        <v>1066</v>
      </c>
      <c r="B674" s="19" t="s">
        <v>2216</v>
      </c>
      <c r="C674" s="20">
        <v>2.8</v>
      </c>
      <c r="D674" s="21">
        <v>0.43772100000000003</v>
      </c>
      <c r="E674" s="21">
        <v>0.56440000000000001</v>
      </c>
      <c r="F674" s="42">
        <v>1</v>
      </c>
      <c r="G674" s="43">
        <v>1</v>
      </c>
      <c r="H674" s="30" t="s">
        <v>15</v>
      </c>
      <c r="I674" s="31" t="s">
        <v>40</v>
      </c>
      <c r="J674" s="17"/>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row>
    <row r="675" spans="1:36" s="32" customFormat="1">
      <c r="A675" s="211" t="s">
        <v>1067</v>
      </c>
      <c r="B675" s="19" t="s">
        <v>2216</v>
      </c>
      <c r="C675" s="20">
        <v>3.8</v>
      </c>
      <c r="D675" s="21">
        <v>0.58257599999999998</v>
      </c>
      <c r="E675" s="21">
        <v>0.75119999999999998</v>
      </c>
      <c r="F675" s="42">
        <v>1</v>
      </c>
      <c r="G675" s="43">
        <v>1.52</v>
      </c>
      <c r="H675" s="22" t="s">
        <v>15</v>
      </c>
      <c r="I675" s="23" t="s">
        <v>40</v>
      </c>
      <c r="J675" s="17"/>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row>
    <row r="676" spans="1:36" s="32" customFormat="1">
      <c r="A676" s="211" t="s">
        <v>1068</v>
      </c>
      <c r="B676" s="19" t="s">
        <v>2216</v>
      </c>
      <c r="C676" s="20">
        <v>5.51</v>
      </c>
      <c r="D676" s="21">
        <v>0.89444000000000001</v>
      </c>
      <c r="E676" s="21">
        <v>1.1533</v>
      </c>
      <c r="F676" s="42">
        <v>1</v>
      </c>
      <c r="G676" s="43">
        <v>1.8</v>
      </c>
      <c r="H676" s="22" t="s">
        <v>15</v>
      </c>
      <c r="I676" s="23" t="s">
        <v>40</v>
      </c>
      <c r="J676" s="17"/>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row>
    <row r="677" spans="1:36" s="32" customFormat="1">
      <c r="A677" s="212" t="s">
        <v>1069</v>
      </c>
      <c r="B677" s="24" t="s">
        <v>2216</v>
      </c>
      <c r="C677" s="25">
        <v>10.37</v>
      </c>
      <c r="D677" s="26">
        <v>2.1160559999999999</v>
      </c>
      <c r="E677" s="26">
        <v>2.7284999999999999</v>
      </c>
      <c r="F677" s="44">
        <v>1</v>
      </c>
      <c r="G677" s="45">
        <v>2</v>
      </c>
      <c r="H677" s="27" t="s">
        <v>15</v>
      </c>
      <c r="I677" s="28" t="s">
        <v>40</v>
      </c>
      <c r="J677" s="17"/>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row>
    <row r="678" spans="1:36" s="32" customFormat="1">
      <c r="A678" s="211" t="s">
        <v>1070</v>
      </c>
      <c r="B678" s="19" t="s">
        <v>2217</v>
      </c>
      <c r="C678" s="20">
        <v>1.78</v>
      </c>
      <c r="D678" s="21">
        <v>0.56071400000000005</v>
      </c>
      <c r="E678" s="21">
        <v>0.72299999999999998</v>
      </c>
      <c r="F678" s="42">
        <v>1</v>
      </c>
      <c r="G678" s="43">
        <v>1</v>
      </c>
      <c r="H678" s="30" t="s">
        <v>15</v>
      </c>
      <c r="I678" s="31" t="s">
        <v>40</v>
      </c>
      <c r="J678" s="17"/>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row>
    <row r="679" spans="1:36" s="32" customFormat="1">
      <c r="A679" s="211" t="s">
        <v>1071</v>
      </c>
      <c r="B679" s="19" t="s">
        <v>2217</v>
      </c>
      <c r="C679" s="20">
        <v>2.7</v>
      </c>
      <c r="D679" s="21">
        <v>0.66466999999999998</v>
      </c>
      <c r="E679" s="21">
        <v>0.85709999999999997</v>
      </c>
      <c r="F679" s="42">
        <v>1</v>
      </c>
      <c r="G679" s="43">
        <v>1.52</v>
      </c>
      <c r="H679" s="22" t="s">
        <v>15</v>
      </c>
      <c r="I679" s="23" t="s">
        <v>40</v>
      </c>
      <c r="J679" s="17"/>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row>
    <row r="680" spans="1:36" s="32" customFormat="1">
      <c r="A680" s="211" t="s">
        <v>1072</v>
      </c>
      <c r="B680" s="19" t="s">
        <v>2217</v>
      </c>
      <c r="C680" s="20">
        <v>4.42</v>
      </c>
      <c r="D680" s="21">
        <v>0.97388200000000003</v>
      </c>
      <c r="E680" s="21">
        <v>1.2558</v>
      </c>
      <c r="F680" s="42">
        <v>1</v>
      </c>
      <c r="G680" s="43">
        <v>1.8</v>
      </c>
      <c r="H680" s="22" t="s">
        <v>15</v>
      </c>
      <c r="I680" s="23" t="s">
        <v>40</v>
      </c>
      <c r="J680" s="17"/>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row>
    <row r="681" spans="1:36" s="32" customFormat="1">
      <c r="A681" s="212" t="s">
        <v>1073</v>
      </c>
      <c r="B681" s="24" t="s">
        <v>2217</v>
      </c>
      <c r="C681" s="25">
        <v>9.2899999999999991</v>
      </c>
      <c r="D681" s="26">
        <v>2.4639359999999999</v>
      </c>
      <c r="E681" s="26">
        <v>3.1770999999999998</v>
      </c>
      <c r="F681" s="44">
        <v>1</v>
      </c>
      <c r="G681" s="45">
        <v>2</v>
      </c>
      <c r="H681" s="27" t="s">
        <v>15</v>
      </c>
      <c r="I681" s="28" t="s">
        <v>40</v>
      </c>
      <c r="J681" s="17"/>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row>
    <row r="682" spans="1:36" s="32" customFormat="1">
      <c r="A682" s="211" t="s">
        <v>1074</v>
      </c>
      <c r="B682" s="19" t="s">
        <v>2218</v>
      </c>
      <c r="C682" s="20">
        <v>2.34</v>
      </c>
      <c r="D682" s="21">
        <v>0.41738799999999998</v>
      </c>
      <c r="E682" s="21">
        <v>0.53820000000000001</v>
      </c>
      <c r="F682" s="42">
        <v>1</v>
      </c>
      <c r="G682" s="43">
        <v>1</v>
      </c>
      <c r="H682" s="30" t="s">
        <v>15</v>
      </c>
      <c r="I682" s="31" t="s">
        <v>40</v>
      </c>
      <c r="J682" s="17"/>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row>
    <row r="683" spans="1:36" s="32" customFormat="1">
      <c r="A683" s="211" t="s">
        <v>1075</v>
      </c>
      <c r="B683" s="19" t="s">
        <v>2218</v>
      </c>
      <c r="C683" s="20">
        <v>3.27</v>
      </c>
      <c r="D683" s="21">
        <v>0.552925</v>
      </c>
      <c r="E683" s="21">
        <v>0.71299999999999997</v>
      </c>
      <c r="F683" s="42">
        <v>1</v>
      </c>
      <c r="G683" s="43">
        <v>1.52</v>
      </c>
      <c r="H683" s="22" t="s">
        <v>15</v>
      </c>
      <c r="I683" s="23" t="s">
        <v>40</v>
      </c>
      <c r="J683" s="17"/>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row>
    <row r="684" spans="1:36" s="32" customFormat="1">
      <c r="A684" s="211" t="s">
        <v>1076</v>
      </c>
      <c r="B684" s="19" t="s">
        <v>2218</v>
      </c>
      <c r="C684" s="20">
        <v>4.93</v>
      </c>
      <c r="D684" s="21">
        <v>0.88352299999999995</v>
      </c>
      <c r="E684" s="21">
        <v>1.1393</v>
      </c>
      <c r="F684" s="42">
        <v>1</v>
      </c>
      <c r="G684" s="43">
        <v>1.8</v>
      </c>
      <c r="H684" s="22" t="s">
        <v>15</v>
      </c>
      <c r="I684" s="23" t="s">
        <v>40</v>
      </c>
      <c r="J684" s="17"/>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row>
    <row r="685" spans="1:36" s="32" customFormat="1">
      <c r="A685" s="212" t="s">
        <v>1077</v>
      </c>
      <c r="B685" s="24" t="s">
        <v>2218</v>
      </c>
      <c r="C685" s="25">
        <v>9.35</v>
      </c>
      <c r="D685" s="26">
        <v>1.813979</v>
      </c>
      <c r="E685" s="26">
        <v>2.339</v>
      </c>
      <c r="F685" s="44">
        <v>1</v>
      </c>
      <c r="G685" s="45">
        <v>2</v>
      </c>
      <c r="H685" s="27" t="s">
        <v>15</v>
      </c>
      <c r="I685" s="28" t="s">
        <v>40</v>
      </c>
      <c r="J685" s="17"/>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row>
    <row r="686" spans="1:36" s="32" customFormat="1">
      <c r="A686" s="211" t="s">
        <v>1078</v>
      </c>
      <c r="B686" s="19" t="s">
        <v>2219</v>
      </c>
      <c r="C686" s="20">
        <v>2.69</v>
      </c>
      <c r="D686" s="21">
        <v>1.4471780000000001</v>
      </c>
      <c r="E686" s="21">
        <v>1.8661000000000001</v>
      </c>
      <c r="F686" s="42">
        <v>1</v>
      </c>
      <c r="G686" s="43">
        <v>1</v>
      </c>
      <c r="H686" s="30" t="s">
        <v>15</v>
      </c>
      <c r="I686" s="31" t="s">
        <v>40</v>
      </c>
      <c r="J686" s="17"/>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row>
    <row r="687" spans="1:36" s="32" customFormat="1">
      <c r="A687" s="211" t="s">
        <v>1079</v>
      </c>
      <c r="B687" s="19" t="s">
        <v>2219</v>
      </c>
      <c r="C687" s="20">
        <v>3.96</v>
      </c>
      <c r="D687" s="21">
        <v>1.945624</v>
      </c>
      <c r="E687" s="21">
        <v>2.5087999999999999</v>
      </c>
      <c r="F687" s="42">
        <v>1</v>
      </c>
      <c r="G687" s="43">
        <v>1.52</v>
      </c>
      <c r="H687" s="22" t="s">
        <v>15</v>
      </c>
      <c r="I687" s="23" t="s">
        <v>40</v>
      </c>
      <c r="J687" s="17"/>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row>
    <row r="688" spans="1:36" s="32" customFormat="1">
      <c r="A688" s="211" t="s">
        <v>1080</v>
      </c>
      <c r="B688" s="19" t="s">
        <v>2219</v>
      </c>
      <c r="C688" s="20">
        <v>7.88</v>
      </c>
      <c r="D688" s="21">
        <v>3.274902</v>
      </c>
      <c r="E688" s="21">
        <v>4.2228000000000003</v>
      </c>
      <c r="F688" s="42">
        <v>1</v>
      </c>
      <c r="G688" s="43">
        <v>1.8</v>
      </c>
      <c r="H688" s="22" t="s">
        <v>15</v>
      </c>
      <c r="I688" s="23" t="s">
        <v>40</v>
      </c>
      <c r="J688" s="17"/>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row>
    <row r="689" spans="1:36" s="32" customFormat="1">
      <c r="A689" s="212" t="s">
        <v>1081</v>
      </c>
      <c r="B689" s="24" t="s">
        <v>2219</v>
      </c>
      <c r="C689" s="25">
        <v>18.07</v>
      </c>
      <c r="D689" s="26">
        <v>7.0857970000000003</v>
      </c>
      <c r="E689" s="26">
        <v>9.1367999999999991</v>
      </c>
      <c r="F689" s="44">
        <v>1</v>
      </c>
      <c r="G689" s="45">
        <v>2</v>
      </c>
      <c r="H689" s="27" t="s">
        <v>15</v>
      </c>
      <c r="I689" s="28" t="s">
        <v>40</v>
      </c>
      <c r="J689" s="17"/>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row>
    <row r="690" spans="1:36" s="32" customFormat="1">
      <c r="A690" s="211" t="s">
        <v>1082</v>
      </c>
      <c r="B690" s="19" t="s">
        <v>2220</v>
      </c>
      <c r="C690" s="20">
        <v>1.82</v>
      </c>
      <c r="D690" s="21">
        <v>1.2630330000000001</v>
      </c>
      <c r="E690" s="21">
        <v>1.6286</v>
      </c>
      <c r="F690" s="42">
        <v>1</v>
      </c>
      <c r="G690" s="43">
        <v>1</v>
      </c>
      <c r="H690" s="30" t="s">
        <v>15</v>
      </c>
      <c r="I690" s="31" t="s">
        <v>40</v>
      </c>
      <c r="J690" s="17"/>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row>
    <row r="691" spans="1:36" s="32" customFormat="1">
      <c r="A691" s="211" t="s">
        <v>1083</v>
      </c>
      <c r="B691" s="19" t="s">
        <v>2220</v>
      </c>
      <c r="C691" s="20">
        <v>2.19</v>
      </c>
      <c r="D691" s="21">
        <v>1.402687</v>
      </c>
      <c r="E691" s="21">
        <v>1.8087</v>
      </c>
      <c r="F691" s="42">
        <v>1</v>
      </c>
      <c r="G691" s="43">
        <v>1.52</v>
      </c>
      <c r="H691" s="22" t="s">
        <v>15</v>
      </c>
      <c r="I691" s="23" t="s">
        <v>40</v>
      </c>
      <c r="J691" s="17"/>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row>
    <row r="692" spans="1:36" s="32" customFormat="1">
      <c r="A692" s="211" t="s">
        <v>1084</v>
      </c>
      <c r="B692" s="19" t="s">
        <v>2220</v>
      </c>
      <c r="C692" s="20">
        <v>4.47</v>
      </c>
      <c r="D692" s="21">
        <v>2.1317050000000002</v>
      </c>
      <c r="E692" s="21">
        <v>2.7486999999999999</v>
      </c>
      <c r="F692" s="42">
        <v>1</v>
      </c>
      <c r="G692" s="43">
        <v>1.8</v>
      </c>
      <c r="H692" s="22" t="s">
        <v>15</v>
      </c>
      <c r="I692" s="23" t="s">
        <v>40</v>
      </c>
      <c r="J692" s="17"/>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row>
    <row r="693" spans="1:36" s="32" customFormat="1">
      <c r="A693" s="212" t="s">
        <v>1085</v>
      </c>
      <c r="B693" s="24" t="s">
        <v>2220</v>
      </c>
      <c r="C693" s="25">
        <v>15.68</v>
      </c>
      <c r="D693" s="26">
        <v>6.0017379999999996</v>
      </c>
      <c r="E693" s="26">
        <v>7.7389000000000001</v>
      </c>
      <c r="F693" s="44">
        <v>1</v>
      </c>
      <c r="G693" s="45">
        <v>2</v>
      </c>
      <c r="H693" s="27" t="s">
        <v>15</v>
      </c>
      <c r="I693" s="28" t="s">
        <v>40</v>
      </c>
      <c r="J693" s="17"/>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row>
    <row r="694" spans="1:36" s="32" customFormat="1">
      <c r="A694" s="211" t="s">
        <v>1086</v>
      </c>
      <c r="B694" s="19" t="s">
        <v>2221</v>
      </c>
      <c r="C694" s="20">
        <v>1.25</v>
      </c>
      <c r="D694" s="21">
        <v>0.80628699999999998</v>
      </c>
      <c r="E694" s="21">
        <v>1.0397000000000001</v>
      </c>
      <c r="F694" s="42">
        <v>1</v>
      </c>
      <c r="G694" s="43">
        <v>1</v>
      </c>
      <c r="H694" s="30" t="s">
        <v>15</v>
      </c>
      <c r="I694" s="31" t="s">
        <v>40</v>
      </c>
      <c r="J694" s="17"/>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row>
    <row r="695" spans="1:36" s="32" customFormat="1">
      <c r="A695" s="211" t="s">
        <v>1087</v>
      </c>
      <c r="B695" s="19" t="s">
        <v>2221</v>
      </c>
      <c r="C695" s="20">
        <v>2.04</v>
      </c>
      <c r="D695" s="21">
        <v>1.0803130000000001</v>
      </c>
      <c r="E695" s="21">
        <v>1.393</v>
      </c>
      <c r="F695" s="42">
        <v>1</v>
      </c>
      <c r="G695" s="43">
        <v>1.52</v>
      </c>
      <c r="H695" s="22" t="s">
        <v>15</v>
      </c>
      <c r="I695" s="23" t="s">
        <v>40</v>
      </c>
      <c r="J695" s="17"/>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row>
    <row r="696" spans="1:36" s="32" customFormat="1">
      <c r="A696" s="211" t="s">
        <v>1088</v>
      </c>
      <c r="B696" s="19" t="s">
        <v>2221</v>
      </c>
      <c r="C696" s="20">
        <v>6.45</v>
      </c>
      <c r="D696" s="21">
        <v>2.0557439999999998</v>
      </c>
      <c r="E696" s="21">
        <v>2.6507999999999998</v>
      </c>
      <c r="F696" s="42">
        <v>1</v>
      </c>
      <c r="G696" s="43">
        <v>1.8</v>
      </c>
      <c r="H696" s="22" t="s">
        <v>15</v>
      </c>
      <c r="I696" s="23" t="s">
        <v>40</v>
      </c>
      <c r="J696" s="17"/>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row>
    <row r="697" spans="1:36" s="32" customFormat="1">
      <c r="A697" s="212" t="s">
        <v>1089</v>
      </c>
      <c r="B697" s="24" t="s">
        <v>2221</v>
      </c>
      <c r="C697" s="25">
        <v>17.440000000000001</v>
      </c>
      <c r="D697" s="26">
        <v>4.9268590000000003</v>
      </c>
      <c r="E697" s="26">
        <v>6.3529</v>
      </c>
      <c r="F697" s="44">
        <v>1</v>
      </c>
      <c r="G697" s="45">
        <v>2</v>
      </c>
      <c r="H697" s="27" t="s">
        <v>15</v>
      </c>
      <c r="I697" s="28" t="s">
        <v>40</v>
      </c>
      <c r="J697" s="17"/>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row>
    <row r="698" spans="1:36" s="32" customFormat="1">
      <c r="A698" s="211" t="s">
        <v>1090</v>
      </c>
      <c r="B698" s="19" t="s">
        <v>2222</v>
      </c>
      <c r="C698" s="20">
        <v>3.01</v>
      </c>
      <c r="D698" s="21">
        <v>1.253919</v>
      </c>
      <c r="E698" s="21">
        <v>1.6169</v>
      </c>
      <c r="F698" s="42">
        <v>1</v>
      </c>
      <c r="G698" s="43">
        <v>1</v>
      </c>
      <c r="H698" s="30" t="s">
        <v>15</v>
      </c>
      <c r="I698" s="31" t="s">
        <v>40</v>
      </c>
      <c r="J698" s="17"/>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row>
    <row r="699" spans="1:36" s="32" customFormat="1">
      <c r="A699" s="211" t="s">
        <v>1091</v>
      </c>
      <c r="B699" s="19" t="s">
        <v>2222</v>
      </c>
      <c r="C699" s="20">
        <v>4.93</v>
      </c>
      <c r="D699" s="21">
        <v>1.5543880000000001</v>
      </c>
      <c r="E699" s="21">
        <v>2.0043000000000002</v>
      </c>
      <c r="F699" s="42">
        <v>1</v>
      </c>
      <c r="G699" s="43">
        <v>1.52</v>
      </c>
      <c r="H699" s="22" t="s">
        <v>15</v>
      </c>
      <c r="I699" s="23" t="s">
        <v>40</v>
      </c>
      <c r="J699" s="17"/>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row>
    <row r="700" spans="1:36" s="32" customFormat="1">
      <c r="A700" s="211" t="s">
        <v>1092</v>
      </c>
      <c r="B700" s="19" t="s">
        <v>2222</v>
      </c>
      <c r="C700" s="20">
        <v>8.58</v>
      </c>
      <c r="D700" s="21">
        <v>2.3095080000000001</v>
      </c>
      <c r="E700" s="21">
        <v>2.9780000000000002</v>
      </c>
      <c r="F700" s="42">
        <v>1</v>
      </c>
      <c r="G700" s="43">
        <v>1.8</v>
      </c>
      <c r="H700" s="22" t="s">
        <v>15</v>
      </c>
      <c r="I700" s="23" t="s">
        <v>40</v>
      </c>
      <c r="J700" s="17"/>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row>
    <row r="701" spans="1:36" s="32" customFormat="1">
      <c r="A701" s="212" t="s">
        <v>1093</v>
      </c>
      <c r="B701" s="24" t="s">
        <v>2222</v>
      </c>
      <c r="C701" s="25">
        <v>18.86</v>
      </c>
      <c r="D701" s="26">
        <v>5.2664609999999996</v>
      </c>
      <c r="E701" s="26">
        <v>6.7907999999999999</v>
      </c>
      <c r="F701" s="44">
        <v>1</v>
      </c>
      <c r="G701" s="45">
        <v>2</v>
      </c>
      <c r="H701" s="27" t="s">
        <v>15</v>
      </c>
      <c r="I701" s="28" t="s">
        <v>40</v>
      </c>
      <c r="J701" s="17"/>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row>
    <row r="702" spans="1:36" s="32" customFormat="1">
      <c r="A702" s="211" t="s">
        <v>1094</v>
      </c>
      <c r="B702" s="19" t="s">
        <v>2223</v>
      </c>
      <c r="C702" s="20">
        <v>2.37</v>
      </c>
      <c r="D702" s="21">
        <v>0.40698000000000001</v>
      </c>
      <c r="E702" s="21">
        <v>0.52480000000000004</v>
      </c>
      <c r="F702" s="42">
        <v>1</v>
      </c>
      <c r="G702" s="43">
        <v>1</v>
      </c>
      <c r="H702" s="30" t="s">
        <v>15</v>
      </c>
      <c r="I702" s="31" t="s">
        <v>40</v>
      </c>
      <c r="J702" s="17"/>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row>
    <row r="703" spans="1:36" s="32" customFormat="1">
      <c r="A703" s="211" t="s">
        <v>1095</v>
      </c>
      <c r="B703" s="19" t="s">
        <v>2223</v>
      </c>
      <c r="C703" s="20">
        <v>2.58</v>
      </c>
      <c r="D703" s="21">
        <v>0.52593199999999996</v>
      </c>
      <c r="E703" s="21">
        <v>0.67820000000000003</v>
      </c>
      <c r="F703" s="42">
        <v>1</v>
      </c>
      <c r="G703" s="43">
        <v>1.52</v>
      </c>
      <c r="H703" s="22" t="s">
        <v>15</v>
      </c>
      <c r="I703" s="23" t="s">
        <v>40</v>
      </c>
      <c r="J703" s="17"/>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row>
    <row r="704" spans="1:36" s="32" customFormat="1">
      <c r="A704" s="211" t="s">
        <v>1096</v>
      </c>
      <c r="B704" s="19" t="s">
        <v>2223</v>
      </c>
      <c r="C704" s="20">
        <v>3.93</v>
      </c>
      <c r="D704" s="21">
        <v>0.78921699999999995</v>
      </c>
      <c r="E704" s="21">
        <v>1.0177</v>
      </c>
      <c r="F704" s="42">
        <v>1</v>
      </c>
      <c r="G704" s="43">
        <v>1.8</v>
      </c>
      <c r="H704" s="22" t="s">
        <v>15</v>
      </c>
      <c r="I704" s="23" t="s">
        <v>40</v>
      </c>
      <c r="J704" s="17"/>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row>
    <row r="705" spans="1:36" s="32" customFormat="1">
      <c r="A705" s="212" t="s">
        <v>1097</v>
      </c>
      <c r="B705" s="24" t="s">
        <v>2223</v>
      </c>
      <c r="C705" s="25">
        <v>8.34</v>
      </c>
      <c r="D705" s="26">
        <v>1.9243570000000001</v>
      </c>
      <c r="E705" s="26">
        <v>2.4813999999999998</v>
      </c>
      <c r="F705" s="44">
        <v>1</v>
      </c>
      <c r="G705" s="45">
        <v>2</v>
      </c>
      <c r="H705" s="27" t="s">
        <v>15</v>
      </c>
      <c r="I705" s="28" t="s">
        <v>40</v>
      </c>
      <c r="J705" s="17"/>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row>
    <row r="706" spans="1:36" s="32" customFormat="1">
      <c r="A706" s="211" t="s">
        <v>1098</v>
      </c>
      <c r="B706" s="19" t="s">
        <v>2224</v>
      </c>
      <c r="C706" s="20">
        <v>2.78</v>
      </c>
      <c r="D706" s="21">
        <v>0.54765200000000003</v>
      </c>
      <c r="E706" s="21">
        <v>0.70620000000000005</v>
      </c>
      <c r="F706" s="42">
        <v>1</v>
      </c>
      <c r="G706" s="43">
        <v>1</v>
      </c>
      <c r="H706" s="30" t="s">
        <v>15</v>
      </c>
      <c r="I706" s="31" t="s">
        <v>40</v>
      </c>
      <c r="J706" s="17"/>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row>
    <row r="707" spans="1:36" s="32" customFormat="1">
      <c r="A707" s="211" t="s">
        <v>1099</v>
      </c>
      <c r="B707" s="19" t="s">
        <v>2224</v>
      </c>
      <c r="C707" s="20">
        <v>4.0599999999999996</v>
      </c>
      <c r="D707" s="21">
        <v>0.60850199999999999</v>
      </c>
      <c r="E707" s="21">
        <v>0.78459999999999996</v>
      </c>
      <c r="F707" s="42">
        <v>1</v>
      </c>
      <c r="G707" s="43">
        <v>1.52</v>
      </c>
      <c r="H707" s="22" t="s">
        <v>15</v>
      </c>
      <c r="I707" s="23" t="s">
        <v>40</v>
      </c>
      <c r="J707" s="17"/>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row>
    <row r="708" spans="1:36" s="32" customFormat="1">
      <c r="A708" s="211" t="s">
        <v>1100</v>
      </c>
      <c r="B708" s="19" t="s">
        <v>2224</v>
      </c>
      <c r="C708" s="20">
        <v>5.82</v>
      </c>
      <c r="D708" s="21">
        <v>0.93315700000000001</v>
      </c>
      <c r="E708" s="21">
        <v>1.2033</v>
      </c>
      <c r="F708" s="42">
        <v>1</v>
      </c>
      <c r="G708" s="43">
        <v>1.8</v>
      </c>
      <c r="H708" s="22" t="s">
        <v>15</v>
      </c>
      <c r="I708" s="23" t="s">
        <v>40</v>
      </c>
      <c r="J708" s="17"/>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row>
    <row r="709" spans="1:36" s="32" customFormat="1">
      <c r="A709" s="212" t="s">
        <v>1101</v>
      </c>
      <c r="B709" s="24" t="s">
        <v>2224</v>
      </c>
      <c r="C709" s="25">
        <v>11.08</v>
      </c>
      <c r="D709" s="26">
        <v>1.978585</v>
      </c>
      <c r="E709" s="26">
        <v>2.5512999999999999</v>
      </c>
      <c r="F709" s="44">
        <v>1</v>
      </c>
      <c r="G709" s="45">
        <v>2</v>
      </c>
      <c r="H709" s="27" t="s">
        <v>15</v>
      </c>
      <c r="I709" s="28" t="s">
        <v>40</v>
      </c>
      <c r="J709" s="17"/>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row>
    <row r="710" spans="1:36" s="32" customFormat="1">
      <c r="A710" s="211" t="s">
        <v>1102</v>
      </c>
      <c r="B710" s="19" t="s">
        <v>2225</v>
      </c>
      <c r="C710" s="20">
        <v>1.92</v>
      </c>
      <c r="D710" s="21">
        <v>0.32778000000000002</v>
      </c>
      <c r="E710" s="21">
        <v>0.42270000000000002</v>
      </c>
      <c r="F710" s="42">
        <v>1</v>
      </c>
      <c r="G710" s="43">
        <v>1</v>
      </c>
      <c r="H710" s="30" t="s">
        <v>15</v>
      </c>
      <c r="I710" s="31" t="s">
        <v>40</v>
      </c>
      <c r="J710" s="17"/>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row>
    <row r="711" spans="1:36" s="32" customFormat="1">
      <c r="A711" s="211" t="s">
        <v>1103</v>
      </c>
      <c r="B711" s="19" t="s">
        <v>2225</v>
      </c>
      <c r="C711" s="20">
        <v>2.74</v>
      </c>
      <c r="D711" s="21">
        <v>0.47022599999999998</v>
      </c>
      <c r="E711" s="21">
        <v>0.60629999999999995</v>
      </c>
      <c r="F711" s="42">
        <v>1</v>
      </c>
      <c r="G711" s="43">
        <v>1.52</v>
      </c>
      <c r="H711" s="22" t="s">
        <v>15</v>
      </c>
      <c r="I711" s="23" t="s">
        <v>40</v>
      </c>
      <c r="J711" s="17"/>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row>
    <row r="712" spans="1:36" s="32" customFormat="1">
      <c r="A712" s="211" t="s">
        <v>1104</v>
      </c>
      <c r="B712" s="19" t="s">
        <v>2225</v>
      </c>
      <c r="C712" s="20">
        <v>3.98</v>
      </c>
      <c r="D712" s="21">
        <v>0.687809</v>
      </c>
      <c r="E712" s="21">
        <v>0.88690000000000002</v>
      </c>
      <c r="F712" s="42">
        <v>1</v>
      </c>
      <c r="G712" s="43">
        <v>1.8</v>
      </c>
      <c r="H712" s="22" t="s">
        <v>15</v>
      </c>
      <c r="I712" s="23" t="s">
        <v>40</v>
      </c>
      <c r="J712" s="17"/>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row>
    <row r="713" spans="1:36" s="32" customFormat="1">
      <c r="A713" s="212" t="s">
        <v>1105</v>
      </c>
      <c r="B713" s="24" t="s">
        <v>2225</v>
      </c>
      <c r="C713" s="25">
        <v>7.39</v>
      </c>
      <c r="D713" s="26">
        <v>1.489663</v>
      </c>
      <c r="E713" s="26">
        <v>1.9208000000000001</v>
      </c>
      <c r="F713" s="44">
        <v>1</v>
      </c>
      <c r="G713" s="45">
        <v>2</v>
      </c>
      <c r="H713" s="27" t="s">
        <v>15</v>
      </c>
      <c r="I713" s="28" t="s">
        <v>40</v>
      </c>
      <c r="J713" s="17"/>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row>
    <row r="714" spans="1:36" s="32" customFormat="1">
      <c r="A714" s="211" t="s">
        <v>1106</v>
      </c>
      <c r="B714" s="19" t="s">
        <v>2226</v>
      </c>
      <c r="C714" s="20">
        <v>2.38</v>
      </c>
      <c r="D714" s="21">
        <v>0.59809100000000004</v>
      </c>
      <c r="E714" s="21">
        <v>0.7712</v>
      </c>
      <c r="F714" s="42">
        <v>1</v>
      </c>
      <c r="G714" s="43">
        <v>1</v>
      </c>
      <c r="H714" s="30" t="s">
        <v>15</v>
      </c>
      <c r="I714" s="31" t="s">
        <v>40</v>
      </c>
      <c r="J714" s="17"/>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row>
    <row r="715" spans="1:36" s="32" customFormat="1">
      <c r="A715" s="211" t="s">
        <v>1107</v>
      </c>
      <c r="B715" s="19" t="s">
        <v>2226</v>
      </c>
      <c r="C715" s="20">
        <v>3.17</v>
      </c>
      <c r="D715" s="21">
        <v>0.77960399999999996</v>
      </c>
      <c r="E715" s="21">
        <v>1.0053000000000001</v>
      </c>
      <c r="F715" s="42">
        <v>1</v>
      </c>
      <c r="G715" s="43">
        <v>1.52</v>
      </c>
      <c r="H715" s="22" t="s">
        <v>15</v>
      </c>
      <c r="I715" s="23" t="s">
        <v>40</v>
      </c>
      <c r="J715" s="17"/>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row>
    <row r="716" spans="1:36" s="32" customFormat="1">
      <c r="A716" s="211" t="s">
        <v>1108</v>
      </c>
      <c r="B716" s="19" t="s">
        <v>2226</v>
      </c>
      <c r="C716" s="20">
        <v>5.05</v>
      </c>
      <c r="D716" s="21">
        <v>1.2303379999999999</v>
      </c>
      <c r="E716" s="21">
        <v>1.5865</v>
      </c>
      <c r="F716" s="42">
        <v>1</v>
      </c>
      <c r="G716" s="43">
        <v>1.8</v>
      </c>
      <c r="H716" s="22" t="s">
        <v>15</v>
      </c>
      <c r="I716" s="23" t="s">
        <v>40</v>
      </c>
      <c r="J716" s="17"/>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row>
    <row r="717" spans="1:36" s="32" customFormat="1">
      <c r="A717" s="212" t="s">
        <v>1109</v>
      </c>
      <c r="B717" s="24" t="s">
        <v>2226</v>
      </c>
      <c r="C717" s="25">
        <v>10.68</v>
      </c>
      <c r="D717" s="26">
        <v>2.3839519999999998</v>
      </c>
      <c r="E717" s="26">
        <v>3.0739999999999998</v>
      </c>
      <c r="F717" s="44">
        <v>1</v>
      </c>
      <c r="G717" s="45">
        <v>2</v>
      </c>
      <c r="H717" s="27" t="s">
        <v>15</v>
      </c>
      <c r="I717" s="28" t="s">
        <v>40</v>
      </c>
      <c r="J717" s="17"/>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row>
    <row r="718" spans="1:36" s="32" customFormat="1">
      <c r="A718" s="211" t="s">
        <v>1110</v>
      </c>
      <c r="B718" s="19" t="s">
        <v>2227</v>
      </c>
      <c r="C718" s="20">
        <v>2.41</v>
      </c>
      <c r="D718" s="21">
        <v>0.500135</v>
      </c>
      <c r="E718" s="21">
        <v>0.64490000000000003</v>
      </c>
      <c r="F718" s="42">
        <v>1</v>
      </c>
      <c r="G718" s="43">
        <v>1</v>
      </c>
      <c r="H718" s="30" t="s">
        <v>15</v>
      </c>
      <c r="I718" s="31" t="s">
        <v>40</v>
      </c>
      <c r="J718" s="17"/>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row>
    <row r="719" spans="1:36" s="32" customFormat="1">
      <c r="A719" s="211" t="s">
        <v>1111</v>
      </c>
      <c r="B719" s="19" t="s">
        <v>2227</v>
      </c>
      <c r="C719" s="20">
        <v>3.69</v>
      </c>
      <c r="D719" s="21">
        <v>0.67969199999999996</v>
      </c>
      <c r="E719" s="21">
        <v>0.87639999999999996</v>
      </c>
      <c r="F719" s="42">
        <v>1</v>
      </c>
      <c r="G719" s="43">
        <v>1.52</v>
      </c>
      <c r="H719" s="22" t="s">
        <v>15</v>
      </c>
      <c r="I719" s="23" t="s">
        <v>40</v>
      </c>
      <c r="J719" s="17"/>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row>
    <row r="720" spans="1:36" s="32" customFormat="1">
      <c r="A720" s="211" t="s">
        <v>1112</v>
      </c>
      <c r="B720" s="19" t="s">
        <v>2227</v>
      </c>
      <c r="C720" s="20">
        <v>5.49</v>
      </c>
      <c r="D720" s="21">
        <v>1.0303580000000001</v>
      </c>
      <c r="E720" s="21">
        <v>1.3286</v>
      </c>
      <c r="F720" s="42">
        <v>1</v>
      </c>
      <c r="G720" s="43">
        <v>1.8</v>
      </c>
      <c r="H720" s="22" t="s">
        <v>15</v>
      </c>
      <c r="I720" s="23" t="s">
        <v>40</v>
      </c>
      <c r="J720" s="17"/>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row>
    <row r="721" spans="1:36" s="32" customFormat="1">
      <c r="A721" s="212" t="s">
        <v>1113</v>
      </c>
      <c r="B721" s="24" t="s">
        <v>2227</v>
      </c>
      <c r="C721" s="25">
        <v>9.93</v>
      </c>
      <c r="D721" s="26">
        <v>2.1836419999999999</v>
      </c>
      <c r="E721" s="26">
        <v>2.8157000000000001</v>
      </c>
      <c r="F721" s="44">
        <v>1</v>
      </c>
      <c r="G721" s="45">
        <v>2</v>
      </c>
      <c r="H721" s="27" t="s">
        <v>15</v>
      </c>
      <c r="I721" s="28" t="s">
        <v>40</v>
      </c>
      <c r="J721" s="17"/>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row>
    <row r="722" spans="1:36" s="32" customFormat="1">
      <c r="A722" s="211" t="s">
        <v>1114</v>
      </c>
      <c r="B722" s="19" t="s">
        <v>2228</v>
      </c>
      <c r="C722" s="20">
        <v>2.29</v>
      </c>
      <c r="D722" s="21">
        <v>0.406806</v>
      </c>
      <c r="E722" s="21">
        <v>0.52459999999999996</v>
      </c>
      <c r="F722" s="42">
        <v>1</v>
      </c>
      <c r="G722" s="43">
        <v>1</v>
      </c>
      <c r="H722" s="30" t="s">
        <v>15</v>
      </c>
      <c r="I722" s="31" t="s">
        <v>40</v>
      </c>
      <c r="J722" s="17"/>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row>
    <row r="723" spans="1:36" s="32" customFormat="1">
      <c r="A723" s="211" t="s">
        <v>1115</v>
      </c>
      <c r="B723" s="19" t="s">
        <v>2228</v>
      </c>
      <c r="C723" s="20">
        <v>2.82</v>
      </c>
      <c r="D723" s="21">
        <v>0.52412800000000004</v>
      </c>
      <c r="E723" s="21">
        <v>0.67579999999999996</v>
      </c>
      <c r="F723" s="42">
        <v>1</v>
      </c>
      <c r="G723" s="43">
        <v>1.52</v>
      </c>
      <c r="H723" s="22" t="s">
        <v>15</v>
      </c>
      <c r="I723" s="23" t="s">
        <v>40</v>
      </c>
      <c r="J723" s="17"/>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row>
    <row r="724" spans="1:36" s="32" customFormat="1">
      <c r="A724" s="211" t="s">
        <v>1116</v>
      </c>
      <c r="B724" s="19" t="s">
        <v>2228</v>
      </c>
      <c r="C724" s="20">
        <v>4.1399999999999997</v>
      </c>
      <c r="D724" s="21">
        <v>0.78599699999999995</v>
      </c>
      <c r="E724" s="21">
        <v>1.0135000000000001</v>
      </c>
      <c r="F724" s="42">
        <v>1</v>
      </c>
      <c r="G724" s="43">
        <v>1.8</v>
      </c>
      <c r="H724" s="22" t="s">
        <v>15</v>
      </c>
      <c r="I724" s="23" t="s">
        <v>40</v>
      </c>
      <c r="J724" s="17"/>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row>
    <row r="725" spans="1:36" s="32" customFormat="1">
      <c r="A725" s="212" t="s">
        <v>1117</v>
      </c>
      <c r="B725" s="24" t="s">
        <v>2228</v>
      </c>
      <c r="C725" s="25">
        <v>8.48</v>
      </c>
      <c r="D725" s="26">
        <v>1.763274</v>
      </c>
      <c r="E725" s="26">
        <v>2.2736000000000001</v>
      </c>
      <c r="F725" s="44">
        <v>1</v>
      </c>
      <c r="G725" s="45">
        <v>2</v>
      </c>
      <c r="H725" s="27" t="s">
        <v>15</v>
      </c>
      <c r="I725" s="28" t="s">
        <v>40</v>
      </c>
      <c r="J725" s="17"/>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row>
    <row r="726" spans="1:36" s="32" customFormat="1">
      <c r="A726" s="211" t="s">
        <v>1118</v>
      </c>
      <c r="B726" s="19" t="s">
        <v>2229</v>
      </c>
      <c r="C726" s="20">
        <v>4.4800000000000004</v>
      </c>
      <c r="D726" s="21">
        <v>4.8545809999999996</v>
      </c>
      <c r="E726" s="21">
        <v>6.2596999999999996</v>
      </c>
      <c r="F726" s="42">
        <v>1</v>
      </c>
      <c r="G726" s="43">
        <v>1</v>
      </c>
      <c r="H726" s="30" t="s">
        <v>1990</v>
      </c>
      <c r="I726" s="31" t="s">
        <v>1991</v>
      </c>
      <c r="J726" s="17"/>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row>
    <row r="727" spans="1:36" s="32" customFormat="1">
      <c r="A727" s="211" t="s">
        <v>1119</v>
      </c>
      <c r="B727" s="19" t="s">
        <v>2229</v>
      </c>
      <c r="C727" s="20">
        <v>5.13</v>
      </c>
      <c r="D727" s="21">
        <v>5.079631</v>
      </c>
      <c r="E727" s="21">
        <v>6.5499000000000001</v>
      </c>
      <c r="F727" s="42">
        <v>1</v>
      </c>
      <c r="G727" s="43">
        <v>1.52</v>
      </c>
      <c r="H727" s="22" t="s">
        <v>1990</v>
      </c>
      <c r="I727" s="23" t="s">
        <v>1991</v>
      </c>
      <c r="J727" s="17"/>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row>
    <row r="728" spans="1:36" s="32" customFormat="1">
      <c r="A728" s="211" t="s">
        <v>1120</v>
      </c>
      <c r="B728" s="19" t="s">
        <v>2229</v>
      </c>
      <c r="C728" s="20">
        <v>7.12</v>
      </c>
      <c r="D728" s="21">
        <v>5.7438989999999999</v>
      </c>
      <c r="E728" s="21">
        <v>7.4065000000000003</v>
      </c>
      <c r="F728" s="42">
        <v>1</v>
      </c>
      <c r="G728" s="43">
        <v>1.8</v>
      </c>
      <c r="H728" s="22" t="s">
        <v>1990</v>
      </c>
      <c r="I728" s="23" t="s">
        <v>1991</v>
      </c>
      <c r="J728" s="17"/>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row>
    <row r="729" spans="1:36" s="32" customFormat="1">
      <c r="A729" s="212" t="s">
        <v>1121</v>
      </c>
      <c r="B729" s="24" t="s">
        <v>2229</v>
      </c>
      <c r="C729" s="25">
        <v>15.17</v>
      </c>
      <c r="D729" s="26">
        <v>9.0934039999999996</v>
      </c>
      <c r="E729" s="26">
        <v>11.7255</v>
      </c>
      <c r="F729" s="44">
        <v>1</v>
      </c>
      <c r="G729" s="45">
        <v>2</v>
      </c>
      <c r="H729" s="27" t="s">
        <v>1990</v>
      </c>
      <c r="I729" s="28" t="s">
        <v>1991</v>
      </c>
      <c r="J729" s="17"/>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row>
    <row r="730" spans="1:36" s="32" customFormat="1">
      <c r="A730" s="211" t="s">
        <v>1122</v>
      </c>
      <c r="B730" s="19" t="s">
        <v>2230</v>
      </c>
      <c r="C730" s="20">
        <v>4.1100000000000003</v>
      </c>
      <c r="D730" s="21">
        <v>1.4315</v>
      </c>
      <c r="E730" s="21">
        <v>1.8458000000000001</v>
      </c>
      <c r="F730" s="42">
        <v>1</v>
      </c>
      <c r="G730" s="43">
        <v>1</v>
      </c>
      <c r="H730" s="30" t="s">
        <v>15</v>
      </c>
      <c r="I730" s="31" t="s">
        <v>40</v>
      </c>
      <c r="J730" s="17"/>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row>
    <row r="731" spans="1:36" s="32" customFormat="1">
      <c r="A731" s="211" t="s">
        <v>1123</v>
      </c>
      <c r="B731" s="19" t="s">
        <v>2230</v>
      </c>
      <c r="C731" s="20">
        <v>6.81</v>
      </c>
      <c r="D731" s="21">
        <v>2.2188889999999999</v>
      </c>
      <c r="E731" s="21">
        <v>2.8611</v>
      </c>
      <c r="F731" s="42">
        <v>1</v>
      </c>
      <c r="G731" s="43">
        <v>1.52</v>
      </c>
      <c r="H731" s="22" t="s">
        <v>15</v>
      </c>
      <c r="I731" s="23" t="s">
        <v>40</v>
      </c>
      <c r="J731" s="17"/>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row>
    <row r="732" spans="1:36" s="32" customFormat="1">
      <c r="A732" s="211" t="s">
        <v>1124</v>
      </c>
      <c r="B732" s="19" t="s">
        <v>2230</v>
      </c>
      <c r="C732" s="20">
        <v>9.39</v>
      </c>
      <c r="D732" s="21">
        <v>3.0179900000000002</v>
      </c>
      <c r="E732" s="21">
        <v>3.8915000000000002</v>
      </c>
      <c r="F732" s="42">
        <v>1</v>
      </c>
      <c r="G732" s="43">
        <v>1.8</v>
      </c>
      <c r="H732" s="22" t="s">
        <v>15</v>
      </c>
      <c r="I732" s="23" t="s">
        <v>40</v>
      </c>
      <c r="J732" s="17"/>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row>
    <row r="733" spans="1:36" s="32" customFormat="1">
      <c r="A733" s="212" t="s">
        <v>1125</v>
      </c>
      <c r="B733" s="24" t="s">
        <v>2230</v>
      </c>
      <c r="C733" s="25">
        <v>20.27</v>
      </c>
      <c r="D733" s="26">
        <v>6.0742419999999999</v>
      </c>
      <c r="E733" s="26">
        <v>7.8323999999999998</v>
      </c>
      <c r="F733" s="44">
        <v>1</v>
      </c>
      <c r="G733" s="45">
        <v>2</v>
      </c>
      <c r="H733" s="27" t="s">
        <v>15</v>
      </c>
      <c r="I733" s="28" t="s">
        <v>40</v>
      </c>
      <c r="J733" s="17"/>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row>
    <row r="734" spans="1:36" s="32" customFormat="1">
      <c r="A734" s="211" t="s">
        <v>1126</v>
      </c>
      <c r="B734" s="19" t="s">
        <v>2231</v>
      </c>
      <c r="C734" s="20">
        <v>3.01</v>
      </c>
      <c r="D734" s="21">
        <v>1.3192200000000001</v>
      </c>
      <c r="E734" s="21">
        <v>1.7011000000000001</v>
      </c>
      <c r="F734" s="42">
        <v>1</v>
      </c>
      <c r="G734" s="43">
        <v>1</v>
      </c>
      <c r="H734" s="30" t="s">
        <v>15</v>
      </c>
      <c r="I734" s="31" t="s">
        <v>40</v>
      </c>
      <c r="J734" s="17"/>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row>
    <row r="735" spans="1:36" s="32" customFormat="1">
      <c r="A735" s="211" t="s">
        <v>1127</v>
      </c>
      <c r="B735" s="19" t="s">
        <v>2231</v>
      </c>
      <c r="C735" s="20">
        <v>3.86</v>
      </c>
      <c r="D735" s="21">
        <v>1.5283910000000001</v>
      </c>
      <c r="E735" s="21">
        <v>1.9708000000000001</v>
      </c>
      <c r="F735" s="42">
        <v>1</v>
      </c>
      <c r="G735" s="43">
        <v>1.52</v>
      </c>
      <c r="H735" s="22" t="s">
        <v>15</v>
      </c>
      <c r="I735" s="23" t="s">
        <v>40</v>
      </c>
      <c r="J735" s="17"/>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row>
    <row r="736" spans="1:36" s="32" customFormat="1">
      <c r="A736" s="211" t="s">
        <v>1128</v>
      </c>
      <c r="B736" s="19" t="s">
        <v>2231</v>
      </c>
      <c r="C736" s="20">
        <v>7.27</v>
      </c>
      <c r="D736" s="21">
        <v>2.3600699999999999</v>
      </c>
      <c r="E736" s="21">
        <v>3.0432000000000001</v>
      </c>
      <c r="F736" s="42">
        <v>1</v>
      </c>
      <c r="G736" s="43">
        <v>1.8</v>
      </c>
      <c r="H736" s="22" t="s">
        <v>15</v>
      </c>
      <c r="I736" s="23" t="s">
        <v>40</v>
      </c>
      <c r="J736" s="17"/>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row>
    <row r="737" spans="1:36" s="32" customFormat="1">
      <c r="A737" s="212" t="s">
        <v>1129</v>
      </c>
      <c r="B737" s="24" t="s">
        <v>2231</v>
      </c>
      <c r="C737" s="25">
        <v>14.58</v>
      </c>
      <c r="D737" s="26">
        <v>4.6956910000000001</v>
      </c>
      <c r="E737" s="26">
        <v>6.0548000000000002</v>
      </c>
      <c r="F737" s="44">
        <v>1</v>
      </c>
      <c r="G737" s="45">
        <v>2</v>
      </c>
      <c r="H737" s="27" t="s">
        <v>15</v>
      </c>
      <c r="I737" s="28" t="s">
        <v>40</v>
      </c>
      <c r="J737" s="17"/>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row>
    <row r="738" spans="1:36" s="32" customFormat="1">
      <c r="A738" s="211" t="s">
        <v>1130</v>
      </c>
      <c r="B738" s="19" t="s">
        <v>2232</v>
      </c>
      <c r="C738" s="20">
        <v>2.35</v>
      </c>
      <c r="D738" s="21">
        <v>1.1549860000000001</v>
      </c>
      <c r="E738" s="21">
        <v>1.4893000000000001</v>
      </c>
      <c r="F738" s="42">
        <v>1</v>
      </c>
      <c r="G738" s="43">
        <v>1</v>
      </c>
      <c r="H738" s="30" t="s">
        <v>15</v>
      </c>
      <c r="I738" s="31" t="s">
        <v>40</v>
      </c>
      <c r="J738" s="17"/>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row>
    <row r="739" spans="1:36" s="32" customFormat="1">
      <c r="A739" s="211" t="s">
        <v>1131</v>
      </c>
      <c r="B739" s="19" t="s">
        <v>2232</v>
      </c>
      <c r="C739" s="20">
        <v>3.3</v>
      </c>
      <c r="D739" s="21">
        <v>1.3568210000000001</v>
      </c>
      <c r="E739" s="21">
        <v>1.7495000000000001</v>
      </c>
      <c r="F739" s="42">
        <v>1</v>
      </c>
      <c r="G739" s="43">
        <v>1.52</v>
      </c>
      <c r="H739" s="22" t="s">
        <v>15</v>
      </c>
      <c r="I739" s="23" t="s">
        <v>40</v>
      </c>
      <c r="J739" s="17"/>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row>
    <row r="740" spans="1:36" s="32" customFormat="1">
      <c r="A740" s="211" t="s">
        <v>1132</v>
      </c>
      <c r="B740" s="19" t="s">
        <v>2232</v>
      </c>
      <c r="C740" s="20">
        <v>7.37</v>
      </c>
      <c r="D740" s="21">
        <v>1.9832050000000001</v>
      </c>
      <c r="E740" s="21">
        <v>2.5571999999999999</v>
      </c>
      <c r="F740" s="42">
        <v>1</v>
      </c>
      <c r="G740" s="43">
        <v>1.8</v>
      </c>
      <c r="H740" s="22" t="s">
        <v>15</v>
      </c>
      <c r="I740" s="23" t="s">
        <v>40</v>
      </c>
      <c r="J740" s="17"/>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row>
    <row r="741" spans="1:36" s="32" customFormat="1">
      <c r="A741" s="212" t="s">
        <v>1133</v>
      </c>
      <c r="B741" s="24" t="s">
        <v>2232</v>
      </c>
      <c r="C741" s="25">
        <v>14.9</v>
      </c>
      <c r="D741" s="26">
        <v>4.1228699999999998</v>
      </c>
      <c r="E741" s="26">
        <v>5.3162000000000003</v>
      </c>
      <c r="F741" s="44">
        <v>1</v>
      </c>
      <c r="G741" s="45">
        <v>2</v>
      </c>
      <c r="H741" s="27" t="s">
        <v>15</v>
      </c>
      <c r="I741" s="28" t="s">
        <v>40</v>
      </c>
      <c r="J741" s="17"/>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row>
    <row r="742" spans="1:36" s="32" customFormat="1">
      <c r="A742" s="211" t="s">
        <v>1134</v>
      </c>
      <c r="B742" s="19" t="s">
        <v>2233</v>
      </c>
      <c r="C742" s="20">
        <v>2.29</v>
      </c>
      <c r="D742" s="21">
        <v>1.052047</v>
      </c>
      <c r="E742" s="21">
        <v>1.3566</v>
      </c>
      <c r="F742" s="42">
        <v>1</v>
      </c>
      <c r="G742" s="43">
        <v>1</v>
      </c>
      <c r="H742" s="30" t="s">
        <v>15</v>
      </c>
      <c r="I742" s="31" t="s">
        <v>40</v>
      </c>
      <c r="J742" s="17"/>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row>
    <row r="743" spans="1:36" s="32" customFormat="1">
      <c r="A743" s="211" t="s">
        <v>1135</v>
      </c>
      <c r="B743" s="19" t="s">
        <v>2233</v>
      </c>
      <c r="C743" s="20">
        <v>4.1900000000000004</v>
      </c>
      <c r="D743" s="21">
        <v>1.4195489999999999</v>
      </c>
      <c r="E743" s="21">
        <v>1.8304</v>
      </c>
      <c r="F743" s="42">
        <v>1</v>
      </c>
      <c r="G743" s="43">
        <v>1.52</v>
      </c>
      <c r="H743" s="22" t="s">
        <v>15</v>
      </c>
      <c r="I743" s="23" t="s">
        <v>40</v>
      </c>
      <c r="J743" s="17"/>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row>
    <row r="744" spans="1:36" s="32" customFormat="1">
      <c r="A744" s="211" t="s">
        <v>1136</v>
      </c>
      <c r="B744" s="19" t="s">
        <v>2233</v>
      </c>
      <c r="C744" s="20">
        <v>8.51</v>
      </c>
      <c r="D744" s="21">
        <v>2.281574</v>
      </c>
      <c r="E744" s="21">
        <v>2.9420000000000002</v>
      </c>
      <c r="F744" s="42">
        <v>1</v>
      </c>
      <c r="G744" s="43">
        <v>1.8</v>
      </c>
      <c r="H744" s="22" t="s">
        <v>15</v>
      </c>
      <c r="I744" s="23" t="s">
        <v>40</v>
      </c>
      <c r="J744" s="17"/>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row>
    <row r="745" spans="1:36" s="32" customFormat="1">
      <c r="A745" s="212" t="s">
        <v>1137</v>
      </c>
      <c r="B745" s="24" t="s">
        <v>2233</v>
      </c>
      <c r="C745" s="25">
        <v>15.88</v>
      </c>
      <c r="D745" s="26">
        <v>4.3158760000000003</v>
      </c>
      <c r="E745" s="26">
        <v>5.5651000000000002</v>
      </c>
      <c r="F745" s="44">
        <v>1</v>
      </c>
      <c r="G745" s="45">
        <v>2</v>
      </c>
      <c r="H745" s="27" t="s">
        <v>15</v>
      </c>
      <c r="I745" s="28" t="s">
        <v>40</v>
      </c>
      <c r="J745" s="17"/>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row>
    <row r="746" spans="1:36" s="32" customFormat="1">
      <c r="A746" s="211" t="s">
        <v>1138</v>
      </c>
      <c r="B746" s="19" t="s">
        <v>2234</v>
      </c>
      <c r="C746" s="20">
        <v>2.12</v>
      </c>
      <c r="D746" s="21">
        <v>0.91208</v>
      </c>
      <c r="E746" s="21">
        <v>1.1760999999999999</v>
      </c>
      <c r="F746" s="42">
        <v>1</v>
      </c>
      <c r="G746" s="43">
        <v>1</v>
      </c>
      <c r="H746" s="30" t="s">
        <v>15</v>
      </c>
      <c r="I746" s="31" t="s">
        <v>40</v>
      </c>
      <c r="J746" s="17"/>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row>
    <row r="747" spans="1:36" s="32" customFormat="1">
      <c r="A747" s="211" t="s">
        <v>1139</v>
      </c>
      <c r="B747" s="19" t="s">
        <v>2234</v>
      </c>
      <c r="C747" s="20">
        <v>3.26</v>
      </c>
      <c r="D747" s="21">
        <v>1.246483</v>
      </c>
      <c r="E747" s="21">
        <v>1.6073</v>
      </c>
      <c r="F747" s="42">
        <v>1</v>
      </c>
      <c r="G747" s="43">
        <v>1.52</v>
      </c>
      <c r="H747" s="22" t="s">
        <v>15</v>
      </c>
      <c r="I747" s="23" t="s">
        <v>40</v>
      </c>
      <c r="J747" s="17"/>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row>
    <row r="748" spans="1:36" s="32" customFormat="1">
      <c r="A748" s="211" t="s">
        <v>1140</v>
      </c>
      <c r="B748" s="19" t="s">
        <v>2234</v>
      </c>
      <c r="C748" s="20">
        <v>6.9</v>
      </c>
      <c r="D748" s="21">
        <v>1.6228279999999999</v>
      </c>
      <c r="E748" s="21">
        <v>2.0926</v>
      </c>
      <c r="F748" s="42">
        <v>1</v>
      </c>
      <c r="G748" s="43">
        <v>1.8</v>
      </c>
      <c r="H748" s="22" t="s">
        <v>15</v>
      </c>
      <c r="I748" s="23" t="s">
        <v>40</v>
      </c>
      <c r="J748" s="17"/>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row>
    <row r="749" spans="1:36" s="32" customFormat="1">
      <c r="A749" s="212" t="s">
        <v>1141</v>
      </c>
      <c r="B749" s="24" t="s">
        <v>2234</v>
      </c>
      <c r="C749" s="25">
        <v>13.31</v>
      </c>
      <c r="D749" s="26">
        <v>3.3676689999999998</v>
      </c>
      <c r="E749" s="26">
        <v>4.3423999999999996</v>
      </c>
      <c r="F749" s="44">
        <v>1</v>
      </c>
      <c r="G749" s="45">
        <v>2</v>
      </c>
      <c r="H749" s="27" t="s">
        <v>15</v>
      </c>
      <c r="I749" s="28" t="s">
        <v>40</v>
      </c>
      <c r="J749" s="17"/>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row>
    <row r="750" spans="1:36" s="32" customFormat="1">
      <c r="A750" s="211" t="s">
        <v>1142</v>
      </c>
      <c r="B750" s="19" t="s">
        <v>2235</v>
      </c>
      <c r="C750" s="20">
        <v>1.79</v>
      </c>
      <c r="D750" s="21">
        <v>0.69833900000000004</v>
      </c>
      <c r="E750" s="21">
        <v>0.90049999999999997</v>
      </c>
      <c r="F750" s="42">
        <v>1</v>
      </c>
      <c r="G750" s="43">
        <v>1</v>
      </c>
      <c r="H750" s="30" t="s">
        <v>15</v>
      </c>
      <c r="I750" s="31" t="s">
        <v>40</v>
      </c>
      <c r="J750" s="17"/>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row>
    <row r="751" spans="1:36" s="32" customFormat="1">
      <c r="A751" s="211" t="s">
        <v>1143</v>
      </c>
      <c r="B751" s="19" t="s">
        <v>2235</v>
      </c>
      <c r="C751" s="20">
        <v>2.4300000000000002</v>
      </c>
      <c r="D751" s="21">
        <v>0.86365800000000004</v>
      </c>
      <c r="E751" s="21">
        <v>1.1135999999999999</v>
      </c>
      <c r="F751" s="42">
        <v>1</v>
      </c>
      <c r="G751" s="43">
        <v>1.52</v>
      </c>
      <c r="H751" s="22" t="s">
        <v>15</v>
      </c>
      <c r="I751" s="23" t="s">
        <v>40</v>
      </c>
      <c r="J751" s="17"/>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row>
    <row r="752" spans="1:36" s="32" customFormat="1">
      <c r="A752" s="211" t="s">
        <v>1144</v>
      </c>
      <c r="B752" s="19" t="s">
        <v>2235</v>
      </c>
      <c r="C752" s="20">
        <v>5.54</v>
      </c>
      <c r="D752" s="21">
        <v>1.412264</v>
      </c>
      <c r="E752" s="21">
        <v>1.821</v>
      </c>
      <c r="F752" s="42">
        <v>1</v>
      </c>
      <c r="G752" s="43">
        <v>1.8</v>
      </c>
      <c r="H752" s="22" t="s">
        <v>15</v>
      </c>
      <c r="I752" s="23" t="s">
        <v>40</v>
      </c>
      <c r="J752" s="17"/>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row>
    <row r="753" spans="1:36" s="32" customFormat="1">
      <c r="A753" s="212" t="s">
        <v>1145</v>
      </c>
      <c r="B753" s="24" t="s">
        <v>2235</v>
      </c>
      <c r="C753" s="25">
        <v>11.98</v>
      </c>
      <c r="D753" s="26">
        <v>3.0560070000000001</v>
      </c>
      <c r="E753" s="26">
        <v>3.9405999999999999</v>
      </c>
      <c r="F753" s="44">
        <v>1</v>
      </c>
      <c r="G753" s="45">
        <v>2</v>
      </c>
      <c r="H753" s="27" t="s">
        <v>15</v>
      </c>
      <c r="I753" s="28" t="s">
        <v>40</v>
      </c>
      <c r="J753" s="17"/>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row>
    <row r="754" spans="1:36" s="32" customFormat="1">
      <c r="A754" s="211" t="s">
        <v>1146</v>
      </c>
      <c r="B754" s="19" t="s">
        <v>2236</v>
      </c>
      <c r="C754" s="20">
        <v>2.63</v>
      </c>
      <c r="D754" s="21">
        <v>1.1851449999999999</v>
      </c>
      <c r="E754" s="21">
        <v>1.5282</v>
      </c>
      <c r="F754" s="42">
        <v>1</v>
      </c>
      <c r="G754" s="43">
        <v>1</v>
      </c>
      <c r="H754" s="30" t="s">
        <v>15</v>
      </c>
      <c r="I754" s="31" t="s">
        <v>40</v>
      </c>
      <c r="J754" s="17"/>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row>
    <row r="755" spans="1:36" s="32" customFormat="1">
      <c r="A755" s="211" t="s">
        <v>1147</v>
      </c>
      <c r="B755" s="19" t="s">
        <v>2236</v>
      </c>
      <c r="C755" s="20">
        <v>3.52</v>
      </c>
      <c r="D755" s="21">
        <v>1.5003660000000001</v>
      </c>
      <c r="E755" s="21">
        <v>1.9346000000000001</v>
      </c>
      <c r="F755" s="42">
        <v>1</v>
      </c>
      <c r="G755" s="43">
        <v>1.52</v>
      </c>
      <c r="H755" s="22" t="s">
        <v>15</v>
      </c>
      <c r="I755" s="23" t="s">
        <v>40</v>
      </c>
      <c r="J755" s="17"/>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row>
    <row r="756" spans="1:36" s="32" customFormat="1">
      <c r="A756" s="211" t="s">
        <v>1148</v>
      </c>
      <c r="B756" s="19" t="s">
        <v>2236</v>
      </c>
      <c r="C756" s="20">
        <v>6.81</v>
      </c>
      <c r="D756" s="21">
        <v>2.144164</v>
      </c>
      <c r="E756" s="21">
        <v>2.7648000000000001</v>
      </c>
      <c r="F756" s="42">
        <v>1</v>
      </c>
      <c r="G756" s="43">
        <v>1.8</v>
      </c>
      <c r="H756" s="22" t="s">
        <v>15</v>
      </c>
      <c r="I756" s="23" t="s">
        <v>40</v>
      </c>
      <c r="J756" s="17"/>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row>
    <row r="757" spans="1:36" s="32" customFormat="1">
      <c r="A757" s="212" t="s">
        <v>1149</v>
      </c>
      <c r="B757" s="24" t="s">
        <v>2236</v>
      </c>
      <c r="C757" s="25">
        <v>16.510000000000002</v>
      </c>
      <c r="D757" s="26">
        <v>4.8998679999999997</v>
      </c>
      <c r="E757" s="26">
        <v>6.3181000000000003</v>
      </c>
      <c r="F757" s="44">
        <v>1</v>
      </c>
      <c r="G757" s="45">
        <v>2</v>
      </c>
      <c r="H757" s="27" t="s">
        <v>15</v>
      </c>
      <c r="I757" s="28" t="s">
        <v>40</v>
      </c>
      <c r="J757" s="17"/>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row>
    <row r="758" spans="1:36" s="32" customFormat="1">
      <c r="A758" s="211" t="s">
        <v>1150</v>
      </c>
      <c r="B758" s="19" t="s">
        <v>2237</v>
      </c>
      <c r="C758" s="20">
        <v>2.3199999999999998</v>
      </c>
      <c r="D758" s="21">
        <v>0.550705</v>
      </c>
      <c r="E758" s="21">
        <v>0.71009999999999995</v>
      </c>
      <c r="F758" s="42">
        <v>1</v>
      </c>
      <c r="G758" s="43">
        <v>1</v>
      </c>
      <c r="H758" s="30" t="s">
        <v>15</v>
      </c>
      <c r="I758" s="31" t="s">
        <v>40</v>
      </c>
      <c r="J758" s="17"/>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row>
    <row r="759" spans="1:36" s="32" customFormat="1">
      <c r="A759" s="211" t="s">
        <v>1151</v>
      </c>
      <c r="B759" s="19" t="s">
        <v>2237</v>
      </c>
      <c r="C759" s="20">
        <v>3.45</v>
      </c>
      <c r="D759" s="21">
        <v>0.72006099999999995</v>
      </c>
      <c r="E759" s="21">
        <v>0.92849999999999999</v>
      </c>
      <c r="F759" s="42">
        <v>1</v>
      </c>
      <c r="G759" s="43">
        <v>1.52</v>
      </c>
      <c r="H759" s="22" t="s">
        <v>15</v>
      </c>
      <c r="I759" s="23" t="s">
        <v>40</v>
      </c>
      <c r="J759" s="17"/>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row>
    <row r="760" spans="1:36" s="32" customFormat="1">
      <c r="A760" s="211" t="s">
        <v>1152</v>
      </c>
      <c r="B760" s="19" t="s">
        <v>2237</v>
      </c>
      <c r="C760" s="20">
        <v>5.75</v>
      </c>
      <c r="D760" s="21">
        <v>1.1132280000000001</v>
      </c>
      <c r="E760" s="21">
        <v>1.4354</v>
      </c>
      <c r="F760" s="42">
        <v>1</v>
      </c>
      <c r="G760" s="43">
        <v>1.8</v>
      </c>
      <c r="H760" s="22" t="s">
        <v>15</v>
      </c>
      <c r="I760" s="23" t="s">
        <v>40</v>
      </c>
      <c r="J760" s="17"/>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row>
    <row r="761" spans="1:36" s="32" customFormat="1">
      <c r="A761" s="212" t="s">
        <v>1153</v>
      </c>
      <c r="B761" s="24" t="s">
        <v>2237</v>
      </c>
      <c r="C761" s="25">
        <v>9.56</v>
      </c>
      <c r="D761" s="26">
        <v>2.0266320000000002</v>
      </c>
      <c r="E761" s="26">
        <v>2.6132</v>
      </c>
      <c r="F761" s="44">
        <v>1</v>
      </c>
      <c r="G761" s="45">
        <v>2</v>
      </c>
      <c r="H761" s="27" t="s">
        <v>15</v>
      </c>
      <c r="I761" s="28" t="s">
        <v>40</v>
      </c>
      <c r="J761" s="17"/>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row>
    <row r="762" spans="1:36" s="32" customFormat="1">
      <c r="A762" s="211" t="s">
        <v>1154</v>
      </c>
      <c r="B762" s="19" t="s">
        <v>2238</v>
      </c>
      <c r="C762" s="20">
        <v>2.37</v>
      </c>
      <c r="D762" s="21">
        <v>0.45370100000000002</v>
      </c>
      <c r="E762" s="21">
        <v>0.58499999999999996</v>
      </c>
      <c r="F762" s="42">
        <v>1</v>
      </c>
      <c r="G762" s="43">
        <v>1</v>
      </c>
      <c r="H762" s="30" t="s">
        <v>15</v>
      </c>
      <c r="I762" s="31" t="s">
        <v>40</v>
      </c>
      <c r="J762" s="17"/>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row>
    <row r="763" spans="1:36" s="32" customFormat="1">
      <c r="A763" s="211" t="s">
        <v>1155</v>
      </c>
      <c r="B763" s="19" t="s">
        <v>2238</v>
      </c>
      <c r="C763" s="20">
        <v>3.61</v>
      </c>
      <c r="D763" s="21">
        <v>0.64010299999999998</v>
      </c>
      <c r="E763" s="21">
        <v>0.82540000000000002</v>
      </c>
      <c r="F763" s="42">
        <v>1</v>
      </c>
      <c r="G763" s="43">
        <v>1.52</v>
      </c>
      <c r="H763" s="22" t="s">
        <v>15</v>
      </c>
      <c r="I763" s="23" t="s">
        <v>40</v>
      </c>
      <c r="J763" s="17"/>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row>
    <row r="764" spans="1:36" s="32" customFormat="1">
      <c r="A764" s="211" t="s">
        <v>1156</v>
      </c>
      <c r="B764" s="19" t="s">
        <v>2238</v>
      </c>
      <c r="C764" s="20">
        <v>6.49</v>
      </c>
      <c r="D764" s="21">
        <v>1.1826369999999999</v>
      </c>
      <c r="E764" s="21">
        <v>1.5248999999999999</v>
      </c>
      <c r="F764" s="42">
        <v>1</v>
      </c>
      <c r="G764" s="43">
        <v>1.8</v>
      </c>
      <c r="H764" s="22" t="s">
        <v>15</v>
      </c>
      <c r="I764" s="23" t="s">
        <v>40</v>
      </c>
      <c r="J764" s="17"/>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row>
    <row r="765" spans="1:36" s="32" customFormat="1">
      <c r="A765" s="212" t="s">
        <v>1157</v>
      </c>
      <c r="B765" s="24" t="s">
        <v>2238</v>
      </c>
      <c r="C765" s="25">
        <v>11.45</v>
      </c>
      <c r="D765" s="26">
        <v>2.39019</v>
      </c>
      <c r="E765" s="26">
        <v>3.0819999999999999</v>
      </c>
      <c r="F765" s="44">
        <v>1</v>
      </c>
      <c r="G765" s="45">
        <v>2</v>
      </c>
      <c r="H765" s="27" t="s">
        <v>15</v>
      </c>
      <c r="I765" s="28" t="s">
        <v>40</v>
      </c>
      <c r="J765" s="17"/>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row>
    <row r="766" spans="1:36" s="32" customFormat="1">
      <c r="A766" s="211" t="s">
        <v>1158</v>
      </c>
      <c r="B766" s="19" t="s">
        <v>2239</v>
      </c>
      <c r="C766" s="20">
        <v>2.57</v>
      </c>
      <c r="D766" s="21">
        <v>0.43844300000000003</v>
      </c>
      <c r="E766" s="21">
        <v>0.56530000000000002</v>
      </c>
      <c r="F766" s="42">
        <v>1</v>
      </c>
      <c r="G766" s="43">
        <v>1</v>
      </c>
      <c r="H766" s="30" t="s">
        <v>15</v>
      </c>
      <c r="I766" s="31" t="s">
        <v>40</v>
      </c>
      <c r="J766" s="17"/>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row>
    <row r="767" spans="1:36" s="32" customFormat="1">
      <c r="A767" s="211" t="s">
        <v>1159</v>
      </c>
      <c r="B767" s="19" t="s">
        <v>2239</v>
      </c>
      <c r="C767" s="20">
        <v>3.33</v>
      </c>
      <c r="D767" s="21">
        <v>0.55241700000000005</v>
      </c>
      <c r="E767" s="21">
        <v>0.71230000000000004</v>
      </c>
      <c r="F767" s="42">
        <v>1</v>
      </c>
      <c r="G767" s="43">
        <v>1.52</v>
      </c>
      <c r="H767" s="22" t="s">
        <v>15</v>
      </c>
      <c r="I767" s="23" t="s">
        <v>40</v>
      </c>
      <c r="J767" s="17"/>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row>
    <row r="768" spans="1:36" s="32" customFormat="1">
      <c r="A768" s="211" t="s">
        <v>1160</v>
      </c>
      <c r="B768" s="19" t="s">
        <v>2239</v>
      </c>
      <c r="C768" s="20">
        <v>4.6100000000000003</v>
      </c>
      <c r="D768" s="21">
        <v>0.76726799999999995</v>
      </c>
      <c r="E768" s="21">
        <v>0.98939999999999995</v>
      </c>
      <c r="F768" s="42">
        <v>1</v>
      </c>
      <c r="G768" s="43">
        <v>1.8</v>
      </c>
      <c r="H768" s="22" t="s">
        <v>15</v>
      </c>
      <c r="I768" s="23" t="s">
        <v>40</v>
      </c>
      <c r="J768" s="17"/>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row>
    <row r="769" spans="1:36" s="32" customFormat="1">
      <c r="A769" s="212" t="s">
        <v>1161</v>
      </c>
      <c r="B769" s="24" t="s">
        <v>2239</v>
      </c>
      <c r="C769" s="25">
        <v>7.99</v>
      </c>
      <c r="D769" s="26">
        <v>1.5008790000000001</v>
      </c>
      <c r="E769" s="26">
        <v>1.9353</v>
      </c>
      <c r="F769" s="44">
        <v>1</v>
      </c>
      <c r="G769" s="45">
        <v>2</v>
      </c>
      <c r="H769" s="27" t="s">
        <v>15</v>
      </c>
      <c r="I769" s="28" t="s">
        <v>40</v>
      </c>
      <c r="J769" s="17"/>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row>
    <row r="770" spans="1:36" s="32" customFormat="1">
      <c r="A770" s="211" t="s">
        <v>1162</v>
      </c>
      <c r="B770" s="19" t="s">
        <v>2240</v>
      </c>
      <c r="C770" s="20">
        <v>1.63</v>
      </c>
      <c r="D770" s="21">
        <v>0.482325</v>
      </c>
      <c r="E770" s="21">
        <v>0.62190000000000001</v>
      </c>
      <c r="F770" s="42">
        <v>1</v>
      </c>
      <c r="G770" s="43">
        <v>1</v>
      </c>
      <c r="H770" s="30" t="s">
        <v>15</v>
      </c>
      <c r="I770" s="31" t="s">
        <v>40</v>
      </c>
      <c r="J770" s="17"/>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row>
    <row r="771" spans="1:36" s="32" customFormat="1">
      <c r="A771" s="211" t="s">
        <v>1163</v>
      </c>
      <c r="B771" s="19" t="s">
        <v>2240</v>
      </c>
      <c r="C771" s="20">
        <v>1.9</v>
      </c>
      <c r="D771" s="21">
        <v>0.57759000000000005</v>
      </c>
      <c r="E771" s="21">
        <v>0.74480000000000002</v>
      </c>
      <c r="F771" s="42">
        <v>1</v>
      </c>
      <c r="G771" s="43">
        <v>1.52</v>
      </c>
      <c r="H771" s="22" t="s">
        <v>15</v>
      </c>
      <c r="I771" s="23" t="s">
        <v>40</v>
      </c>
      <c r="J771" s="17"/>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row>
    <row r="772" spans="1:36" s="32" customFormat="1">
      <c r="A772" s="211" t="s">
        <v>1164</v>
      </c>
      <c r="B772" s="19" t="s">
        <v>2240</v>
      </c>
      <c r="C772" s="20">
        <v>3.59</v>
      </c>
      <c r="D772" s="21">
        <v>0.88518799999999997</v>
      </c>
      <c r="E772" s="21">
        <v>1.1414</v>
      </c>
      <c r="F772" s="42">
        <v>1</v>
      </c>
      <c r="G772" s="43">
        <v>1.8</v>
      </c>
      <c r="H772" s="22" t="s">
        <v>15</v>
      </c>
      <c r="I772" s="23" t="s">
        <v>40</v>
      </c>
      <c r="J772" s="17"/>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row>
    <row r="773" spans="1:36" s="32" customFormat="1">
      <c r="A773" s="212" t="s">
        <v>1165</v>
      </c>
      <c r="B773" s="24" t="s">
        <v>2240</v>
      </c>
      <c r="C773" s="25">
        <v>7.78</v>
      </c>
      <c r="D773" s="26">
        <v>1.9300470000000001</v>
      </c>
      <c r="E773" s="26">
        <v>2.4887000000000001</v>
      </c>
      <c r="F773" s="44">
        <v>1</v>
      </c>
      <c r="G773" s="45">
        <v>2</v>
      </c>
      <c r="H773" s="27" t="s">
        <v>15</v>
      </c>
      <c r="I773" s="28" t="s">
        <v>40</v>
      </c>
      <c r="J773" s="17"/>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row>
    <row r="774" spans="1:36" s="32" customFormat="1">
      <c r="A774" s="211" t="s">
        <v>1166</v>
      </c>
      <c r="B774" s="19" t="s">
        <v>2241</v>
      </c>
      <c r="C774" s="20">
        <v>2.11</v>
      </c>
      <c r="D774" s="21">
        <v>0.45913300000000001</v>
      </c>
      <c r="E774" s="21">
        <v>0.59199999999999997</v>
      </c>
      <c r="F774" s="42">
        <v>1</v>
      </c>
      <c r="G774" s="43">
        <v>1</v>
      </c>
      <c r="H774" s="30" t="s">
        <v>15</v>
      </c>
      <c r="I774" s="31" t="s">
        <v>40</v>
      </c>
      <c r="J774" s="17"/>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row>
    <row r="775" spans="1:36" s="32" customFormat="1">
      <c r="A775" s="211" t="s">
        <v>1167</v>
      </c>
      <c r="B775" s="19" t="s">
        <v>2241</v>
      </c>
      <c r="C775" s="20">
        <v>3.35</v>
      </c>
      <c r="D775" s="21">
        <v>0.63946999999999998</v>
      </c>
      <c r="E775" s="21">
        <v>0.8246</v>
      </c>
      <c r="F775" s="42">
        <v>1</v>
      </c>
      <c r="G775" s="43">
        <v>1.52</v>
      </c>
      <c r="H775" s="22" t="s">
        <v>15</v>
      </c>
      <c r="I775" s="23" t="s">
        <v>40</v>
      </c>
      <c r="J775" s="17"/>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row>
    <row r="776" spans="1:36" s="32" customFormat="1">
      <c r="A776" s="211" t="s">
        <v>1168</v>
      </c>
      <c r="B776" s="19" t="s">
        <v>2241</v>
      </c>
      <c r="C776" s="20">
        <v>4.84</v>
      </c>
      <c r="D776" s="21">
        <v>0.97410200000000002</v>
      </c>
      <c r="E776" s="21">
        <v>1.2561</v>
      </c>
      <c r="F776" s="42">
        <v>1</v>
      </c>
      <c r="G776" s="43">
        <v>1.8</v>
      </c>
      <c r="H776" s="22" t="s">
        <v>15</v>
      </c>
      <c r="I776" s="23" t="s">
        <v>40</v>
      </c>
      <c r="J776" s="17"/>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row>
    <row r="777" spans="1:36" s="32" customFormat="1">
      <c r="A777" s="212" t="s">
        <v>1169</v>
      </c>
      <c r="B777" s="24" t="s">
        <v>2241</v>
      </c>
      <c r="C777" s="25">
        <v>8.2899999999999991</v>
      </c>
      <c r="D777" s="26">
        <v>1.731128</v>
      </c>
      <c r="E777" s="26">
        <v>2.2322000000000002</v>
      </c>
      <c r="F777" s="44">
        <v>1</v>
      </c>
      <c r="G777" s="45">
        <v>2</v>
      </c>
      <c r="H777" s="27" t="s">
        <v>15</v>
      </c>
      <c r="I777" s="28" t="s">
        <v>40</v>
      </c>
      <c r="J777" s="17"/>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row>
    <row r="778" spans="1:36" s="32" customFormat="1">
      <c r="A778" s="211" t="s">
        <v>1170</v>
      </c>
      <c r="B778" s="19" t="s">
        <v>2242</v>
      </c>
      <c r="C778" s="20">
        <v>2.42</v>
      </c>
      <c r="D778" s="21">
        <v>0.47994999999999999</v>
      </c>
      <c r="E778" s="21">
        <v>0.61890000000000001</v>
      </c>
      <c r="F778" s="42">
        <v>1</v>
      </c>
      <c r="G778" s="43">
        <v>1</v>
      </c>
      <c r="H778" s="30" t="s">
        <v>15</v>
      </c>
      <c r="I778" s="31" t="s">
        <v>40</v>
      </c>
      <c r="J778" s="17"/>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row>
    <row r="779" spans="1:36" s="32" customFormat="1">
      <c r="A779" s="211" t="s">
        <v>1171</v>
      </c>
      <c r="B779" s="19" t="s">
        <v>2242</v>
      </c>
      <c r="C779" s="20">
        <v>3.24</v>
      </c>
      <c r="D779" s="21">
        <v>0.65166900000000005</v>
      </c>
      <c r="E779" s="21">
        <v>0.84030000000000005</v>
      </c>
      <c r="F779" s="42">
        <v>1</v>
      </c>
      <c r="G779" s="43">
        <v>1.52</v>
      </c>
      <c r="H779" s="22" t="s">
        <v>15</v>
      </c>
      <c r="I779" s="23" t="s">
        <v>40</v>
      </c>
      <c r="J779" s="17"/>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row>
    <row r="780" spans="1:36" s="32" customFormat="1">
      <c r="A780" s="211" t="s">
        <v>1172</v>
      </c>
      <c r="B780" s="19" t="s">
        <v>2242</v>
      </c>
      <c r="C780" s="20">
        <v>4.92</v>
      </c>
      <c r="D780" s="21">
        <v>0.95008400000000004</v>
      </c>
      <c r="E780" s="21">
        <v>1.2251000000000001</v>
      </c>
      <c r="F780" s="42">
        <v>1</v>
      </c>
      <c r="G780" s="43">
        <v>1.8</v>
      </c>
      <c r="H780" s="22" t="s">
        <v>15</v>
      </c>
      <c r="I780" s="23" t="s">
        <v>40</v>
      </c>
      <c r="J780" s="17"/>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row>
    <row r="781" spans="1:36" s="32" customFormat="1">
      <c r="A781" s="212" t="s">
        <v>1173</v>
      </c>
      <c r="B781" s="24" t="s">
        <v>2242</v>
      </c>
      <c r="C781" s="25">
        <v>8.9499999999999993</v>
      </c>
      <c r="D781" s="26">
        <v>1.9137519999999999</v>
      </c>
      <c r="E781" s="26">
        <v>2.4676999999999998</v>
      </c>
      <c r="F781" s="44">
        <v>1</v>
      </c>
      <c r="G781" s="45">
        <v>2</v>
      </c>
      <c r="H781" s="27" t="s">
        <v>15</v>
      </c>
      <c r="I781" s="28" t="s">
        <v>40</v>
      </c>
      <c r="J781" s="17"/>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row>
    <row r="782" spans="1:36" s="32" customFormat="1">
      <c r="A782" s="211" t="s">
        <v>2382</v>
      </c>
      <c r="B782" s="19" t="s">
        <v>2243</v>
      </c>
      <c r="C782" s="20">
        <v>2.5499999999999998</v>
      </c>
      <c r="D782" s="21">
        <v>0.45446500000000001</v>
      </c>
      <c r="E782" s="21">
        <v>0.58599999999999997</v>
      </c>
      <c r="F782" s="42">
        <v>1</v>
      </c>
      <c r="G782" s="43">
        <v>1</v>
      </c>
      <c r="H782" s="30" t="s">
        <v>15</v>
      </c>
      <c r="I782" s="31" t="s">
        <v>40</v>
      </c>
      <c r="J782" s="17"/>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row>
    <row r="783" spans="1:36" s="32" customFormat="1">
      <c r="A783" s="211" t="s">
        <v>2383</v>
      </c>
      <c r="B783" s="19" t="s">
        <v>2243</v>
      </c>
      <c r="C783" s="20">
        <v>3.51</v>
      </c>
      <c r="D783" s="21">
        <v>0.60729900000000003</v>
      </c>
      <c r="E783" s="21">
        <v>0.78310000000000002</v>
      </c>
      <c r="F783" s="42">
        <v>1</v>
      </c>
      <c r="G783" s="43">
        <v>1.52</v>
      </c>
      <c r="H783" s="22" t="s">
        <v>15</v>
      </c>
      <c r="I783" s="23" t="s">
        <v>40</v>
      </c>
      <c r="J783" s="17"/>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row>
    <row r="784" spans="1:36" s="32" customFormat="1">
      <c r="A784" s="211" t="s">
        <v>2384</v>
      </c>
      <c r="B784" s="19" t="s">
        <v>2243</v>
      </c>
      <c r="C784" s="20">
        <v>5.5</v>
      </c>
      <c r="D784" s="21">
        <v>0.98342700000000005</v>
      </c>
      <c r="E784" s="21">
        <v>1.2681</v>
      </c>
      <c r="F784" s="42">
        <v>1</v>
      </c>
      <c r="G784" s="43">
        <v>1.8</v>
      </c>
      <c r="H784" s="22" t="s">
        <v>15</v>
      </c>
      <c r="I784" s="23" t="s">
        <v>40</v>
      </c>
      <c r="J784" s="17"/>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row>
    <row r="785" spans="1:36" s="32" customFormat="1">
      <c r="A785" s="212" t="s">
        <v>2385</v>
      </c>
      <c r="B785" s="24" t="s">
        <v>2243</v>
      </c>
      <c r="C785" s="25">
        <v>10.7</v>
      </c>
      <c r="D785" s="26">
        <v>2.2311390000000002</v>
      </c>
      <c r="E785" s="26">
        <v>2.8769</v>
      </c>
      <c r="F785" s="44">
        <v>1</v>
      </c>
      <c r="G785" s="45">
        <v>2</v>
      </c>
      <c r="H785" s="27" t="s">
        <v>15</v>
      </c>
      <c r="I785" s="28" t="s">
        <v>40</v>
      </c>
      <c r="J785" s="17"/>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row>
    <row r="786" spans="1:36" s="32" customFormat="1">
      <c r="A786" s="211" t="s">
        <v>2386</v>
      </c>
      <c r="B786" s="19" t="s">
        <v>2244</v>
      </c>
      <c r="C786" s="20">
        <v>2.15</v>
      </c>
      <c r="D786" s="21">
        <v>0.48303400000000002</v>
      </c>
      <c r="E786" s="21">
        <v>0.62280000000000002</v>
      </c>
      <c r="F786" s="42">
        <v>1</v>
      </c>
      <c r="G786" s="43">
        <v>1</v>
      </c>
      <c r="H786" s="30" t="s">
        <v>15</v>
      </c>
      <c r="I786" s="31" t="s">
        <v>40</v>
      </c>
      <c r="J786" s="17"/>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row>
    <row r="787" spans="1:36" s="32" customFormat="1">
      <c r="A787" s="211" t="s">
        <v>2387</v>
      </c>
      <c r="B787" s="19" t="s">
        <v>2244</v>
      </c>
      <c r="C787" s="20">
        <v>2.88</v>
      </c>
      <c r="D787" s="21">
        <v>0.614981</v>
      </c>
      <c r="E787" s="21">
        <v>0.79300000000000004</v>
      </c>
      <c r="F787" s="42">
        <v>1</v>
      </c>
      <c r="G787" s="43">
        <v>1.52</v>
      </c>
      <c r="H787" s="22" t="s">
        <v>15</v>
      </c>
      <c r="I787" s="23" t="s">
        <v>40</v>
      </c>
      <c r="J787" s="17"/>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row>
    <row r="788" spans="1:36" s="32" customFormat="1">
      <c r="A788" s="211" t="s">
        <v>2388</v>
      </c>
      <c r="B788" s="19" t="s">
        <v>2244</v>
      </c>
      <c r="C788" s="20">
        <v>4.33</v>
      </c>
      <c r="D788" s="21">
        <v>0.90546199999999999</v>
      </c>
      <c r="E788" s="21">
        <v>1.1675</v>
      </c>
      <c r="F788" s="42">
        <v>1</v>
      </c>
      <c r="G788" s="43">
        <v>1.8</v>
      </c>
      <c r="H788" s="22" t="s">
        <v>15</v>
      </c>
      <c r="I788" s="23" t="s">
        <v>40</v>
      </c>
      <c r="J788" s="17"/>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row>
    <row r="789" spans="1:36" s="32" customFormat="1">
      <c r="A789" s="212" t="s">
        <v>2389</v>
      </c>
      <c r="B789" s="24" t="s">
        <v>2244</v>
      </c>
      <c r="C789" s="25">
        <v>8.56</v>
      </c>
      <c r="D789" s="26">
        <v>1.9410510000000001</v>
      </c>
      <c r="E789" s="26">
        <v>2.5028999999999999</v>
      </c>
      <c r="F789" s="44">
        <v>1</v>
      </c>
      <c r="G789" s="45">
        <v>2</v>
      </c>
      <c r="H789" s="27" t="s">
        <v>15</v>
      </c>
      <c r="I789" s="28" t="s">
        <v>40</v>
      </c>
      <c r="J789" s="17"/>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row>
    <row r="790" spans="1:36" s="32" customFormat="1">
      <c r="A790" s="211" t="s">
        <v>1174</v>
      </c>
      <c r="B790" s="19" t="s">
        <v>2245</v>
      </c>
      <c r="C790" s="20">
        <v>1.61</v>
      </c>
      <c r="D790" s="21">
        <v>1.2234780000000001</v>
      </c>
      <c r="E790" s="21">
        <v>1.5775999999999999</v>
      </c>
      <c r="F790" s="42">
        <v>1</v>
      </c>
      <c r="G790" s="43">
        <v>1</v>
      </c>
      <c r="H790" s="30" t="s">
        <v>15</v>
      </c>
      <c r="I790" s="31" t="s">
        <v>40</v>
      </c>
      <c r="J790" s="17"/>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row>
    <row r="791" spans="1:36" s="32" customFormat="1">
      <c r="A791" s="211" t="s">
        <v>1175</v>
      </c>
      <c r="B791" s="19" t="s">
        <v>2245</v>
      </c>
      <c r="C791" s="20">
        <v>2.12</v>
      </c>
      <c r="D791" s="21">
        <v>1.3483639999999999</v>
      </c>
      <c r="E791" s="21">
        <v>1.7385999999999999</v>
      </c>
      <c r="F791" s="42">
        <v>1</v>
      </c>
      <c r="G791" s="43">
        <v>1.52</v>
      </c>
      <c r="H791" s="22" t="s">
        <v>15</v>
      </c>
      <c r="I791" s="23" t="s">
        <v>40</v>
      </c>
      <c r="J791" s="17"/>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row>
    <row r="792" spans="1:36" s="32" customFormat="1">
      <c r="A792" s="211" t="s">
        <v>1176</v>
      </c>
      <c r="B792" s="19" t="s">
        <v>2245</v>
      </c>
      <c r="C792" s="20">
        <v>5.78</v>
      </c>
      <c r="D792" s="21">
        <v>2.20092</v>
      </c>
      <c r="E792" s="21">
        <v>2.8380000000000001</v>
      </c>
      <c r="F792" s="42">
        <v>1</v>
      </c>
      <c r="G792" s="43">
        <v>1.8</v>
      </c>
      <c r="H792" s="22" t="s">
        <v>15</v>
      </c>
      <c r="I792" s="23" t="s">
        <v>40</v>
      </c>
      <c r="J792" s="17"/>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row>
    <row r="793" spans="1:36" s="32" customFormat="1">
      <c r="A793" s="212" t="s">
        <v>1177</v>
      </c>
      <c r="B793" s="24" t="s">
        <v>2245</v>
      </c>
      <c r="C793" s="25">
        <v>14.77</v>
      </c>
      <c r="D793" s="26">
        <v>4.9111880000000001</v>
      </c>
      <c r="E793" s="26">
        <v>6.3327</v>
      </c>
      <c r="F793" s="44">
        <v>1</v>
      </c>
      <c r="G793" s="45">
        <v>2</v>
      </c>
      <c r="H793" s="27" t="s">
        <v>15</v>
      </c>
      <c r="I793" s="28" t="s">
        <v>40</v>
      </c>
      <c r="J793" s="17"/>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row>
    <row r="794" spans="1:36" s="32" customFormat="1">
      <c r="A794" s="211" t="s">
        <v>1178</v>
      </c>
      <c r="B794" s="19" t="s">
        <v>2246</v>
      </c>
      <c r="C794" s="20">
        <v>2.2000000000000002</v>
      </c>
      <c r="D794" s="21">
        <v>0.78278099999999995</v>
      </c>
      <c r="E794" s="21">
        <v>1.0094000000000001</v>
      </c>
      <c r="F794" s="42">
        <v>1</v>
      </c>
      <c r="G794" s="43">
        <v>1</v>
      </c>
      <c r="H794" s="30" t="s">
        <v>15</v>
      </c>
      <c r="I794" s="31" t="s">
        <v>40</v>
      </c>
      <c r="J794" s="17"/>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row>
    <row r="795" spans="1:36" s="32" customFormat="1">
      <c r="A795" s="211" t="s">
        <v>1179</v>
      </c>
      <c r="B795" s="19" t="s">
        <v>2246</v>
      </c>
      <c r="C795" s="20">
        <v>2.54</v>
      </c>
      <c r="D795" s="21">
        <v>1.2756069999999999</v>
      </c>
      <c r="E795" s="21">
        <v>1.6448</v>
      </c>
      <c r="F795" s="42">
        <v>1</v>
      </c>
      <c r="G795" s="43">
        <v>1.52</v>
      </c>
      <c r="H795" s="22" t="s">
        <v>15</v>
      </c>
      <c r="I795" s="23" t="s">
        <v>40</v>
      </c>
      <c r="J795" s="17"/>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row>
    <row r="796" spans="1:36" s="32" customFormat="1">
      <c r="A796" s="211" t="s">
        <v>1180</v>
      </c>
      <c r="B796" s="19" t="s">
        <v>2246</v>
      </c>
      <c r="C796" s="20">
        <v>7.6</v>
      </c>
      <c r="D796" s="21">
        <v>1.7760480000000001</v>
      </c>
      <c r="E796" s="21">
        <v>2.2900999999999998</v>
      </c>
      <c r="F796" s="42">
        <v>1</v>
      </c>
      <c r="G796" s="43">
        <v>1.8</v>
      </c>
      <c r="H796" s="22" t="s">
        <v>15</v>
      </c>
      <c r="I796" s="23" t="s">
        <v>40</v>
      </c>
      <c r="J796" s="17"/>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row>
    <row r="797" spans="1:36" s="32" customFormat="1">
      <c r="A797" s="212" t="s">
        <v>1181</v>
      </c>
      <c r="B797" s="24" t="s">
        <v>2246</v>
      </c>
      <c r="C797" s="25">
        <v>15.68</v>
      </c>
      <c r="D797" s="26">
        <v>4.0990080000000004</v>
      </c>
      <c r="E797" s="26">
        <v>5.2854999999999999</v>
      </c>
      <c r="F797" s="44">
        <v>1</v>
      </c>
      <c r="G797" s="45">
        <v>2</v>
      </c>
      <c r="H797" s="27" t="s">
        <v>15</v>
      </c>
      <c r="I797" s="28" t="s">
        <v>40</v>
      </c>
      <c r="J797" s="17"/>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row>
    <row r="798" spans="1:36" s="32" customFormat="1">
      <c r="A798" s="211" t="s">
        <v>1182</v>
      </c>
      <c r="B798" s="19" t="s">
        <v>2247</v>
      </c>
      <c r="C798" s="20">
        <v>1.71</v>
      </c>
      <c r="D798" s="21">
        <v>0.658389</v>
      </c>
      <c r="E798" s="21">
        <v>0.84899999999999998</v>
      </c>
      <c r="F798" s="42">
        <v>1</v>
      </c>
      <c r="G798" s="43">
        <v>1</v>
      </c>
      <c r="H798" s="30" t="s">
        <v>15</v>
      </c>
      <c r="I798" s="31" t="s">
        <v>40</v>
      </c>
      <c r="J798" s="17"/>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row>
    <row r="799" spans="1:36" s="32" customFormat="1">
      <c r="A799" s="211" t="s">
        <v>1183</v>
      </c>
      <c r="B799" s="19" t="s">
        <v>2247</v>
      </c>
      <c r="C799" s="20">
        <v>2.85</v>
      </c>
      <c r="D799" s="21">
        <v>0.85918399999999995</v>
      </c>
      <c r="E799" s="21">
        <v>1.1079000000000001</v>
      </c>
      <c r="F799" s="42">
        <v>1</v>
      </c>
      <c r="G799" s="43">
        <v>1.52</v>
      </c>
      <c r="H799" s="22" t="s">
        <v>15</v>
      </c>
      <c r="I799" s="23" t="s">
        <v>40</v>
      </c>
      <c r="J799" s="17"/>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row>
    <row r="800" spans="1:36" s="32" customFormat="1">
      <c r="A800" s="211" t="s">
        <v>1184</v>
      </c>
      <c r="B800" s="19" t="s">
        <v>2247</v>
      </c>
      <c r="C800" s="20">
        <v>6.75</v>
      </c>
      <c r="D800" s="21">
        <v>1.563993</v>
      </c>
      <c r="E800" s="21">
        <v>2.0167000000000002</v>
      </c>
      <c r="F800" s="42">
        <v>1</v>
      </c>
      <c r="G800" s="43">
        <v>1.8</v>
      </c>
      <c r="H800" s="22" t="s">
        <v>15</v>
      </c>
      <c r="I800" s="23" t="s">
        <v>40</v>
      </c>
      <c r="J800" s="17"/>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row>
    <row r="801" spans="1:36" s="32" customFormat="1">
      <c r="A801" s="212" t="s">
        <v>1185</v>
      </c>
      <c r="B801" s="24" t="s">
        <v>2247</v>
      </c>
      <c r="C801" s="25">
        <v>12.42</v>
      </c>
      <c r="D801" s="26">
        <v>3.1216729999999999</v>
      </c>
      <c r="E801" s="26">
        <v>4.0251999999999999</v>
      </c>
      <c r="F801" s="44">
        <v>1</v>
      </c>
      <c r="G801" s="45">
        <v>2</v>
      </c>
      <c r="H801" s="27" t="s">
        <v>15</v>
      </c>
      <c r="I801" s="28" t="s">
        <v>40</v>
      </c>
      <c r="J801" s="17"/>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row>
    <row r="802" spans="1:36" s="32" customFormat="1">
      <c r="A802" s="211" t="s">
        <v>1186</v>
      </c>
      <c r="B802" s="19" t="s">
        <v>2248</v>
      </c>
      <c r="C802" s="20">
        <v>1.78</v>
      </c>
      <c r="D802" s="21">
        <v>0.69681300000000002</v>
      </c>
      <c r="E802" s="21">
        <v>0.89849999999999997</v>
      </c>
      <c r="F802" s="42">
        <v>1</v>
      </c>
      <c r="G802" s="43">
        <v>1</v>
      </c>
      <c r="H802" s="30" t="s">
        <v>15</v>
      </c>
      <c r="I802" s="31" t="s">
        <v>40</v>
      </c>
      <c r="J802" s="17"/>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row>
    <row r="803" spans="1:36" s="32" customFormat="1">
      <c r="A803" s="211" t="s">
        <v>1187</v>
      </c>
      <c r="B803" s="19" t="s">
        <v>2248</v>
      </c>
      <c r="C803" s="20">
        <v>4.9800000000000004</v>
      </c>
      <c r="D803" s="21">
        <v>1.260448</v>
      </c>
      <c r="E803" s="21">
        <v>1.6253</v>
      </c>
      <c r="F803" s="42">
        <v>1</v>
      </c>
      <c r="G803" s="43">
        <v>1.52</v>
      </c>
      <c r="H803" s="22" t="s">
        <v>15</v>
      </c>
      <c r="I803" s="23" t="s">
        <v>40</v>
      </c>
      <c r="J803" s="17"/>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row>
    <row r="804" spans="1:36" s="32" customFormat="1">
      <c r="A804" s="211" t="s">
        <v>1188</v>
      </c>
      <c r="B804" s="19" t="s">
        <v>2248</v>
      </c>
      <c r="C804" s="20">
        <v>9.5500000000000007</v>
      </c>
      <c r="D804" s="21">
        <v>2.1158890000000001</v>
      </c>
      <c r="E804" s="21">
        <v>2.7282999999999999</v>
      </c>
      <c r="F804" s="42">
        <v>1</v>
      </c>
      <c r="G804" s="43">
        <v>1.8</v>
      </c>
      <c r="H804" s="22" t="s">
        <v>15</v>
      </c>
      <c r="I804" s="23" t="s">
        <v>40</v>
      </c>
      <c r="J804" s="17"/>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row>
    <row r="805" spans="1:36" s="32" customFormat="1">
      <c r="A805" s="212" t="s">
        <v>1189</v>
      </c>
      <c r="B805" s="24" t="s">
        <v>2248</v>
      </c>
      <c r="C805" s="25">
        <v>18.559999999999999</v>
      </c>
      <c r="D805" s="26">
        <v>5.9422610000000002</v>
      </c>
      <c r="E805" s="26">
        <v>7.6622000000000003</v>
      </c>
      <c r="F805" s="44">
        <v>1</v>
      </c>
      <c r="G805" s="45">
        <v>2</v>
      </c>
      <c r="H805" s="27" t="s">
        <v>15</v>
      </c>
      <c r="I805" s="28" t="s">
        <v>40</v>
      </c>
      <c r="J805" s="17"/>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row>
    <row r="806" spans="1:36" s="32" customFormat="1">
      <c r="A806" s="211" t="s">
        <v>1190</v>
      </c>
      <c r="B806" s="19" t="s">
        <v>2249</v>
      </c>
      <c r="C806" s="20">
        <v>2.4700000000000002</v>
      </c>
      <c r="D806" s="21">
        <v>0.90498599999999996</v>
      </c>
      <c r="E806" s="21">
        <v>1.1669</v>
      </c>
      <c r="F806" s="42">
        <v>1</v>
      </c>
      <c r="G806" s="43">
        <v>1</v>
      </c>
      <c r="H806" s="30" t="s">
        <v>15</v>
      </c>
      <c r="I806" s="31" t="s">
        <v>40</v>
      </c>
      <c r="J806" s="17"/>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row>
    <row r="807" spans="1:36" s="32" customFormat="1">
      <c r="A807" s="211" t="s">
        <v>1191</v>
      </c>
      <c r="B807" s="19" t="s">
        <v>2249</v>
      </c>
      <c r="C807" s="20">
        <v>1.93</v>
      </c>
      <c r="D807" s="21">
        <v>1.291442</v>
      </c>
      <c r="E807" s="21">
        <v>1.6652</v>
      </c>
      <c r="F807" s="42">
        <v>1</v>
      </c>
      <c r="G807" s="43">
        <v>1.52</v>
      </c>
      <c r="H807" s="22" t="s">
        <v>15</v>
      </c>
      <c r="I807" s="23" t="s">
        <v>40</v>
      </c>
      <c r="J807" s="17"/>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row>
    <row r="808" spans="1:36" s="32" customFormat="1">
      <c r="A808" s="211" t="s">
        <v>1192</v>
      </c>
      <c r="B808" s="19" t="s">
        <v>2249</v>
      </c>
      <c r="C808" s="20">
        <v>4.71</v>
      </c>
      <c r="D808" s="21">
        <v>1.6539200000000001</v>
      </c>
      <c r="E808" s="21">
        <v>2.1326000000000001</v>
      </c>
      <c r="F808" s="42">
        <v>1</v>
      </c>
      <c r="G808" s="43">
        <v>1.8</v>
      </c>
      <c r="H808" s="22" t="s">
        <v>15</v>
      </c>
      <c r="I808" s="23" t="s">
        <v>40</v>
      </c>
      <c r="J808" s="17"/>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row>
    <row r="809" spans="1:36" s="32" customFormat="1">
      <c r="A809" s="212" t="s">
        <v>1193</v>
      </c>
      <c r="B809" s="24" t="s">
        <v>2249</v>
      </c>
      <c r="C809" s="25">
        <v>17.100000000000001</v>
      </c>
      <c r="D809" s="26">
        <v>4.1897779999999996</v>
      </c>
      <c r="E809" s="26">
        <v>5.4024999999999999</v>
      </c>
      <c r="F809" s="44">
        <v>1</v>
      </c>
      <c r="G809" s="45">
        <v>2</v>
      </c>
      <c r="H809" s="27" t="s">
        <v>15</v>
      </c>
      <c r="I809" s="28" t="s">
        <v>40</v>
      </c>
      <c r="J809" s="17"/>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row>
    <row r="810" spans="1:36" s="32" customFormat="1">
      <c r="A810" s="211" t="s">
        <v>1194</v>
      </c>
      <c r="B810" s="19" t="s">
        <v>2250</v>
      </c>
      <c r="C810" s="20">
        <v>2.1800000000000002</v>
      </c>
      <c r="D810" s="21">
        <v>0.55995899999999998</v>
      </c>
      <c r="E810" s="21">
        <v>0.72199999999999998</v>
      </c>
      <c r="F810" s="42">
        <v>1</v>
      </c>
      <c r="G810" s="43">
        <v>1</v>
      </c>
      <c r="H810" s="30" t="s">
        <v>15</v>
      </c>
      <c r="I810" s="31" t="s">
        <v>40</v>
      </c>
      <c r="J810" s="17"/>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row>
    <row r="811" spans="1:36" s="32" customFormat="1">
      <c r="A811" s="211" t="s">
        <v>1195</v>
      </c>
      <c r="B811" s="19" t="s">
        <v>2250</v>
      </c>
      <c r="C811" s="20">
        <v>3.84</v>
      </c>
      <c r="D811" s="21">
        <v>0.71218300000000001</v>
      </c>
      <c r="E811" s="21">
        <v>0.91830000000000001</v>
      </c>
      <c r="F811" s="42">
        <v>1</v>
      </c>
      <c r="G811" s="43">
        <v>1.52</v>
      </c>
      <c r="H811" s="22" t="s">
        <v>15</v>
      </c>
      <c r="I811" s="23" t="s">
        <v>40</v>
      </c>
      <c r="J811" s="17"/>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row>
    <row r="812" spans="1:36" s="32" customFormat="1">
      <c r="A812" s="211" t="s">
        <v>1196</v>
      </c>
      <c r="B812" s="19" t="s">
        <v>2250</v>
      </c>
      <c r="C812" s="20">
        <v>6.02</v>
      </c>
      <c r="D812" s="21">
        <v>1.126376</v>
      </c>
      <c r="E812" s="21">
        <v>1.4523999999999999</v>
      </c>
      <c r="F812" s="42">
        <v>1</v>
      </c>
      <c r="G812" s="43">
        <v>1.8</v>
      </c>
      <c r="H812" s="22" t="s">
        <v>15</v>
      </c>
      <c r="I812" s="23" t="s">
        <v>40</v>
      </c>
      <c r="J812" s="17"/>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row>
    <row r="813" spans="1:36" s="32" customFormat="1">
      <c r="A813" s="212" t="s">
        <v>1197</v>
      </c>
      <c r="B813" s="24" t="s">
        <v>2250</v>
      </c>
      <c r="C813" s="25">
        <v>8.7899999999999991</v>
      </c>
      <c r="D813" s="26">
        <v>1.848007</v>
      </c>
      <c r="E813" s="26">
        <v>2.3828999999999998</v>
      </c>
      <c r="F813" s="44">
        <v>1</v>
      </c>
      <c r="G813" s="45">
        <v>2</v>
      </c>
      <c r="H813" s="27" t="s">
        <v>15</v>
      </c>
      <c r="I813" s="28" t="s">
        <v>40</v>
      </c>
      <c r="J813" s="17"/>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row>
    <row r="814" spans="1:36" s="32" customFormat="1">
      <c r="A814" s="211" t="s">
        <v>1198</v>
      </c>
      <c r="B814" s="19" t="s">
        <v>2251</v>
      </c>
      <c r="C814" s="20">
        <v>2.4700000000000002</v>
      </c>
      <c r="D814" s="21">
        <v>0.44627800000000001</v>
      </c>
      <c r="E814" s="21">
        <v>0.57550000000000001</v>
      </c>
      <c r="F814" s="42">
        <v>1</v>
      </c>
      <c r="G814" s="43">
        <v>1</v>
      </c>
      <c r="H814" s="30" t="s">
        <v>15</v>
      </c>
      <c r="I814" s="31" t="s">
        <v>40</v>
      </c>
      <c r="J814" s="17"/>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row>
    <row r="815" spans="1:36" s="32" customFormat="1">
      <c r="A815" s="211" t="s">
        <v>1199</v>
      </c>
      <c r="B815" s="19" t="s">
        <v>2251</v>
      </c>
      <c r="C815" s="20">
        <v>3.41</v>
      </c>
      <c r="D815" s="21">
        <v>0.61332200000000003</v>
      </c>
      <c r="E815" s="21">
        <v>0.79079999999999995</v>
      </c>
      <c r="F815" s="42">
        <v>1</v>
      </c>
      <c r="G815" s="43">
        <v>1.52</v>
      </c>
      <c r="H815" s="22" t="s">
        <v>15</v>
      </c>
      <c r="I815" s="23" t="s">
        <v>40</v>
      </c>
      <c r="J815" s="17"/>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row>
    <row r="816" spans="1:36" s="32" customFormat="1">
      <c r="A816" s="211" t="s">
        <v>1200</v>
      </c>
      <c r="B816" s="19" t="s">
        <v>2251</v>
      </c>
      <c r="C816" s="20">
        <v>5.07</v>
      </c>
      <c r="D816" s="21">
        <v>0.92694200000000004</v>
      </c>
      <c r="E816" s="21">
        <v>1.1952</v>
      </c>
      <c r="F816" s="42">
        <v>1</v>
      </c>
      <c r="G816" s="43">
        <v>1.8</v>
      </c>
      <c r="H816" s="22" t="s">
        <v>15</v>
      </c>
      <c r="I816" s="23" t="s">
        <v>40</v>
      </c>
      <c r="J816" s="17"/>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row>
    <row r="817" spans="1:36" s="32" customFormat="1">
      <c r="A817" s="212" t="s">
        <v>1201</v>
      </c>
      <c r="B817" s="24" t="s">
        <v>2251</v>
      </c>
      <c r="C817" s="25">
        <v>10.49</v>
      </c>
      <c r="D817" s="26">
        <v>2.3417970000000001</v>
      </c>
      <c r="E817" s="26">
        <v>3.0196000000000001</v>
      </c>
      <c r="F817" s="44">
        <v>1</v>
      </c>
      <c r="G817" s="45">
        <v>2</v>
      </c>
      <c r="H817" s="27" t="s">
        <v>15</v>
      </c>
      <c r="I817" s="28" t="s">
        <v>40</v>
      </c>
      <c r="J817" s="17"/>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row>
    <row r="818" spans="1:36" s="32" customFormat="1">
      <c r="A818" s="211" t="s">
        <v>1202</v>
      </c>
      <c r="B818" s="19" t="s">
        <v>2252</v>
      </c>
      <c r="C818" s="20">
        <v>2.2000000000000002</v>
      </c>
      <c r="D818" s="21">
        <v>1.2378039999999999</v>
      </c>
      <c r="E818" s="21">
        <v>1.5961000000000001</v>
      </c>
      <c r="F818" s="42">
        <v>1</v>
      </c>
      <c r="G818" s="43">
        <v>1</v>
      </c>
      <c r="H818" s="30" t="s">
        <v>15</v>
      </c>
      <c r="I818" s="31" t="s">
        <v>40</v>
      </c>
      <c r="J818" s="17"/>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row>
    <row r="819" spans="1:36" s="32" customFormat="1">
      <c r="A819" s="211" t="s">
        <v>1203</v>
      </c>
      <c r="B819" s="19" t="s">
        <v>2252</v>
      </c>
      <c r="C819" s="20">
        <v>3.57</v>
      </c>
      <c r="D819" s="21">
        <v>1.5357000000000001</v>
      </c>
      <c r="E819" s="21">
        <v>1.9802</v>
      </c>
      <c r="F819" s="42">
        <v>1</v>
      </c>
      <c r="G819" s="43">
        <v>1.52</v>
      </c>
      <c r="H819" s="22" t="s">
        <v>15</v>
      </c>
      <c r="I819" s="23" t="s">
        <v>40</v>
      </c>
      <c r="J819" s="17"/>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row>
    <row r="820" spans="1:36" s="32" customFormat="1">
      <c r="A820" s="211" t="s">
        <v>1204</v>
      </c>
      <c r="B820" s="19" t="s">
        <v>2252</v>
      </c>
      <c r="C820" s="20">
        <v>8.1300000000000008</v>
      </c>
      <c r="D820" s="21">
        <v>2.746537</v>
      </c>
      <c r="E820" s="21">
        <v>3.5415000000000001</v>
      </c>
      <c r="F820" s="42">
        <v>1</v>
      </c>
      <c r="G820" s="43">
        <v>1.8</v>
      </c>
      <c r="H820" s="22" t="s">
        <v>15</v>
      </c>
      <c r="I820" s="23" t="s">
        <v>40</v>
      </c>
      <c r="J820" s="17"/>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row>
    <row r="821" spans="1:36" s="32" customFormat="1">
      <c r="A821" s="212" t="s">
        <v>1205</v>
      </c>
      <c r="B821" s="24" t="s">
        <v>2252</v>
      </c>
      <c r="C821" s="25">
        <v>17.78</v>
      </c>
      <c r="D821" s="26">
        <v>6.3630079999999998</v>
      </c>
      <c r="E821" s="26">
        <v>8.2048000000000005</v>
      </c>
      <c r="F821" s="44">
        <v>1</v>
      </c>
      <c r="G821" s="45">
        <v>2</v>
      </c>
      <c r="H821" s="27" t="s">
        <v>15</v>
      </c>
      <c r="I821" s="28" t="s">
        <v>40</v>
      </c>
      <c r="J821" s="17"/>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row>
    <row r="822" spans="1:36" s="32" customFormat="1">
      <c r="A822" s="211" t="s">
        <v>1206</v>
      </c>
      <c r="B822" s="19" t="s">
        <v>2253</v>
      </c>
      <c r="C822" s="20">
        <v>3.33</v>
      </c>
      <c r="D822" s="21">
        <v>1.2487600000000001</v>
      </c>
      <c r="E822" s="21">
        <v>1.6102000000000001</v>
      </c>
      <c r="F822" s="42">
        <v>1</v>
      </c>
      <c r="G822" s="43">
        <v>1</v>
      </c>
      <c r="H822" s="30" t="s">
        <v>15</v>
      </c>
      <c r="I822" s="31" t="s">
        <v>40</v>
      </c>
      <c r="J822" s="17"/>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row>
    <row r="823" spans="1:36" s="32" customFormat="1">
      <c r="A823" s="211" t="s">
        <v>1207</v>
      </c>
      <c r="B823" s="19" t="s">
        <v>2253</v>
      </c>
      <c r="C823" s="20">
        <v>4.79</v>
      </c>
      <c r="D823" s="21">
        <v>1.5659700000000001</v>
      </c>
      <c r="E823" s="21">
        <v>2.0192000000000001</v>
      </c>
      <c r="F823" s="42">
        <v>1</v>
      </c>
      <c r="G823" s="43">
        <v>1.52</v>
      </c>
      <c r="H823" s="22" t="s">
        <v>15</v>
      </c>
      <c r="I823" s="23" t="s">
        <v>40</v>
      </c>
      <c r="J823" s="17"/>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row>
    <row r="824" spans="1:36" s="32" customFormat="1">
      <c r="A824" s="211" t="s">
        <v>1208</v>
      </c>
      <c r="B824" s="19" t="s">
        <v>2253</v>
      </c>
      <c r="C824" s="20">
        <v>7.94</v>
      </c>
      <c r="D824" s="21">
        <v>2.350832</v>
      </c>
      <c r="E824" s="21">
        <v>3.0312999999999999</v>
      </c>
      <c r="F824" s="42">
        <v>1</v>
      </c>
      <c r="G824" s="43">
        <v>1.8</v>
      </c>
      <c r="H824" s="22" t="s">
        <v>15</v>
      </c>
      <c r="I824" s="23" t="s">
        <v>40</v>
      </c>
      <c r="J824" s="17"/>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row>
    <row r="825" spans="1:36" s="32" customFormat="1">
      <c r="A825" s="212" t="s">
        <v>1209</v>
      </c>
      <c r="B825" s="24" t="s">
        <v>2253</v>
      </c>
      <c r="C825" s="25">
        <v>16.350000000000001</v>
      </c>
      <c r="D825" s="26">
        <v>5.0184699999999998</v>
      </c>
      <c r="E825" s="26">
        <v>6.4710999999999999</v>
      </c>
      <c r="F825" s="44">
        <v>1</v>
      </c>
      <c r="G825" s="45">
        <v>2</v>
      </c>
      <c r="H825" s="27" t="s">
        <v>15</v>
      </c>
      <c r="I825" s="28" t="s">
        <v>40</v>
      </c>
      <c r="J825" s="17"/>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row>
    <row r="826" spans="1:36" s="32" customFormat="1">
      <c r="A826" s="211" t="s">
        <v>1210</v>
      </c>
      <c r="B826" s="19" t="s">
        <v>2254</v>
      </c>
      <c r="C826" s="20">
        <v>2</v>
      </c>
      <c r="D826" s="21">
        <v>1.1101700000000001</v>
      </c>
      <c r="E826" s="21">
        <v>1.4315</v>
      </c>
      <c r="F826" s="42">
        <v>1</v>
      </c>
      <c r="G826" s="43">
        <v>1</v>
      </c>
      <c r="H826" s="30" t="s">
        <v>15</v>
      </c>
      <c r="I826" s="31" t="s">
        <v>40</v>
      </c>
      <c r="J826" s="17"/>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row>
    <row r="827" spans="1:36" s="32" customFormat="1">
      <c r="A827" s="211" t="s">
        <v>1211</v>
      </c>
      <c r="B827" s="19" t="s">
        <v>2254</v>
      </c>
      <c r="C827" s="20">
        <v>2.86</v>
      </c>
      <c r="D827" s="21">
        <v>1.306365</v>
      </c>
      <c r="E827" s="21">
        <v>1.6845000000000001</v>
      </c>
      <c r="F827" s="42">
        <v>1</v>
      </c>
      <c r="G827" s="43">
        <v>1.52</v>
      </c>
      <c r="H827" s="22" t="s">
        <v>15</v>
      </c>
      <c r="I827" s="23" t="s">
        <v>40</v>
      </c>
      <c r="J827" s="17"/>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row>
    <row r="828" spans="1:36" s="32" customFormat="1">
      <c r="A828" s="211" t="s">
        <v>1212</v>
      </c>
      <c r="B828" s="19" t="s">
        <v>2254</v>
      </c>
      <c r="C828" s="20">
        <v>6.09</v>
      </c>
      <c r="D828" s="21">
        <v>2.0526550000000001</v>
      </c>
      <c r="E828" s="21">
        <v>2.6467999999999998</v>
      </c>
      <c r="F828" s="42">
        <v>1</v>
      </c>
      <c r="G828" s="43">
        <v>1.8</v>
      </c>
      <c r="H828" s="22" t="s">
        <v>15</v>
      </c>
      <c r="I828" s="23" t="s">
        <v>40</v>
      </c>
      <c r="J828" s="17"/>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row>
    <row r="829" spans="1:36" s="32" customFormat="1">
      <c r="A829" s="212" t="s">
        <v>1213</v>
      </c>
      <c r="B829" s="24" t="s">
        <v>2254</v>
      </c>
      <c r="C829" s="25">
        <v>13.73</v>
      </c>
      <c r="D829" s="26">
        <v>4.1934849999999999</v>
      </c>
      <c r="E829" s="26">
        <v>5.4073000000000002</v>
      </c>
      <c r="F829" s="44">
        <v>1</v>
      </c>
      <c r="G829" s="45">
        <v>2</v>
      </c>
      <c r="H829" s="27" t="s">
        <v>15</v>
      </c>
      <c r="I829" s="28" t="s">
        <v>40</v>
      </c>
      <c r="J829" s="17"/>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row>
    <row r="830" spans="1:36" s="32" customFormat="1">
      <c r="A830" s="211" t="s">
        <v>1214</v>
      </c>
      <c r="B830" s="19" t="s">
        <v>2255</v>
      </c>
      <c r="C830" s="20">
        <v>1.8</v>
      </c>
      <c r="D830" s="21">
        <v>0.84870800000000002</v>
      </c>
      <c r="E830" s="21">
        <v>1.0944</v>
      </c>
      <c r="F830" s="42">
        <v>1</v>
      </c>
      <c r="G830" s="43">
        <v>1</v>
      </c>
      <c r="H830" s="30" t="s">
        <v>15</v>
      </c>
      <c r="I830" s="31" t="s">
        <v>40</v>
      </c>
      <c r="J830" s="17"/>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row>
    <row r="831" spans="1:36" s="32" customFormat="1">
      <c r="A831" s="211" t="s">
        <v>1215</v>
      </c>
      <c r="B831" s="19" t="s">
        <v>2255</v>
      </c>
      <c r="C831" s="20">
        <v>2.41</v>
      </c>
      <c r="D831" s="21">
        <v>0.996363</v>
      </c>
      <c r="E831" s="21">
        <v>1.2847999999999999</v>
      </c>
      <c r="F831" s="42">
        <v>1</v>
      </c>
      <c r="G831" s="43">
        <v>1.52</v>
      </c>
      <c r="H831" s="22" t="s">
        <v>15</v>
      </c>
      <c r="I831" s="23" t="s">
        <v>40</v>
      </c>
      <c r="J831" s="17"/>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row>
    <row r="832" spans="1:36" s="32" customFormat="1">
      <c r="A832" s="211" t="s">
        <v>1216</v>
      </c>
      <c r="B832" s="19" t="s">
        <v>2255</v>
      </c>
      <c r="C832" s="20">
        <v>5.22</v>
      </c>
      <c r="D832" s="21">
        <v>1.634474</v>
      </c>
      <c r="E832" s="21">
        <v>2.1076000000000001</v>
      </c>
      <c r="F832" s="42">
        <v>1</v>
      </c>
      <c r="G832" s="43">
        <v>1.8</v>
      </c>
      <c r="H832" s="22" t="s">
        <v>15</v>
      </c>
      <c r="I832" s="23" t="s">
        <v>40</v>
      </c>
      <c r="J832" s="17"/>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row>
    <row r="833" spans="1:36" s="32" customFormat="1">
      <c r="A833" s="212" t="s">
        <v>1217</v>
      </c>
      <c r="B833" s="24" t="s">
        <v>2255</v>
      </c>
      <c r="C833" s="25">
        <v>12.69</v>
      </c>
      <c r="D833" s="26">
        <v>3.9519090000000001</v>
      </c>
      <c r="E833" s="26">
        <v>5.0957999999999997</v>
      </c>
      <c r="F833" s="44">
        <v>1</v>
      </c>
      <c r="G833" s="45">
        <v>2</v>
      </c>
      <c r="H833" s="27" t="s">
        <v>15</v>
      </c>
      <c r="I833" s="28" t="s">
        <v>40</v>
      </c>
      <c r="J833" s="17"/>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row>
    <row r="834" spans="1:36" s="32" customFormat="1">
      <c r="A834" s="211" t="s">
        <v>1218</v>
      </c>
      <c r="B834" s="19" t="s">
        <v>2256</v>
      </c>
      <c r="C834" s="20">
        <v>1.35</v>
      </c>
      <c r="D834" s="21">
        <v>0.699021</v>
      </c>
      <c r="E834" s="21">
        <v>0.90139999999999998</v>
      </c>
      <c r="F834" s="42">
        <v>1</v>
      </c>
      <c r="G834" s="43">
        <v>1</v>
      </c>
      <c r="H834" s="30" t="s">
        <v>15</v>
      </c>
      <c r="I834" s="31" t="s">
        <v>40</v>
      </c>
      <c r="J834" s="17"/>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row>
    <row r="835" spans="1:36" s="32" customFormat="1">
      <c r="A835" s="211" t="s">
        <v>1219</v>
      </c>
      <c r="B835" s="19" t="s">
        <v>2256</v>
      </c>
      <c r="C835" s="20">
        <v>1.67</v>
      </c>
      <c r="D835" s="21">
        <v>1.015139</v>
      </c>
      <c r="E835" s="21">
        <v>1.3089999999999999</v>
      </c>
      <c r="F835" s="42">
        <v>1</v>
      </c>
      <c r="G835" s="43">
        <v>1.52</v>
      </c>
      <c r="H835" s="22" t="s">
        <v>15</v>
      </c>
      <c r="I835" s="23" t="s">
        <v>40</v>
      </c>
      <c r="J835" s="17"/>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row>
    <row r="836" spans="1:36" s="32" customFormat="1">
      <c r="A836" s="211" t="s">
        <v>1220</v>
      </c>
      <c r="B836" s="19" t="s">
        <v>2256</v>
      </c>
      <c r="C836" s="20">
        <v>4.8499999999999996</v>
      </c>
      <c r="D836" s="21">
        <v>1.7581599999999999</v>
      </c>
      <c r="E836" s="21">
        <v>2.2671000000000001</v>
      </c>
      <c r="F836" s="42">
        <v>1</v>
      </c>
      <c r="G836" s="43">
        <v>1.8</v>
      </c>
      <c r="H836" s="22" t="s">
        <v>15</v>
      </c>
      <c r="I836" s="23" t="s">
        <v>40</v>
      </c>
      <c r="J836" s="17"/>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row>
    <row r="837" spans="1:36" s="32" customFormat="1">
      <c r="A837" s="212" t="s">
        <v>1221</v>
      </c>
      <c r="B837" s="24" t="s">
        <v>2256</v>
      </c>
      <c r="C837" s="25">
        <v>18.77</v>
      </c>
      <c r="D837" s="26">
        <v>4.8727919999999996</v>
      </c>
      <c r="E837" s="26">
        <v>6.2831999999999999</v>
      </c>
      <c r="F837" s="44">
        <v>1</v>
      </c>
      <c r="G837" s="45">
        <v>2</v>
      </c>
      <c r="H837" s="27" t="s">
        <v>15</v>
      </c>
      <c r="I837" s="28" t="s">
        <v>40</v>
      </c>
      <c r="J837" s="17"/>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row>
    <row r="838" spans="1:36" s="32" customFormat="1">
      <c r="A838" s="211" t="s">
        <v>1222</v>
      </c>
      <c r="B838" s="19" t="s">
        <v>2257</v>
      </c>
      <c r="C838" s="20">
        <v>1.83</v>
      </c>
      <c r="D838" s="21">
        <v>0.67261000000000004</v>
      </c>
      <c r="E838" s="21">
        <v>0.86729999999999996</v>
      </c>
      <c r="F838" s="42">
        <v>1</v>
      </c>
      <c r="G838" s="43">
        <v>1</v>
      </c>
      <c r="H838" s="30" t="s">
        <v>15</v>
      </c>
      <c r="I838" s="31" t="s">
        <v>40</v>
      </c>
      <c r="J838" s="17"/>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row>
    <row r="839" spans="1:36" s="32" customFormat="1">
      <c r="A839" s="211" t="s">
        <v>1223</v>
      </c>
      <c r="B839" s="19" t="s">
        <v>2257</v>
      </c>
      <c r="C839" s="20">
        <v>2.84</v>
      </c>
      <c r="D839" s="21">
        <v>0.84624900000000003</v>
      </c>
      <c r="E839" s="21">
        <v>1.0911999999999999</v>
      </c>
      <c r="F839" s="42">
        <v>1</v>
      </c>
      <c r="G839" s="43">
        <v>1.52</v>
      </c>
      <c r="H839" s="22" t="s">
        <v>15</v>
      </c>
      <c r="I839" s="23" t="s">
        <v>40</v>
      </c>
      <c r="J839" s="17"/>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row>
    <row r="840" spans="1:36" s="32" customFormat="1">
      <c r="A840" s="211" t="s">
        <v>1224</v>
      </c>
      <c r="B840" s="19" t="s">
        <v>2257</v>
      </c>
      <c r="C840" s="20">
        <v>6.1</v>
      </c>
      <c r="D840" s="21">
        <v>1.552502</v>
      </c>
      <c r="E840" s="21">
        <v>2.0019</v>
      </c>
      <c r="F840" s="42">
        <v>1</v>
      </c>
      <c r="G840" s="43">
        <v>1.8</v>
      </c>
      <c r="H840" s="22" t="s">
        <v>15</v>
      </c>
      <c r="I840" s="23" t="s">
        <v>40</v>
      </c>
      <c r="J840" s="17"/>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row>
    <row r="841" spans="1:36" s="32" customFormat="1">
      <c r="A841" s="212" t="s">
        <v>1225</v>
      </c>
      <c r="B841" s="24" t="s">
        <v>2257</v>
      </c>
      <c r="C841" s="25">
        <v>13.26</v>
      </c>
      <c r="D841" s="26">
        <v>3.6530339999999999</v>
      </c>
      <c r="E841" s="26">
        <v>4.7103999999999999</v>
      </c>
      <c r="F841" s="44">
        <v>1</v>
      </c>
      <c r="G841" s="45">
        <v>2</v>
      </c>
      <c r="H841" s="27" t="s">
        <v>15</v>
      </c>
      <c r="I841" s="28" t="s">
        <v>40</v>
      </c>
      <c r="J841" s="17"/>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row>
    <row r="842" spans="1:36" s="32" customFormat="1">
      <c r="A842" s="211" t="s">
        <v>1226</v>
      </c>
      <c r="B842" s="19" t="s">
        <v>2258</v>
      </c>
      <c r="C842" s="20">
        <v>2.09</v>
      </c>
      <c r="D842" s="21">
        <v>0.80032899999999996</v>
      </c>
      <c r="E842" s="21">
        <v>1.032</v>
      </c>
      <c r="F842" s="42">
        <v>1</v>
      </c>
      <c r="G842" s="43">
        <v>1</v>
      </c>
      <c r="H842" s="30" t="s">
        <v>15</v>
      </c>
      <c r="I842" s="31" t="s">
        <v>40</v>
      </c>
      <c r="J842" s="17"/>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row>
    <row r="843" spans="1:36" s="32" customFormat="1">
      <c r="A843" s="211" t="s">
        <v>1227</v>
      </c>
      <c r="B843" s="19" t="s">
        <v>2258</v>
      </c>
      <c r="C843" s="20">
        <v>3.7</v>
      </c>
      <c r="D843" s="21">
        <v>1.1030390000000001</v>
      </c>
      <c r="E843" s="21">
        <v>1.4222999999999999</v>
      </c>
      <c r="F843" s="42">
        <v>1</v>
      </c>
      <c r="G843" s="43">
        <v>1.52</v>
      </c>
      <c r="H843" s="22" t="s">
        <v>15</v>
      </c>
      <c r="I843" s="23" t="s">
        <v>40</v>
      </c>
      <c r="J843" s="17"/>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row>
    <row r="844" spans="1:36" s="32" customFormat="1">
      <c r="A844" s="211" t="s">
        <v>1228</v>
      </c>
      <c r="B844" s="19" t="s">
        <v>2258</v>
      </c>
      <c r="C844" s="20">
        <v>7.7</v>
      </c>
      <c r="D844" s="21">
        <v>2.0137070000000001</v>
      </c>
      <c r="E844" s="21">
        <v>2.5966</v>
      </c>
      <c r="F844" s="42">
        <v>1</v>
      </c>
      <c r="G844" s="43">
        <v>1.8</v>
      </c>
      <c r="H844" s="22" t="s">
        <v>15</v>
      </c>
      <c r="I844" s="23" t="s">
        <v>40</v>
      </c>
      <c r="J844" s="17"/>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row>
    <row r="845" spans="1:36" s="32" customFormat="1">
      <c r="A845" s="212" t="s">
        <v>1229</v>
      </c>
      <c r="B845" s="24" t="s">
        <v>2258</v>
      </c>
      <c r="C845" s="25">
        <v>16.97</v>
      </c>
      <c r="D845" s="26">
        <v>4.5846390000000001</v>
      </c>
      <c r="E845" s="26">
        <v>5.9116999999999997</v>
      </c>
      <c r="F845" s="44">
        <v>1</v>
      </c>
      <c r="G845" s="45">
        <v>2</v>
      </c>
      <c r="H845" s="27" t="s">
        <v>15</v>
      </c>
      <c r="I845" s="28" t="s">
        <v>40</v>
      </c>
      <c r="J845" s="17"/>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row>
    <row r="846" spans="1:36" s="32" customFormat="1">
      <c r="A846" s="211" t="s">
        <v>1230</v>
      </c>
      <c r="B846" s="19" t="s">
        <v>2259</v>
      </c>
      <c r="C846" s="20">
        <v>1.98</v>
      </c>
      <c r="D846" s="21">
        <v>0.88718300000000005</v>
      </c>
      <c r="E846" s="21">
        <v>1.1439999999999999</v>
      </c>
      <c r="F846" s="42">
        <v>1</v>
      </c>
      <c r="G846" s="43">
        <v>1</v>
      </c>
      <c r="H846" s="30" t="s">
        <v>15</v>
      </c>
      <c r="I846" s="31" t="s">
        <v>40</v>
      </c>
      <c r="J846" s="17"/>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row>
    <row r="847" spans="1:36" s="32" customFormat="1">
      <c r="A847" s="211" t="s">
        <v>1231</v>
      </c>
      <c r="B847" s="19" t="s">
        <v>2259</v>
      </c>
      <c r="C847" s="20">
        <v>2.69</v>
      </c>
      <c r="D847" s="21">
        <v>1.064039</v>
      </c>
      <c r="E847" s="21">
        <v>1.3720000000000001</v>
      </c>
      <c r="F847" s="42">
        <v>1</v>
      </c>
      <c r="G847" s="43">
        <v>1.52</v>
      </c>
      <c r="H847" s="22" t="s">
        <v>15</v>
      </c>
      <c r="I847" s="23" t="s">
        <v>40</v>
      </c>
      <c r="J847" s="17"/>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row>
    <row r="848" spans="1:36" s="32" customFormat="1">
      <c r="A848" s="211" t="s">
        <v>1232</v>
      </c>
      <c r="B848" s="19" t="s">
        <v>2259</v>
      </c>
      <c r="C848" s="20">
        <v>5.68</v>
      </c>
      <c r="D848" s="21">
        <v>1.92073</v>
      </c>
      <c r="E848" s="21">
        <v>2.4767000000000001</v>
      </c>
      <c r="F848" s="42">
        <v>1</v>
      </c>
      <c r="G848" s="43">
        <v>1.8</v>
      </c>
      <c r="H848" s="22" t="s">
        <v>15</v>
      </c>
      <c r="I848" s="23" t="s">
        <v>40</v>
      </c>
      <c r="J848" s="17"/>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row>
    <row r="849" spans="1:36" s="32" customFormat="1">
      <c r="A849" s="212" t="s">
        <v>1233</v>
      </c>
      <c r="B849" s="24" t="s">
        <v>2259</v>
      </c>
      <c r="C849" s="25">
        <v>12.95</v>
      </c>
      <c r="D849" s="26">
        <v>4.7703749999999996</v>
      </c>
      <c r="E849" s="26">
        <v>6.1510999999999996</v>
      </c>
      <c r="F849" s="44">
        <v>1</v>
      </c>
      <c r="G849" s="45">
        <v>2</v>
      </c>
      <c r="H849" s="27" t="s">
        <v>15</v>
      </c>
      <c r="I849" s="28" t="s">
        <v>40</v>
      </c>
      <c r="J849" s="17"/>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row>
    <row r="850" spans="1:36" s="32" customFormat="1">
      <c r="A850" s="211" t="s">
        <v>1234</v>
      </c>
      <c r="B850" s="19" t="s">
        <v>2260</v>
      </c>
      <c r="C850" s="20">
        <v>2.5499999999999998</v>
      </c>
      <c r="D850" s="21">
        <v>0.53648399999999996</v>
      </c>
      <c r="E850" s="21">
        <v>0.69179999999999997</v>
      </c>
      <c r="F850" s="42">
        <v>1</v>
      </c>
      <c r="G850" s="43">
        <v>1</v>
      </c>
      <c r="H850" s="30" t="s">
        <v>15</v>
      </c>
      <c r="I850" s="31" t="s">
        <v>40</v>
      </c>
      <c r="J850" s="17"/>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row>
    <row r="851" spans="1:36" s="32" customFormat="1">
      <c r="A851" s="211" t="s">
        <v>1235</v>
      </c>
      <c r="B851" s="19" t="s">
        <v>2260</v>
      </c>
      <c r="C851" s="20">
        <v>3.4</v>
      </c>
      <c r="D851" s="21">
        <v>0.68966499999999997</v>
      </c>
      <c r="E851" s="21">
        <v>0.88929999999999998</v>
      </c>
      <c r="F851" s="42">
        <v>1</v>
      </c>
      <c r="G851" s="43">
        <v>1.52</v>
      </c>
      <c r="H851" s="22" t="s">
        <v>15</v>
      </c>
      <c r="I851" s="23" t="s">
        <v>40</v>
      </c>
      <c r="J851" s="17"/>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row>
    <row r="852" spans="1:36" s="32" customFormat="1">
      <c r="A852" s="211" t="s">
        <v>1236</v>
      </c>
      <c r="B852" s="19" t="s">
        <v>2260</v>
      </c>
      <c r="C852" s="20">
        <v>5.86</v>
      </c>
      <c r="D852" s="21">
        <v>1.1646030000000001</v>
      </c>
      <c r="E852" s="21">
        <v>1.5017</v>
      </c>
      <c r="F852" s="42">
        <v>1</v>
      </c>
      <c r="G852" s="43">
        <v>1.8</v>
      </c>
      <c r="H852" s="22" t="s">
        <v>15</v>
      </c>
      <c r="I852" s="23" t="s">
        <v>40</v>
      </c>
      <c r="J852" s="17"/>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row>
    <row r="853" spans="1:36" s="32" customFormat="1">
      <c r="A853" s="212" t="s">
        <v>1237</v>
      </c>
      <c r="B853" s="24" t="s">
        <v>2260</v>
      </c>
      <c r="C853" s="25">
        <v>10.27</v>
      </c>
      <c r="D853" s="26">
        <v>2.14453</v>
      </c>
      <c r="E853" s="26">
        <v>2.7652999999999999</v>
      </c>
      <c r="F853" s="44">
        <v>1</v>
      </c>
      <c r="G853" s="45">
        <v>2</v>
      </c>
      <c r="H853" s="27" t="s">
        <v>15</v>
      </c>
      <c r="I853" s="28" t="s">
        <v>40</v>
      </c>
      <c r="J853" s="17"/>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row>
    <row r="854" spans="1:36" s="32" customFormat="1">
      <c r="A854" s="211" t="s">
        <v>1238</v>
      </c>
      <c r="B854" s="19" t="s">
        <v>2261</v>
      </c>
      <c r="C854" s="20">
        <v>2.58</v>
      </c>
      <c r="D854" s="21">
        <v>0.48795300000000003</v>
      </c>
      <c r="E854" s="21">
        <v>0.62919999999999998</v>
      </c>
      <c r="F854" s="42">
        <v>1</v>
      </c>
      <c r="G854" s="43">
        <v>1</v>
      </c>
      <c r="H854" s="30" t="s">
        <v>15</v>
      </c>
      <c r="I854" s="31" t="s">
        <v>40</v>
      </c>
      <c r="J854" s="17"/>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row>
    <row r="855" spans="1:36" s="32" customFormat="1">
      <c r="A855" s="211" t="s">
        <v>1239</v>
      </c>
      <c r="B855" s="19" t="s">
        <v>2261</v>
      </c>
      <c r="C855" s="20">
        <v>3.66</v>
      </c>
      <c r="D855" s="21">
        <v>0.65694799999999998</v>
      </c>
      <c r="E855" s="21">
        <v>0.84709999999999996</v>
      </c>
      <c r="F855" s="42">
        <v>1</v>
      </c>
      <c r="G855" s="43">
        <v>1.52</v>
      </c>
      <c r="H855" s="22" t="s">
        <v>15</v>
      </c>
      <c r="I855" s="23" t="s">
        <v>40</v>
      </c>
      <c r="J855" s="17"/>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row>
    <row r="856" spans="1:36" s="32" customFormat="1">
      <c r="A856" s="211" t="s">
        <v>1240</v>
      </c>
      <c r="B856" s="19" t="s">
        <v>2261</v>
      </c>
      <c r="C856" s="20">
        <v>5.96</v>
      </c>
      <c r="D856" s="21">
        <v>1.035792</v>
      </c>
      <c r="E856" s="21">
        <v>1.3355999999999999</v>
      </c>
      <c r="F856" s="42">
        <v>1</v>
      </c>
      <c r="G856" s="43">
        <v>1.8</v>
      </c>
      <c r="H856" s="22" t="s">
        <v>15</v>
      </c>
      <c r="I856" s="23" t="s">
        <v>40</v>
      </c>
      <c r="J856" s="17"/>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row>
    <row r="857" spans="1:36" s="32" customFormat="1">
      <c r="A857" s="212" t="s">
        <v>1241</v>
      </c>
      <c r="B857" s="24" t="s">
        <v>2261</v>
      </c>
      <c r="C857" s="25">
        <v>10.87</v>
      </c>
      <c r="D857" s="26">
        <v>2.0121259999999999</v>
      </c>
      <c r="E857" s="26">
        <v>2.5945</v>
      </c>
      <c r="F857" s="44">
        <v>1</v>
      </c>
      <c r="G857" s="45">
        <v>2</v>
      </c>
      <c r="H857" s="27" t="s">
        <v>15</v>
      </c>
      <c r="I857" s="28" t="s">
        <v>40</v>
      </c>
      <c r="J857" s="17"/>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row>
    <row r="858" spans="1:36" s="32" customFormat="1">
      <c r="A858" s="211" t="s">
        <v>1242</v>
      </c>
      <c r="B858" s="19" t="s">
        <v>2262</v>
      </c>
      <c r="C858" s="20">
        <v>1.69</v>
      </c>
      <c r="D858" s="21">
        <v>0.42407499999999998</v>
      </c>
      <c r="E858" s="21">
        <v>0.54679999999999995</v>
      </c>
      <c r="F858" s="42">
        <v>1</v>
      </c>
      <c r="G858" s="43">
        <v>1</v>
      </c>
      <c r="H858" s="30" t="s">
        <v>15</v>
      </c>
      <c r="I858" s="31" t="s">
        <v>40</v>
      </c>
      <c r="J858" s="17"/>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row>
    <row r="859" spans="1:36" s="32" customFormat="1">
      <c r="A859" s="211" t="s">
        <v>1243</v>
      </c>
      <c r="B859" s="19" t="s">
        <v>2262</v>
      </c>
      <c r="C859" s="20">
        <v>2.23</v>
      </c>
      <c r="D859" s="21">
        <v>0.52356199999999997</v>
      </c>
      <c r="E859" s="21">
        <v>0.67510000000000003</v>
      </c>
      <c r="F859" s="42">
        <v>1</v>
      </c>
      <c r="G859" s="43">
        <v>1.52</v>
      </c>
      <c r="H859" s="22" t="s">
        <v>15</v>
      </c>
      <c r="I859" s="23" t="s">
        <v>40</v>
      </c>
      <c r="J859" s="17"/>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row>
    <row r="860" spans="1:36" s="32" customFormat="1">
      <c r="A860" s="211" t="s">
        <v>1244</v>
      </c>
      <c r="B860" s="19" t="s">
        <v>2262</v>
      </c>
      <c r="C860" s="20">
        <v>3.98</v>
      </c>
      <c r="D860" s="21">
        <v>0.86066699999999996</v>
      </c>
      <c r="E860" s="21">
        <v>1.1097999999999999</v>
      </c>
      <c r="F860" s="42">
        <v>1</v>
      </c>
      <c r="G860" s="43">
        <v>1.8</v>
      </c>
      <c r="H860" s="22" t="s">
        <v>15</v>
      </c>
      <c r="I860" s="23" t="s">
        <v>40</v>
      </c>
      <c r="J860" s="17"/>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row>
    <row r="861" spans="1:36" s="32" customFormat="1">
      <c r="A861" s="212" t="s">
        <v>1245</v>
      </c>
      <c r="B861" s="24" t="s">
        <v>2262</v>
      </c>
      <c r="C861" s="25">
        <v>7.41</v>
      </c>
      <c r="D861" s="26">
        <v>1.7623819999999999</v>
      </c>
      <c r="E861" s="26">
        <v>2.2725</v>
      </c>
      <c r="F861" s="44">
        <v>1</v>
      </c>
      <c r="G861" s="45">
        <v>2</v>
      </c>
      <c r="H861" s="27" t="s">
        <v>15</v>
      </c>
      <c r="I861" s="28" t="s">
        <v>40</v>
      </c>
      <c r="J861" s="17"/>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row>
    <row r="862" spans="1:36" s="32" customFormat="1">
      <c r="A862" s="211" t="s">
        <v>1246</v>
      </c>
      <c r="B862" s="19" t="s">
        <v>2263</v>
      </c>
      <c r="C862" s="20">
        <v>2.92</v>
      </c>
      <c r="D862" s="21">
        <v>0.54053399999999996</v>
      </c>
      <c r="E862" s="21">
        <v>0.69699999999999995</v>
      </c>
      <c r="F862" s="42">
        <v>1</v>
      </c>
      <c r="G862" s="43">
        <v>1</v>
      </c>
      <c r="H862" s="30" t="s">
        <v>1</v>
      </c>
      <c r="I862" s="31" t="s">
        <v>1</v>
      </c>
      <c r="J862" s="17"/>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row>
    <row r="863" spans="1:36" s="32" customFormat="1">
      <c r="A863" s="211" t="s">
        <v>1247</v>
      </c>
      <c r="B863" s="19" t="s">
        <v>2263</v>
      </c>
      <c r="C863" s="20">
        <v>3.57</v>
      </c>
      <c r="D863" s="21">
        <v>0.64615999999999996</v>
      </c>
      <c r="E863" s="21">
        <v>0.83320000000000005</v>
      </c>
      <c r="F863" s="42">
        <v>1</v>
      </c>
      <c r="G863" s="43">
        <v>1</v>
      </c>
      <c r="H863" s="22" t="s">
        <v>1</v>
      </c>
      <c r="I863" s="23" t="s">
        <v>1</v>
      </c>
      <c r="J863" s="17"/>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row>
    <row r="864" spans="1:36" s="32" customFormat="1">
      <c r="A864" s="211" t="s">
        <v>1248</v>
      </c>
      <c r="B864" s="19" t="s">
        <v>2263</v>
      </c>
      <c r="C864" s="20">
        <v>5.37</v>
      </c>
      <c r="D864" s="21">
        <v>0.92633200000000004</v>
      </c>
      <c r="E864" s="21">
        <v>1.1944999999999999</v>
      </c>
      <c r="F864" s="42">
        <v>1</v>
      </c>
      <c r="G864" s="43">
        <v>1</v>
      </c>
      <c r="H864" s="22" t="s">
        <v>1</v>
      </c>
      <c r="I864" s="23" t="s">
        <v>1</v>
      </c>
      <c r="J864" s="17"/>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row>
    <row r="865" spans="1:36" s="32" customFormat="1">
      <c r="A865" s="212" t="s">
        <v>1249</v>
      </c>
      <c r="B865" s="24" t="s">
        <v>2263</v>
      </c>
      <c r="C865" s="25">
        <v>9.34</v>
      </c>
      <c r="D865" s="26">
        <v>2.6206160000000001</v>
      </c>
      <c r="E865" s="26">
        <v>3.3791000000000002</v>
      </c>
      <c r="F865" s="44">
        <v>1</v>
      </c>
      <c r="G865" s="45">
        <v>1</v>
      </c>
      <c r="H865" s="27" t="s">
        <v>1</v>
      </c>
      <c r="I865" s="28" t="s">
        <v>1</v>
      </c>
      <c r="J865" s="17"/>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row>
    <row r="866" spans="1:36" s="32" customFormat="1">
      <c r="A866" s="211" t="s">
        <v>1250</v>
      </c>
      <c r="B866" s="19" t="s">
        <v>2264</v>
      </c>
      <c r="C866" s="20">
        <v>2.08</v>
      </c>
      <c r="D866" s="21">
        <v>0.51494799999999996</v>
      </c>
      <c r="E866" s="21">
        <v>0.66400000000000003</v>
      </c>
      <c r="F866" s="42">
        <v>1</v>
      </c>
      <c r="G866" s="43">
        <v>1</v>
      </c>
      <c r="H866" s="30" t="s">
        <v>1</v>
      </c>
      <c r="I866" s="31" t="s">
        <v>1</v>
      </c>
      <c r="J866" s="17"/>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row>
    <row r="867" spans="1:36" s="32" customFormat="1">
      <c r="A867" s="211" t="s">
        <v>1251</v>
      </c>
      <c r="B867" s="19" t="s">
        <v>2264</v>
      </c>
      <c r="C867" s="20">
        <v>2.35</v>
      </c>
      <c r="D867" s="21">
        <v>0.56033200000000005</v>
      </c>
      <c r="E867" s="21">
        <v>0.72250000000000003</v>
      </c>
      <c r="F867" s="42">
        <v>1</v>
      </c>
      <c r="G867" s="43">
        <v>1</v>
      </c>
      <c r="H867" s="22" t="s">
        <v>1</v>
      </c>
      <c r="I867" s="23" t="s">
        <v>1</v>
      </c>
      <c r="J867" s="17"/>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row>
    <row r="868" spans="1:36" s="32" customFormat="1">
      <c r="A868" s="211" t="s">
        <v>1252</v>
      </c>
      <c r="B868" s="19" t="s">
        <v>2264</v>
      </c>
      <c r="C868" s="20">
        <v>3.86</v>
      </c>
      <c r="D868" s="21">
        <v>0.83425000000000005</v>
      </c>
      <c r="E868" s="21">
        <v>1.0757000000000001</v>
      </c>
      <c r="F868" s="42">
        <v>1</v>
      </c>
      <c r="G868" s="43">
        <v>1</v>
      </c>
      <c r="H868" s="22" t="s">
        <v>1</v>
      </c>
      <c r="I868" s="23" t="s">
        <v>1</v>
      </c>
      <c r="J868" s="17"/>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row>
    <row r="869" spans="1:36" s="32" customFormat="1">
      <c r="A869" s="212" t="s">
        <v>1253</v>
      </c>
      <c r="B869" s="24" t="s">
        <v>2264</v>
      </c>
      <c r="C869" s="25">
        <v>8.31</v>
      </c>
      <c r="D869" s="26">
        <v>2.936604</v>
      </c>
      <c r="E869" s="26">
        <v>3.7866</v>
      </c>
      <c r="F869" s="44">
        <v>1</v>
      </c>
      <c r="G869" s="45">
        <v>1</v>
      </c>
      <c r="H869" s="27" t="s">
        <v>1</v>
      </c>
      <c r="I869" s="28" t="s">
        <v>1</v>
      </c>
      <c r="J869" s="17"/>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row>
    <row r="870" spans="1:36" s="32" customFormat="1">
      <c r="A870" s="211" t="s">
        <v>1254</v>
      </c>
      <c r="B870" s="19" t="s">
        <v>2265</v>
      </c>
      <c r="C870" s="20">
        <v>2.14</v>
      </c>
      <c r="D870" s="21">
        <v>0.38178499999999999</v>
      </c>
      <c r="E870" s="21">
        <v>0.49230000000000002</v>
      </c>
      <c r="F870" s="42">
        <v>1</v>
      </c>
      <c r="G870" s="43">
        <v>1</v>
      </c>
      <c r="H870" s="30" t="s">
        <v>1</v>
      </c>
      <c r="I870" s="31" t="s">
        <v>1</v>
      </c>
      <c r="J870" s="17"/>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row>
    <row r="871" spans="1:36" s="32" customFormat="1">
      <c r="A871" s="211" t="s">
        <v>1255</v>
      </c>
      <c r="B871" s="19" t="s">
        <v>2265</v>
      </c>
      <c r="C871" s="20">
        <v>2.48</v>
      </c>
      <c r="D871" s="21">
        <v>0.47643799999999997</v>
      </c>
      <c r="E871" s="21">
        <v>0.61429999999999996</v>
      </c>
      <c r="F871" s="42">
        <v>1</v>
      </c>
      <c r="G871" s="43">
        <v>1</v>
      </c>
      <c r="H871" s="22" t="s">
        <v>1</v>
      </c>
      <c r="I871" s="23" t="s">
        <v>1</v>
      </c>
      <c r="J871" s="17"/>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row>
    <row r="872" spans="1:36" s="32" customFormat="1">
      <c r="A872" s="211" t="s">
        <v>1256</v>
      </c>
      <c r="B872" s="19" t="s">
        <v>2265</v>
      </c>
      <c r="C872" s="20">
        <v>4.45</v>
      </c>
      <c r="D872" s="21">
        <v>1.025887</v>
      </c>
      <c r="E872" s="21">
        <v>1.3228</v>
      </c>
      <c r="F872" s="42">
        <v>1</v>
      </c>
      <c r="G872" s="43">
        <v>1</v>
      </c>
      <c r="H872" s="22" t="s">
        <v>1</v>
      </c>
      <c r="I872" s="23" t="s">
        <v>1</v>
      </c>
      <c r="J872" s="17"/>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row>
    <row r="873" spans="1:36" s="32" customFormat="1">
      <c r="A873" s="212" t="s">
        <v>1257</v>
      </c>
      <c r="B873" s="24" t="s">
        <v>2265</v>
      </c>
      <c r="C873" s="25">
        <v>7.64</v>
      </c>
      <c r="D873" s="26">
        <v>3.4277489999999999</v>
      </c>
      <c r="E873" s="26">
        <v>4.4199000000000002</v>
      </c>
      <c r="F873" s="44">
        <v>1</v>
      </c>
      <c r="G873" s="45">
        <v>1</v>
      </c>
      <c r="H873" s="27" t="s">
        <v>1</v>
      </c>
      <c r="I873" s="28" t="s">
        <v>1</v>
      </c>
      <c r="J873" s="17"/>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row>
    <row r="874" spans="1:36" s="32" customFormat="1">
      <c r="A874" s="211" t="s">
        <v>1258</v>
      </c>
      <c r="B874" s="19" t="s">
        <v>2266</v>
      </c>
      <c r="C874" s="20">
        <v>1.31</v>
      </c>
      <c r="D874" s="21">
        <v>0.53928500000000001</v>
      </c>
      <c r="E874" s="21">
        <v>0.69540000000000002</v>
      </c>
      <c r="F874" s="42">
        <v>1</v>
      </c>
      <c r="G874" s="43">
        <v>1</v>
      </c>
      <c r="H874" s="30" t="s">
        <v>1</v>
      </c>
      <c r="I874" s="31" t="s">
        <v>1</v>
      </c>
      <c r="J874" s="17"/>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row>
    <row r="875" spans="1:36" s="32" customFormat="1">
      <c r="A875" s="211" t="s">
        <v>1259</v>
      </c>
      <c r="B875" s="19" t="s">
        <v>2266</v>
      </c>
      <c r="C875" s="20">
        <v>1.76</v>
      </c>
      <c r="D875" s="21">
        <v>0.638374</v>
      </c>
      <c r="E875" s="21">
        <v>0.82310000000000005</v>
      </c>
      <c r="F875" s="42">
        <v>1</v>
      </c>
      <c r="G875" s="43">
        <v>1</v>
      </c>
      <c r="H875" s="22" t="s">
        <v>1</v>
      </c>
      <c r="I875" s="23" t="s">
        <v>1</v>
      </c>
      <c r="J875" s="17"/>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row>
    <row r="876" spans="1:36" s="32" customFormat="1">
      <c r="A876" s="211" t="s">
        <v>1260</v>
      </c>
      <c r="B876" s="19" t="s">
        <v>2266</v>
      </c>
      <c r="C876" s="20">
        <v>3.26</v>
      </c>
      <c r="D876" s="21">
        <v>1.0579559999999999</v>
      </c>
      <c r="E876" s="21">
        <v>1.3642000000000001</v>
      </c>
      <c r="F876" s="42">
        <v>1</v>
      </c>
      <c r="G876" s="43">
        <v>1</v>
      </c>
      <c r="H876" s="22" t="s">
        <v>1</v>
      </c>
      <c r="I876" s="23" t="s">
        <v>1</v>
      </c>
      <c r="J876" s="17"/>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row>
    <row r="877" spans="1:36" s="32" customFormat="1">
      <c r="A877" s="212" t="s">
        <v>1261</v>
      </c>
      <c r="B877" s="24" t="s">
        <v>2266</v>
      </c>
      <c r="C877" s="25">
        <v>8.68</v>
      </c>
      <c r="D877" s="26">
        <v>2.977417</v>
      </c>
      <c r="E877" s="26">
        <v>3.8391999999999999</v>
      </c>
      <c r="F877" s="44">
        <v>1</v>
      </c>
      <c r="G877" s="45">
        <v>1</v>
      </c>
      <c r="H877" s="27" t="s">
        <v>1</v>
      </c>
      <c r="I877" s="28" t="s">
        <v>1</v>
      </c>
      <c r="J877" s="17"/>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row>
    <row r="878" spans="1:36" s="32" customFormat="1">
      <c r="A878" s="211" t="s">
        <v>1262</v>
      </c>
      <c r="B878" s="19" t="s">
        <v>2267</v>
      </c>
      <c r="C878" s="20">
        <v>1.55</v>
      </c>
      <c r="D878" s="21">
        <v>0.77206799999999998</v>
      </c>
      <c r="E878" s="21">
        <v>0.99550000000000005</v>
      </c>
      <c r="F878" s="42">
        <v>1</v>
      </c>
      <c r="G878" s="43">
        <v>1</v>
      </c>
      <c r="H878" s="30" t="s">
        <v>1</v>
      </c>
      <c r="I878" s="31" t="s">
        <v>1</v>
      </c>
      <c r="J878" s="17"/>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row>
    <row r="879" spans="1:36" s="32" customFormat="1">
      <c r="A879" s="211" t="s">
        <v>1263</v>
      </c>
      <c r="B879" s="19" t="s">
        <v>2267</v>
      </c>
      <c r="C879" s="20">
        <v>1.78</v>
      </c>
      <c r="D879" s="21">
        <v>0.84735099999999997</v>
      </c>
      <c r="E879" s="21">
        <v>1.0926</v>
      </c>
      <c r="F879" s="42">
        <v>1</v>
      </c>
      <c r="G879" s="43">
        <v>1</v>
      </c>
      <c r="H879" s="22" t="s">
        <v>1</v>
      </c>
      <c r="I879" s="23" t="s">
        <v>1</v>
      </c>
      <c r="J879" s="17"/>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row>
    <row r="880" spans="1:36" s="32" customFormat="1">
      <c r="A880" s="211" t="s">
        <v>1264</v>
      </c>
      <c r="B880" s="19" t="s">
        <v>2267</v>
      </c>
      <c r="C880" s="20">
        <v>2.4500000000000002</v>
      </c>
      <c r="D880" s="21">
        <v>1.0224880000000001</v>
      </c>
      <c r="E880" s="21">
        <v>1.3184</v>
      </c>
      <c r="F880" s="42">
        <v>1</v>
      </c>
      <c r="G880" s="43">
        <v>1</v>
      </c>
      <c r="H880" s="22" t="s">
        <v>1</v>
      </c>
      <c r="I880" s="23" t="s">
        <v>1</v>
      </c>
      <c r="J880" s="17"/>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row>
    <row r="881" spans="1:36" s="32" customFormat="1">
      <c r="A881" s="212" t="s">
        <v>1265</v>
      </c>
      <c r="B881" s="24" t="s">
        <v>2267</v>
      </c>
      <c r="C881" s="25">
        <v>3.88</v>
      </c>
      <c r="D881" s="26">
        <v>1.866169</v>
      </c>
      <c r="E881" s="26">
        <v>2.4062999999999999</v>
      </c>
      <c r="F881" s="44">
        <v>1</v>
      </c>
      <c r="G881" s="45">
        <v>1</v>
      </c>
      <c r="H881" s="27" t="s">
        <v>1</v>
      </c>
      <c r="I881" s="28" t="s">
        <v>1</v>
      </c>
      <c r="J881" s="17"/>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row>
    <row r="882" spans="1:36" s="32" customFormat="1">
      <c r="A882" s="211" t="s">
        <v>1266</v>
      </c>
      <c r="B882" s="19" t="s">
        <v>2268</v>
      </c>
      <c r="C882" s="20">
        <v>2.2799999999999998</v>
      </c>
      <c r="D882" s="21">
        <v>0.58897200000000005</v>
      </c>
      <c r="E882" s="21">
        <v>0.75939999999999996</v>
      </c>
      <c r="F882" s="42">
        <v>1</v>
      </c>
      <c r="G882" s="43">
        <v>1</v>
      </c>
      <c r="H882" s="30" t="s">
        <v>1</v>
      </c>
      <c r="I882" s="31" t="s">
        <v>1</v>
      </c>
      <c r="J882" s="17"/>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row>
    <row r="883" spans="1:36" s="32" customFormat="1">
      <c r="A883" s="211" t="s">
        <v>1267</v>
      </c>
      <c r="B883" s="19" t="s">
        <v>2268</v>
      </c>
      <c r="C883" s="20">
        <v>3.37</v>
      </c>
      <c r="D883" s="21">
        <v>0.83238100000000004</v>
      </c>
      <c r="E883" s="21">
        <v>1.0732999999999999</v>
      </c>
      <c r="F883" s="42">
        <v>1</v>
      </c>
      <c r="G883" s="43">
        <v>1</v>
      </c>
      <c r="H883" s="22" t="s">
        <v>1</v>
      </c>
      <c r="I883" s="23" t="s">
        <v>1</v>
      </c>
      <c r="J883" s="17"/>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row>
    <row r="884" spans="1:36" s="32" customFormat="1">
      <c r="A884" s="211" t="s">
        <v>1268</v>
      </c>
      <c r="B884" s="19" t="s">
        <v>2268</v>
      </c>
      <c r="C884" s="20">
        <v>5.86</v>
      </c>
      <c r="D884" s="21">
        <v>1.5950299999999999</v>
      </c>
      <c r="E884" s="21">
        <v>2.0567000000000002</v>
      </c>
      <c r="F884" s="42">
        <v>1</v>
      </c>
      <c r="G884" s="43">
        <v>1</v>
      </c>
      <c r="H884" s="22" t="s">
        <v>1</v>
      </c>
      <c r="I884" s="23" t="s">
        <v>1</v>
      </c>
      <c r="J884" s="17"/>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row>
    <row r="885" spans="1:36" s="32" customFormat="1">
      <c r="A885" s="212" t="s">
        <v>1269</v>
      </c>
      <c r="B885" s="24" t="s">
        <v>2268</v>
      </c>
      <c r="C885" s="25">
        <v>12.96</v>
      </c>
      <c r="D885" s="26">
        <v>4.3457150000000002</v>
      </c>
      <c r="E885" s="26">
        <v>5.6036000000000001</v>
      </c>
      <c r="F885" s="44">
        <v>1</v>
      </c>
      <c r="G885" s="45">
        <v>1</v>
      </c>
      <c r="H885" s="27" t="s">
        <v>1</v>
      </c>
      <c r="I885" s="28" t="s">
        <v>1</v>
      </c>
      <c r="J885" s="17"/>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row>
    <row r="886" spans="1:36" s="32" customFormat="1">
      <c r="A886" s="211" t="s">
        <v>1270</v>
      </c>
      <c r="B886" s="19" t="s">
        <v>2269</v>
      </c>
      <c r="C886" s="20">
        <v>2</v>
      </c>
      <c r="D886" s="21">
        <v>0.31889299999999998</v>
      </c>
      <c r="E886" s="21">
        <v>0.41120000000000001</v>
      </c>
      <c r="F886" s="42">
        <v>1</v>
      </c>
      <c r="G886" s="43">
        <v>1</v>
      </c>
      <c r="H886" s="30" t="s">
        <v>1</v>
      </c>
      <c r="I886" s="31" t="s">
        <v>1</v>
      </c>
      <c r="J886" s="17"/>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row>
    <row r="887" spans="1:36" s="32" customFormat="1">
      <c r="A887" s="211" t="s">
        <v>1271</v>
      </c>
      <c r="B887" s="19" t="s">
        <v>2269</v>
      </c>
      <c r="C887" s="20">
        <v>2.2599999999999998</v>
      </c>
      <c r="D887" s="21">
        <v>0.35957699999999998</v>
      </c>
      <c r="E887" s="21">
        <v>0.4637</v>
      </c>
      <c r="F887" s="42">
        <v>1</v>
      </c>
      <c r="G887" s="43">
        <v>1</v>
      </c>
      <c r="H887" s="22" t="s">
        <v>1</v>
      </c>
      <c r="I887" s="23" t="s">
        <v>1</v>
      </c>
      <c r="J887" s="17"/>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row>
    <row r="888" spans="1:36" s="32" customFormat="1">
      <c r="A888" s="211" t="s">
        <v>1272</v>
      </c>
      <c r="B888" s="19" t="s">
        <v>2269</v>
      </c>
      <c r="C888" s="20">
        <v>3.21</v>
      </c>
      <c r="D888" s="21">
        <v>0.52281900000000003</v>
      </c>
      <c r="E888" s="21">
        <v>0.67410000000000003</v>
      </c>
      <c r="F888" s="42">
        <v>1</v>
      </c>
      <c r="G888" s="43">
        <v>1</v>
      </c>
      <c r="H888" s="22" t="s">
        <v>1</v>
      </c>
      <c r="I888" s="23" t="s">
        <v>1</v>
      </c>
      <c r="J888" s="17"/>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row>
    <row r="889" spans="1:36" s="32" customFormat="1">
      <c r="A889" s="212" t="s">
        <v>1273</v>
      </c>
      <c r="B889" s="24" t="s">
        <v>2269</v>
      </c>
      <c r="C889" s="25">
        <v>6.75</v>
      </c>
      <c r="D889" s="26">
        <v>1.5590010000000001</v>
      </c>
      <c r="E889" s="26">
        <v>2.0102000000000002</v>
      </c>
      <c r="F889" s="44">
        <v>1</v>
      </c>
      <c r="G889" s="45">
        <v>1</v>
      </c>
      <c r="H889" s="27" t="s">
        <v>1</v>
      </c>
      <c r="I889" s="28" t="s">
        <v>1</v>
      </c>
      <c r="J889" s="17"/>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row>
    <row r="890" spans="1:36" s="32" customFormat="1">
      <c r="A890" s="211" t="s">
        <v>1274</v>
      </c>
      <c r="B890" s="19" t="s">
        <v>2270</v>
      </c>
      <c r="C890" s="20">
        <v>1.87</v>
      </c>
      <c r="D890" s="21">
        <v>0.25009799999999999</v>
      </c>
      <c r="E890" s="21">
        <v>0.32250000000000001</v>
      </c>
      <c r="F890" s="42">
        <v>1</v>
      </c>
      <c r="G890" s="43">
        <v>1</v>
      </c>
      <c r="H890" s="30" t="s">
        <v>1</v>
      </c>
      <c r="I890" s="31" t="s">
        <v>1</v>
      </c>
      <c r="J890" s="17"/>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row>
    <row r="891" spans="1:36" s="32" customFormat="1">
      <c r="A891" s="211" t="s">
        <v>1275</v>
      </c>
      <c r="B891" s="19" t="s">
        <v>2270</v>
      </c>
      <c r="C891" s="20">
        <v>2.38</v>
      </c>
      <c r="D891" s="21">
        <v>0.40243499999999999</v>
      </c>
      <c r="E891" s="21">
        <v>0.51890000000000003</v>
      </c>
      <c r="F891" s="42">
        <v>1</v>
      </c>
      <c r="G891" s="43">
        <v>1</v>
      </c>
      <c r="H891" s="22" t="s">
        <v>1</v>
      </c>
      <c r="I891" s="23" t="s">
        <v>1</v>
      </c>
      <c r="J891" s="17"/>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row>
    <row r="892" spans="1:36" s="32" customFormat="1">
      <c r="A892" s="211" t="s">
        <v>1276</v>
      </c>
      <c r="B892" s="19" t="s">
        <v>2270</v>
      </c>
      <c r="C892" s="20">
        <v>3.59</v>
      </c>
      <c r="D892" s="21">
        <v>0.64664999999999995</v>
      </c>
      <c r="E892" s="21">
        <v>0.83379999999999999</v>
      </c>
      <c r="F892" s="42">
        <v>1</v>
      </c>
      <c r="G892" s="43">
        <v>1</v>
      </c>
      <c r="H892" s="22" t="s">
        <v>1</v>
      </c>
      <c r="I892" s="23" t="s">
        <v>1</v>
      </c>
      <c r="J892" s="17"/>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row>
    <row r="893" spans="1:36" s="32" customFormat="1">
      <c r="A893" s="212" t="s">
        <v>1277</v>
      </c>
      <c r="B893" s="24" t="s">
        <v>2270</v>
      </c>
      <c r="C893" s="25">
        <v>6.15</v>
      </c>
      <c r="D893" s="26">
        <v>1.7018180000000001</v>
      </c>
      <c r="E893" s="26">
        <v>2.1943999999999999</v>
      </c>
      <c r="F893" s="44">
        <v>1</v>
      </c>
      <c r="G893" s="45">
        <v>1</v>
      </c>
      <c r="H893" s="27" t="s">
        <v>1</v>
      </c>
      <c r="I893" s="28" t="s">
        <v>1</v>
      </c>
      <c r="J893" s="17"/>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row>
    <row r="894" spans="1:36" s="32" customFormat="1">
      <c r="A894" s="211" t="s">
        <v>1278</v>
      </c>
      <c r="B894" s="19" t="s">
        <v>2271</v>
      </c>
      <c r="C894" s="20">
        <v>2.2000000000000002</v>
      </c>
      <c r="D894" s="21">
        <v>0.28645799999999999</v>
      </c>
      <c r="E894" s="21">
        <v>0.36940000000000001</v>
      </c>
      <c r="F894" s="42">
        <v>1</v>
      </c>
      <c r="G894" s="43">
        <v>1</v>
      </c>
      <c r="H894" s="30" t="s">
        <v>1</v>
      </c>
      <c r="I894" s="31" t="s">
        <v>1</v>
      </c>
      <c r="J894" s="17"/>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row>
    <row r="895" spans="1:36" s="32" customFormat="1">
      <c r="A895" s="211" t="s">
        <v>1279</v>
      </c>
      <c r="B895" s="19" t="s">
        <v>2271</v>
      </c>
      <c r="C895" s="20">
        <v>3.26</v>
      </c>
      <c r="D895" s="21">
        <v>0.37940499999999999</v>
      </c>
      <c r="E895" s="21">
        <v>0.48920000000000002</v>
      </c>
      <c r="F895" s="42">
        <v>1</v>
      </c>
      <c r="G895" s="43">
        <v>1</v>
      </c>
      <c r="H895" s="22" t="s">
        <v>1</v>
      </c>
      <c r="I895" s="23" t="s">
        <v>1</v>
      </c>
      <c r="J895" s="17"/>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row>
    <row r="896" spans="1:36" s="32" customFormat="1">
      <c r="A896" s="211" t="s">
        <v>1280</v>
      </c>
      <c r="B896" s="19" t="s">
        <v>2271</v>
      </c>
      <c r="C896" s="20">
        <v>5.91</v>
      </c>
      <c r="D896" s="21">
        <v>0.64959199999999995</v>
      </c>
      <c r="E896" s="21">
        <v>0.83760000000000001</v>
      </c>
      <c r="F896" s="42">
        <v>1</v>
      </c>
      <c r="G896" s="43">
        <v>1</v>
      </c>
      <c r="H896" s="22" t="s">
        <v>1</v>
      </c>
      <c r="I896" s="23" t="s">
        <v>1</v>
      </c>
      <c r="J896" s="17"/>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row>
    <row r="897" spans="1:36" s="32" customFormat="1">
      <c r="A897" s="212" t="s">
        <v>1281</v>
      </c>
      <c r="B897" s="24" t="s">
        <v>2271</v>
      </c>
      <c r="C897" s="25">
        <v>13.6</v>
      </c>
      <c r="D897" s="26">
        <v>1.1976469999999999</v>
      </c>
      <c r="E897" s="26">
        <v>1.5443</v>
      </c>
      <c r="F897" s="44">
        <v>1</v>
      </c>
      <c r="G897" s="45">
        <v>1</v>
      </c>
      <c r="H897" s="27" t="s">
        <v>1</v>
      </c>
      <c r="I897" s="28" t="s">
        <v>1</v>
      </c>
      <c r="J897" s="17"/>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row>
    <row r="898" spans="1:36" s="32" customFormat="1">
      <c r="A898" s="211" t="s">
        <v>1282</v>
      </c>
      <c r="B898" s="19" t="s">
        <v>2272</v>
      </c>
      <c r="C898" s="20">
        <v>1.27</v>
      </c>
      <c r="D898" s="21">
        <v>0.30331000000000002</v>
      </c>
      <c r="E898" s="21">
        <v>0.3911</v>
      </c>
      <c r="F898" s="42">
        <v>1</v>
      </c>
      <c r="G898" s="43">
        <v>1</v>
      </c>
      <c r="H898" s="30" t="s">
        <v>1</v>
      </c>
      <c r="I898" s="31" t="s">
        <v>1</v>
      </c>
      <c r="J898" s="17"/>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row>
    <row r="899" spans="1:36" s="32" customFormat="1">
      <c r="A899" s="211" t="s">
        <v>1283</v>
      </c>
      <c r="B899" s="19" t="s">
        <v>2272</v>
      </c>
      <c r="C899" s="20">
        <v>1.54</v>
      </c>
      <c r="D899" s="21">
        <v>0.35407699999999998</v>
      </c>
      <c r="E899" s="21">
        <v>0.45660000000000001</v>
      </c>
      <c r="F899" s="42">
        <v>1</v>
      </c>
      <c r="G899" s="43">
        <v>1</v>
      </c>
      <c r="H899" s="22" t="s">
        <v>1</v>
      </c>
      <c r="I899" s="23" t="s">
        <v>1</v>
      </c>
      <c r="J899" s="17"/>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row>
    <row r="900" spans="1:36" s="32" customFormat="1">
      <c r="A900" s="211" t="s">
        <v>1284</v>
      </c>
      <c r="B900" s="19" t="s">
        <v>2272</v>
      </c>
      <c r="C900" s="20">
        <v>2.3199999999999998</v>
      </c>
      <c r="D900" s="21">
        <v>0.50281900000000002</v>
      </c>
      <c r="E900" s="21">
        <v>0.64839999999999998</v>
      </c>
      <c r="F900" s="42">
        <v>1</v>
      </c>
      <c r="G900" s="43">
        <v>1</v>
      </c>
      <c r="H900" s="22" t="s">
        <v>1</v>
      </c>
      <c r="I900" s="23" t="s">
        <v>1</v>
      </c>
      <c r="J900" s="17"/>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row>
    <row r="901" spans="1:36" s="32" customFormat="1">
      <c r="A901" s="212" t="s">
        <v>1285</v>
      </c>
      <c r="B901" s="24" t="s">
        <v>2272</v>
      </c>
      <c r="C901" s="25">
        <v>8.4499999999999993</v>
      </c>
      <c r="D901" s="26">
        <v>2.139888</v>
      </c>
      <c r="E901" s="26">
        <v>2.7593000000000001</v>
      </c>
      <c r="F901" s="44">
        <v>1</v>
      </c>
      <c r="G901" s="45">
        <v>1</v>
      </c>
      <c r="H901" s="27" t="s">
        <v>1</v>
      </c>
      <c r="I901" s="28" t="s">
        <v>1</v>
      </c>
      <c r="J901" s="17"/>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row>
    <row r="902" spans="1:36" s="32" customFormat="1">
      <c r="A902" s="211" t="s">
        <v>1286</v>
      </c>
      <c r="B902" s="19" t="s">
        <v>2273</v>
      </c>
      <c r="C902" s="20">
        <v>1.1299999999999999</v>
      </c>
      <c r="D902" s="21">
        <v>0.14074700000000001</v>
      </c>
      <c r="E902" s="21">
        <v>0.18149999999999999</v>
      </c>
      <c r="F902" s="42">
        <v>1</v>
      </c>
      <c r="G902" s="43">
        <v>1</v>
      </c>
      <c r="H902" s="30" t="s">
        <v>1</v>
      </c>
      <c r="I902" s="31" t="s">
        <v>1</v>
      </c>
      <c r="J902" s="17"/>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row>
    <row r="903" spans="1:36" s="32" customFormat="1">
      <c r="A903" s="211" t="s">
        <v>1287</v>
      </c>
      <c r="B903" s="19" t="s">
        <v>2273</v>
      </c>
      <c r="C903" s="20">
        <v>1.57</v>
      </c>
      <c r="D903" s="21">
        <v>0.20016600000000001</v>
      </c>
      <c r="E903" s="21">
        <v>0.2581</v>
      </c>
      <c r="F903" s="42">
        <v>1</v>
      </c>
      <c r="G903" s="43">
        <v>1</v>
      </c>
      <c r="H903" s="22" t="s">
        <v>1</v>
      </c>
      <c r="I903" s="23" t="s">
        <v>1</v>
      </c>
      <c r="J903" s="17"/>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row>
    <row r="904" spans="1:36" s="32" customFormat="1">
      <c r="A904" s="211" t="s">
        <v>1288</v>
      </c>
      <c r="B904" s="19" t="s">
        <v>2273</v>
      </c>
      <c r="C904" s="20">
        <v>3.74</v>
      </c>
      <c r="D904" s="21">
        <v>0.31822600000000001</v>
      </c>
      <c r="E904" s="21">
        <v>0.4103</v>
      </c>
      <c r="F904" s="42">
        <v>1</v>
      </c>
      <c r="G904" s="43">
        <v>1</v>
      </c>
      <c r="H904" s="22" t="s">
        <v>1</v>
      </c>
      <c r="I904" s="23" t="s">
        <v>1</v>
      </c>
      <c r="J904" s="17"/>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row>
    <row r="905" spans="1:36" s="32" customFormat="1">
      <c r="A905" s="212" t="s">
        <v>1289</v>
      </c>
      <c r="B905" s="24" t="s">
        <v>2273</v>
      </c>
      <c r="C905" s="25">
        <v>4.1100000000000003</v>
      </c>
      <c r="D905" s="26">
        <v>0.35013899999999998</v>
      </c>
      <c r="E905" s="26">
        <v>0.45150000000000001</v>
      </c>
      <c r="F905" s="44">
        <v>1</v>
      </c>
      <c r="G905" s="45">
        <v>1</v>
      </c>
      <c r="H905" s="27" t="s">
        <v>1</v>
      </c>
      <c r="I905" s="28" t="s">
        <v>1</v>
      </c>
      <c r="J905" s="17"/>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row>
    <row r="906" spans="1:36" s="32" customFormat="1">
      <c r="A906" s="211" t="s">
        <v>1290</v>
      </c>
      <c r="B906" s="19" t="s">
        <v>2274</v>
      </c>
      <c r="C906" s="20">
        <v>1.93</v>
      </c>
      <c r="D906" s="21">
        <v>0.28096300000000002</v>
      </c>
      <c r="E906" s="21">
        <v>0.36230000000000001</v>
      </c>
      <c r="F906" s="42">
        <v>1</v>
      </c>
      <c r="G906" s="43">
        <v>1</v>
      </c>
      <c r="H906" s="30" t="s">
        <v>1</v>
      </c>
      <c r="I906" s="31" t="s">
        <v>1</v>
      </c>
      <c r="J906" s="17"/>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row>
    <row r="907" spans="1:36" s="32" customFormat="1">
      <c r="A907" s="211" t="s">
        <v>1291</v>
      </c>
      <c r="B907" s="19" t="s">
        <v>2274</v>
      </c>
      <c r="C907" s="20">
        <v>2.63</v>
      </c>
      <c r="D907" s="21">
        <v>0.37745699999999999</v>
      </c>
      <c r="E907" s="21">
        <v>0.48670000000000002</v>
      </c>
      <c r="F907" s="42">
        <v>1</v>
      </c>
      <c r="G907" s="43">
        <v>1</v>
      </c>
      <c r="H907" s="22" t="s">
        <v>1</v>
      </c>
      <c r="I907" s="23" t="s">
        <v>1</v>
      </c>
      <c r="J907" s="17"/>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row>
    <row r="908" spans="1:36" s="32" customFormat="1">
      <c r="A908" s="211" t="s">
        <v>1292</v>
      </c>
      <c r="B908" s="19" t="s">
        <v>2274</v>
      </c>
      <c r="C908" s="20">
        <v>4.7300000000000004</v>
      </c>
      <c r="D908" s="21">
        <v>0.579094</v>
      </c>
      <c r="E908" s="21">
        <v>0.74670000000000003</v>
      </c>
      <c r="F908" s="42">
        <v>1</v>
      </c>
      <c r="G908" s="43">
        <v>1</v>
      </c>
      <c r="H908" s="22" t="s">
        <v>1</v>
      </c>
      <c r="I908" s="23" t="s">
        <v>1</v>
      </c>
      <c r="J908" s="17"/>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row>
    <row r="909" spans="1:36" s="32" customFormat="1">
      <c r="A909" s="212" t="s">
        <v>1293</v>
      </c>
      <c r="B909" s="24" t="s">
        <v>2274</v>
      </c>
      <c r="C909" s="25">
        <v>7.37</v>
      </c>
      <c r="D909" s="26">
        <v>1.6462490000000001</v>
      </c>
      <c r="E909" s="26">
        <v>2.1227999999999998</v>
      </c>
      <c r="F909" s="44">
        <v>1</v>
      </c>
      <c r="G909" s="45">
        <v>1</v>
      </c>
      <c r="H909" s="27" t="s">
        <v>1</v>
      </c>
      <c r="I909" s="28" t="s">
        <v>1</v>
      </c>
      <c r="J909" s="17"/>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row>
    <row r="910" spans="1:36" s="32" customFormat="1">
      <c r="A910" s="211" t="s">
        <v>1294</v>
      </c>
      <c r="B910" s="19" t="s">
        <v>2275</v>
      </c>
      <c r="C910" s="20">
        <v>1.39</v>
      </c>
      <c r="D910" s="21">
        <v>0.23816899999999999</v>
      </c>
      <c r="E910" s="21">
        <v>0.30709999999999998</v>
      </c>
      <c r="F910" s="42">
        <v>1</v>
      </c>
      <c r="G910" s="43">
        <v>1</v>
      </c>
      <c r="H910" s="30" t="s">
        <v>0</v>
      </c>
      <c r="I910" s="31" t="s">
        <v>0</v>
      </c>
      <c r="J910" s="17"/>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row>
    <row r="911" spans="1:36" s="32" customFormat="1">
      <c r="A911" s="211" t="s">
        <v>1295</v>
      </c>
      <c r="B911" s="19" t="s">
        <v>2275</v>
      </c>
      <c r="C911" s="20">
        <v>1.63</v>
      </c>
      <c r="D911" s="21">
        <v>0.30657699999999999</v>
      </c>
      <c r="E911" s="21">
        <v>0.39529999999999998</v>
      </c>
      <c r="F911" s="42">
        <v>1</v>
      </c>
      <c r="G911" s="43">
        <v>1.52</v>
      </c>
      <c r="H911" s="22" t="s">
        <v>0</v>
      </c>
      <c r="I911" s="23" t="s">
        <v>0</v>
      </c>
      <c r="J911" s="17"/>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row>
    <row r="912" spans="1:36" s="32" customFormat="1">
      <c r="A912" s="211" t="s">
        <v>1296</v>
      </c>
      <c r="B912" s="19" t="s">
        <v>2275</v>
      </c>
      <c r="C912" s="20">
        <v>1.79</v>
      </c>
      <c r="D912" s="21">
        <v>0.49608799999999997</v>
      </c>
      <c r="E912" s="21">
        <v>0.63970000000000005</v>
      </c>
      <c r="F912" s="42">
        <v>1</v>
      </c>
      <c r="G912" s="43">
        <v>1.8</v>
      </c>
      <c r="H912" s="22" t="s">
        <v>0</v>
      </c>
      <c r="I912" s="23" t="s">
        <v>0</v>
      </c>
      <c r="J912" s="17"/>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row>
    <row r="913" spans="1:36" s="32" customFormat="1">
      <c r="A913" s="212" t="s">
        <v>1297</v>
      </c>
      <c r="B913" s="24" t="s">
        <v>2275</v>
      </c>
      <c r="C913" s="25">
        <v>1.76</v>
      </c>
      <c r="D913" s="26">
        <v>0.93661000000000005</v>
      </c>
      <c r="E913" s="26">
        <v>1.2077</v>
      </c>
      <c r="F913" s="44">
        <v>1</v>
      </c>
      <c r="G913" s="45">
        <v>2</v>
      </c>
      <c r="H913" s="27" t="s">
        <v>0</v>
      </c>
      <c r="I913" s="28" t="s">
        <v>0</v>
      </c>
      <c r="J913" s="17"/>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row>
    <row r="914" spans="1:36" s="32" customFormat="1">
      <c r="A914" s="211" t="s">
        <v>1298</v>
      </c>
      <c r="B914" s="19" t="s">
        <v>2276</v>
      </c>
      <c r="C914" s="20">
        <v>1.22</v>
      </c>
      <c r="D914" s="21">
        <v>9.4934000000000004E-2</v>
      </c>
      <c r="E914" s="21">
        <v>0.12239999999999999</v>
      </c>
      <c r="F914" s="42">
        <v>1</v>
      </c>
      <c r="G914" s="43">
        <v>1</v>
      </c>
      <c r="H914" s="30" t="s">
        <v>0</v>
      </c>
      <c r="I914" s="31" t="s">
        <v>0</v>
      </c>
      <c r="J914" s="17"/>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row>
    <row r="915" spans="1:36" s="32" customFormat="1">
      <c r="A915" s="211" t="s">
        <v>1299</v>
      </c>
      <c r="B915" s="19" t="s">
        <v>2276</v>
      </c>
      <c r="C915" s="20">
        <v>1.25</v>
      </c>
      <c r="D915" s="21">
        <v>0.150782</v>
      </c>
      <c r="E915" s="21">
        <v>0.19439999999999999</v>
      </c>
      <c r="F915" s="42">
        <v>1</v>
      </c>
      <c r="G915" s="43">
        <v>1.52</v>
      </c>
      <c r="H915" s="22" t="s">
        <v>0</v>
      </c>
      <c r="I915" s="23" t="s">
        <v>0</v>
      </c>
      <c r="J915" s="17"/>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row>
    <row r="916" spans="1:36" s="32" customFormat="1">
      <c r="A916" s="211" t="s">
        <v>1300</v>
      </c>
      <c r="B916" s="19" t="s">
        <v>2276</v>
      </c>
      <c r="C916" s="20">
        <v>1.17</v>
      </c>
      <c r="D916" s="21">
        <v>0.26017800000000002</v>
      </c>
      <c r="E916" s="21">
        <v>0.33550000000000002</v>
      </c>
      <c r="F916" s="42">
        <v>1</v>
      </c>
      <c r="G916" s="43">
        <v>1.8</v>
      </c>
      <c r="H916" s="22" t="s">
        <v>0</v>
      </c>
      <c r="I916" s="23" t="s">
        <v>0</v>
      </c>
      <c r="J916" s="17"/>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row>
    <row r="917" spans="1:36" s="32" customFormat="1">
      <c r="A917" s="212" t="s">
        <v>1301</v>
      </c>
      <c r="B917" s="24" t="s">
        <v>2276</v>
      </c>
      <c r="C917" s="25">
        <v>1.24</v>
      </c>
      <c r="D917" s="26">
        <v>0.52241599999999999</v>
      </c>
      <c r="E917" s="26">
        <v>0.67359999999999998</v>
      </c>
      <c r="F917" s="44">
        <v>1</v>
      </c>
      <c r="G917" s="45">
        <v>2</v>
      </c>
      <c r="H917" s="27" t="s">
        <v>0</v>
      </c>
      <c r="I917" s="28" t="s">
        <v>0</v>
      </c>
      <c r="J917" s="17"/>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row>
    <row r="918" spans="1:36" s="32" customFormat="1">
      <c r="A918" s="211" t="s">
        <v>1302</v>
      </c>
      <c r="B918" s="19" t="s">
        <v>2277</v>
      </c>
      <c r="C918" s="20">
        <v>13.37</v>
      </c>
      <c r="D918" s="21">
        <v>8.2378689999999999</v>
      </c>
      <c r="E918" s="21">
        <v>10.622299999999999</v>
      </c>
      <c r="F918" s="42">
        <v>1</v>
      </c>
      <c r="G918" s="43">
        <v>1</v>
      </c>
      <c r="H918" s="30" t="s">
        <v>0</v>
      </c>
      <c r="I918" s="31" t="s">
        <v>0</v>
      </c>
      <c r="J918" s="17"/>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row>
    <row r="919" spans="1:36" s="32" customFormat="1">
      <c r="A919" s="211" t="s">
        <v>1303</v>
      </c>
      <c r="B919" s="19" t="s">
        <v>2277</v>
      </c>
      <c r="C919" s="20">
        <v>14.86</v>
      </c>
      <c r="D919" s="21">
        <v>9.1531880000000001</v>
      </c>
      <c r="E919" s="21">
        <v>11.8026</v>
      </c>
      <c r="F919" s="42">
        <v>1</v>
      </c>
      <c r="G919" s="43">
        <v>1.52</v>
      </c>
      <c r="H919" s="22" t="s">
        <v>0</v>
      </c>
      <c r="I919" s="23" t="s">
        <v>0</v>
      </c>
      <c r="J919" s="17"/>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row>
    <row r="920" spans="1:36" s="32" customFormat="1">
      <c r="A920" s="211" t="s">
        <v>1304</v>
      </c>
      <c r="B920" s="19" t="s">
        <v>2277</v>
      </c>
      <c r="C920" s="20">
        <v>34.590000000000003</v>
      </c>
      <c r="D920" s="21">
        <v>17.16037</v>
      </c>
      <c r="E920" s="21">
        <v>22.127400000000002</v>
      </c>
      <c r="F920" s="42">
        <v>1</v>
      </c>
      <c r="G920" s="43">
        <v>1.8</v>
      </c>
      <c r="H920" s="22" t="s">
        <v>0</v>
      </c>
      <c r="I920" s="23" t="s">
        <v>0</v>
      </c>
      <c r="J920" s="17"/>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row>
    <row r="921" spans="1:36" s="32" customFormat="1">
      <c r="A921" s="212" t="s">
        <v>1305</v>
      </c>
      <c r="B921" s="24" t="s">
        <v>2277</v>
      </c>
      <c r="C921" s="25">
        <v>60.54</v>
      </c>
      <c r="D921" s="26">
        <v>25.660473</v>
      </c>
      <c r="E921" s="26">
        <v>33.087800000000001</v>
      </c>
      <c r="F921" s="44">
        <v>1</v>
      </c>
      <c r="G921" s="45">
        <v>2</v>
      </c>
      <c r="H921" s="27" t="s">
        <v>0</v>
      </c>
      <c r="I921" s="28" t="s">
        <v>0</v>
      </c>
      <c r="J921" s="17"/>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row>
    <row r="922" spans="1:36" s="32" customFormat="1">
      <c r="A922" s="211" t="s">
        <v>1306</v>
      </c>
      <c r="B922" s="19" t="s">
        <v>2278</v>
      </c>
      <c r="C922" s="20">
        <v>44.53</v>
      </c>
      <c r="D922" s="21">
        <v>8.0846509999999991</v>
      </c>
      <c r="E922" s="21">
        <v>10.4247</v>
      </c>
      <c r="F922" s="42">
        <v>1</v>
      </c>
      <c r="G922" s="43">
        <v>1</v>
      </c>
      <c r="H922" s="30" t="s">
        <v>0</v>
      </c>
      <c r="I922" s="31" t="s">
        <v>0</v>
      </c>
      <c r="J922" s="17"/>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row>
    <row r="923" spans="1:36" s="32" customFormat="1">
      <c r="A923" s="211" t="s">
        <v>1307</v>
      </c>
      <c r="B923" s="19" t="s">
        <v>2278</v>
      </c>
      <c r="C923" s="20">
        <v>49.48</v>
      </c>
      <c r="D923" s="21">
        <v>8.9829460000000001</v>
      </c>
      <c r="E923" s="21">
        <v>11.583</v>
      </c>
      <c r="F923" s="42">
        <v>1</v>
      </c>
      <c r="G923" s="43">
        <v>1.52</v>
      </c>
      <c r="H923" s="22" t="s">
        <v>0</v>
      </c>
      <c r="I923" s="23" t="s">
        <v>0</v>
      </c>
      <c r="J923" s="17"/>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row>
    <row r="924" spans="1:36" s="32" customFormat="1">
      <c r="A924" s="211" t="s">
        <v>1308</v>
      </c>
      <c r="B924" s="19" t="s">
        <v>2278</v>
      </c>
      <c r="C924" s="20">
        <v>83.64</v>
      </c>
      <c r="D924" s="21">
        <v>18.342336</v>
      </c>
      <c r="E924" s="21">
        <v>23.651499999999999</v>
      </c>
      <c r="F924" s="42">
        <v>1</v>
      </c>
      <c r="G924" s="43">
        <v>1.8</v>
      </c>
      <c r="H924" s="22" t="s">
        <v>0</v>
      </c>
      <c r="I924" s="23" t="s">
        <v>0</v>
      </c>
      <c r="J924" s="17"/>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row>
    <row r="925" spans="1:36" s="32" customFormat="1">
      <c r="A925" s="212" t="s">
        <v>1309</v>
      </c>
      <c r="B925" s="24" t="s">
        <v>2278</v>
      </c>
      <c r="C925" s="25">
        <v>108.82</v>
      </c>
      <c r="D925" s="26">
        <v>24.550822</v>
      </c>
      <c r="E925" s="26">
        <v>31.657</v>
      </c>
      <c r="F925" s="44">
        <v>1</v>
      </c>
      <c r="G925" s="45">
        <v>2</v>
      </c>
      <c r="H925" s="27" t="s">
        <v>0</v>
      </c>
      <c r="I925" s="28" t="s">
        <v>0</v>
      </c>
      <c r="J925" s="17"/>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row>
    <row r="926" spans="1:36" s="32" customFormat="1">
      <c r="A926" s="211" t="s">
        <v>1310</v>
      </c>
      <c r="B926" s="19" t="s">
        <v>2279</v>
      </c>
      <c r="C926" s="20">
        <v>79.430000000000007</v>
      </c>
      <c r="D926" s="21">
        <v>14.1953</v>
      </c>
      <c r="E926" s="21">
        <v>18.304099999999998</v>
      </c>
      <c r="F926" s="42">
        <v>1</v>
      </c>
      <c r="G926" s="43">
        <v>1</v>
      </c>
      <c r="H926" s="30" t="s">
        <v>0</v>
      </c>
      <c r="I926" s="31" t="s">
        <v>0</v>
      </c>
      <c r="J926" s="17"/>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row>
    <row r="927" spans="1:36" s="32" customFormat="1">
      <c r="A927" s="211" t="s">
        <v>1311</v>
      </c>
      <c r="B927" s="19" t="s">
        <v>2279</v>
      </c>
      <c r="C927" s="20">
        <v>97.27</v>
      </c>
      <c r="D927" s="21">
        <v>9.9573</v>
      </c>
      <c r="E927" s="21">
        <v>12.839399999999999</v>
      </c>
      <c r="F927" s="42">
        <v>1</v>
      </c>
      <c r="G927" s="43">
        <v>1.52</v>
      </c>
      <c r="H927" s="22" t="s">
        <v>0</v>
      </c>
      <c r="I927" s="23" t="s">
        <v>0</v>
      </c>
      <c r="J927" s="17"/>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row>
    <row r="928" spans="1:36" s="32" customFormat="1">
      <c r="A928" s="211" t="s">
        <v>1312</v>
      </c>
      <c r="B928" s="19" t="s">
        <v>2279</v>
      </c>
      <c r="C928" s="20">
        <v>98.21</v>
      </c>
      <c r="D928" s="21">
        <v>7.1227999999999998</v>
      </c>
      <c r="E928" s="21">
        <v>9.1844999999999999</v>
      </c>
      <c r="F928" s="42">
        <v>1</v>
      </c>
      <c r="G928" s="43">
        <v>1.8</v>
      </c>
      <c r="H928" s="22" t="s">
        <v>0</v>
      </c>
      <c r="I928" s="23" t="s">
        <v>0</v>
      </c>
      <c r="J928" s="17"/>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row>
    <row r="929" spans="1:36" s="32" customFormat="1">
      <c r="A929" s="212" t="s">
        <v>1313</v>
      </c>
      <c r="B929" s="24" t="s">
        <v>2279</v>
      </c>
      <c r="C929" s="25">
        <v>4.6900000000000004</v>
      </c>
      <c r="D929" s="26">
        <v>0.24210000000000001</v>
      </c>
      <c r="E929" s="26">
        <v>0.31219999999999998</v>
      </c>
      <c r="F929" s="44">
        <v>1</v>
      </c>
      <c r="G929" s="45">
        <v>2</v>
      </c>
      <c r="H929" s="27" t="s">
        <v>0</v>
      </c>
      <c r="I929" s="28" t="s">
        <v>0</v>
      </c>
      <c r="J929" s="17"/>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row>
    <row r="930" spans="1:36" s="32" customFormat="1">
      <c r="A930" s="211" t="s">
        <v>1314</v>
      </c>
      <c r="B930" s="19" t="s">
        <v>2280</v>
      </c>
      <c r="C930" s="20">
        <v>1</v>
      </c>
      <c r="D930" s="21">
        <v>8.4774569999999994</v>
      </c>
      <c r="E930" s="21">
        <v>10.9312</v>
      </c>
      <c r="F930" s="42">
        <v>1</v>
      </c>
      <c r="G930" s="43">
        <v>1</v>
      </c>
      <c r="H930" s="30" t="s">
        <v>0</v>
      </c>
      <c r="I930" s="31" t="s">
        <v>0</v>
      </c>
      <c r="J930" s="17"/>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row>
    <row r="931" spans="1:36" s="32" customFormat="1">
      <c r="A931" s="211" t="s">
        <v>1315</v>
      </c>
      <c r="B931" s="19" t="s">
        <v>2280</v>
      </c>
      <c r="C931" s="20">
        <v>65.099999999999994</v>
      </c>
      <c r="D931" s="21">
        <v>11.761502</v>
      </c>
      <c r="E931" s="21">
        <v>15.165800000000001</v>
      </c>
      <c r="F931" s="42">
        <v>1</v>
      </c>
      <c r="G931" s="43">
        <v>1.52</v>
      </c>
      <c r="H931" s="22" t="s">
        <v>0</v>
      </c>
      <c r="I931" s="23" t="s">
        <v>0</v>
      </c>
      <c r="J931" s="17"/>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row>
    <row r="932" spans="1:36" s="32" customFormat="1">
      <c r="A932" s="211" t="s">
        <v>1316</v>
      </c>
      <c r="B932" s="19" t="s">
        <v>2280</v>
      </c>
      <c r="C932" s="20">
        <v>79.12</v>
      </c>
      <c r="D932" s="21">
        <v>14.605048</v>
      </c>
      <c r="E932" s="21">
        <v>18.8324</v>
      </c>
      <c r="F932" s="42">
        <v>1</v>
      </c>
      <c r="G932" s="43">
        <v>1.8</v>
      </c>
      <c r="H932" s="22" t="s">
        <v>0</v>
      </c>
      <c r="I932" s="23" t="s">
        <v>0</v>
      </c>
      <c r="J932" s="17"/>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row>
    <row r="933" spans="1:36" s="32" customFormat="1">
      <c r="A933" s="212" t="s">
        <v>1317</v>
      </c>
      <c r="B933" s="24" t="s">
        <v>2280</v>
      </c>
      <c r="C933" s="25">
        <v>102.24</v>
      </c>
      <c r="D933" s="26">
        <v>20.617961000000001</v>
      </c>
      <c r="E933" s="26">
        <v>26.585799999999999</v>
      </c>
      <c r="F933" s="44">
        <v>1</v>
      </c>
      <c r="G933" s="45">
        <v>2</v>
      </c>
      <c r="H933" s="27" t="s">
        <v>0</v>
      </c>
      <c r="I933" s="28" t="s">
        <v>0</v>
      </c>
      <c r="J933" s="17"/>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row>
    <row r="934" spans="1:36" s="32" customFormat="1">
      <c r="A934" s="211" t="s">
        <v>1318</v>
      </c>
      <c r="B934" s="19" t="s">
        <v>2281</v>
      </c>
      <c r="C934" s="20">
        <v>18.18</v>
      </c>
      <c r="D934" s="21">
        <v>2.6284990000000001</v>
      </c>
      <c r="E934" s="21">
        <v>3.3893</v>
      </c>
      <c r="F934" s="42">
        <v>1</v>
      </c>
      <c r="G934" s="43">
        <v>1</v>
      </c>
      <c r="H934" s="30" t="s">
        <v>0</v>
      </c>
      <c r="I934" s="31" t="s">
        <v>0</v>
      </c>
      <c r="J934" s="17"/>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row>
    <row r="935" spans="1:36" s="32" customFormat="1">
      <c r="A935" s="211" t="s">
        <v>1319</v>
      </c>
      <c r="B935" s="19" t="s">
        <v>2281</v>
      </c>
      <c r="C935" s="20">
        <v>53.77</v>
      </c>
      <c r="D935" s="21">
        <v>8.9050860000000007</v>
      </c>
      <c r="E935" s="21">
        <v>11.4826</v>
      </c>
      <c r="F935" s="42">
        <v>1</v>
      </c>
      <c r="G935" s="43">
        <v>1.52</v>
      </c>
      <c r="H935" s="22" t="s">
        <v>0</v>
      </c>
      <c r="I935" s="23" t="s">
        <v>0</v>
      </c>
      <c r="J935" s="17"/>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row>
    <row r="936" spans="1:36" s="32" customFormat="1">
      <c r="A936" s="211" t="s">
        <v>1320</v>
      </c>
      <c r="B936" s="19" t="s">
        <v>2281</v>
      </c>
      <c r="C936" s="20">
        <v>68</v>
      </c>
      <c r="D936" s="21">
        <v>11.860085</v>
      </c>
      <c r="E936" s="21">
        <v>15.292999999999999</v>
      </c>
      <c r="F936" s="42">
        <v>1</v>
      </c>
      <c r="G936" s="43">
        <v>1.8</v>
      </c>
      <c r="H936" s="22" t="s">
        <v>0</v>
      </c>
      <c r="I936" s="23" t="s">
        <v>0</v>
      </c>
      <c r="J936" s="17"/>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row>
    <row r="937" spans="1:36" s="32" customFormat="1">
      <c r="A937" s="212" t="s">
        <v>1321</v>
      </c>
      <c r="B937" s="24" t="s">
        <v>2281</v>
      </c>
      <c r="C937" s="25">
        <v>87.13</v>
      </c>
      <c r="D937" s="26">
        <v>16.938063</v>
      </c>
      <c r="E937" s="26">
        <v>21.840699999999998</v>
      </c>
      <c r="F937" s="44">
        <v>1</v>
      </c>
      <c r="G937" s="45">
        <v>2</v>
      </c>
      <c r="H937" s="27" t="s">
        <v>0</v>
      </c>
      <c r="I937" s="28" t="s">
        <v>0</v>
      </c>
      <c r="J937" s="17"/>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row>
    <row r="938" spans="1:36" s="32" customFormat="1">
      <c r="A938" s="211" t="s">
        <v>1322</v>
      </c>
      <c r="B938" s="19" t="s">
        <v>2282</v>
      </c>
      <c r="C938" s="20">
        <v>29.82</v>
      </c>
      <c r="D938" s="21">
        <v>3.8656090000000001</v>
      </c>
      <c r="E938" s="21">
        <v>4.9844999999999997</v>
      </c>
      <c r="F938" s="42">
        <v>1</v>
      </c>
      <c r="G938" s="43">
        <v>1</v>
      </c>
      <c r="H938" s="30" t="s">
        <v>0</v>
      </c>
      <c r="I938" s="31" t="s">
        <v>0</v>
      </c>
      <c r="J938" s="17"/>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row>
    <row r="939" spans="1:36" s="32" customFormat="1">
      <c r="A939" s="211" t="s">
        <v>1323</v>
      </c>
      <c r="B939" s="19" t="s">
        <v>2282</v>
      </c>
      <c r="C939" s="20">
        <v>45.61</v>
      </c>
      <c r="D939" s="21">
        <v>7.0978640000000004</v>
      </c>
      <c r="E939" s="21">
        <v>9.1523000000000003</v>
      </c>
      <c r="F939" s="42">
        <v>1</v>
      </c>
      <c r="G939" s="43">
        <v>1.52</v>
      </c>
      <c r="H939" s="22" t="s">
        <v>0</v>
      </c>
      <c r="I939" s="23" t="s">
        <v>0</v>
      </c>
      <c r="J939" s="17"/>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row>
    <row r="940" spans="1:36" s="32" customFormat="1">
      <c r="A940" s="211" t="s">
        <v>1324</v>
      </c>
      <c r="B940" s="19" t="s">
        <v>2282</v>
      </c>
      <c r="C940" s="20">
        <v>57.75</v>
      </c>
      <c r="D940" s="21">
        <v>9.4225300000000001</v>
      </c>
      <c r="E940" s="21">
        <v>12.149900000000001</v>
      </c>
      <c r="F940" s="42">
        <v>1</v>
      </c>
      <c r="G940" s="43">
        <v>1.8</v>
      </c>
      <c r="H940" s="22" t="s">
        <v>0</v>
      </c>
      <c r="I940" s="23" t="s">
        <v>0</v>
      </c>
      <c r="J940" s="17"/>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row>
    <row r="941" spans="1:36" s="32" customFormat="1">
      <c r="A941" s="212" t="s">
        <v>1325</v>
      </c>
      <c r="B941" s="24" t="s">
        <v>2282</v>
      </c>
      <c r="C941" s="25">
        <v>71.39</v>
      </c>
      <c r="D941" s="26">
        <v>13.044484000000001</v>
      </c>
      <c r="E941" s="26">
        <v>16.8202</v>
      </c>
      <c r="F941" s="44">
        <v>1</v>
      </c>
      <c r="G941" s="45">
        <v>2</v>
      </c>
      <c r="H941" s="27" t="s">
        <v>0</v>
      </c>
      <c r="I941" s="28" t="s">
        <v>0</v>
      </c>
      <c r="J941" s="17"/>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row>
    <row r="942" spans="1:36" s="32" customFormat="1">
      <c r="A942" s="211" t="s">
        <v>1326</v>
      </c>
      <c r="B942" s="19" t="s">
        <v>2283</v>
      </c>
      <c r="C942" s="20">
        <v>17.760000000000002</v>
      </c>
      <c r="D942" s="21">
        <v>2.2574369999999999</v>
      </c>
      <c r="E942" s="21">
        <v>2.9108000000000001</v>
      </c>
      <c r="F942" s="42">
        <v>1</v>
      </c>
      <c r="G942" s="43">
        <v>1</v>
      </c>
      <c r="H942" s="30" t="s">
        <v>0</v>
      </c>
      <c r="I942" s="31" t="s">
        <v>0</v>
      </c>
      <c r="J942" s="17"/>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row>
    <row r="943" spans="1:36" s="32" customFormat="1">
      <c r="A943" s="211" t="s">
        <v>1327</v>
      </c>
      <c r="B943" s="19" t="s">
        <v>2283</v>
      </c>
      <c r="C943" s="20">
        <v>34.950000000000003</v>
      </c>
      <c r="D943" s="21">
        <v>5.1853220000000002</v>
      </c>
      <c r="E943" s="21">
        <v>6.6862000000000004</v>
      </c>
      <c r="F943" s="42">
        <v>1</v>
      </c>
      <c r="G943" s="43">
        <v>1.52</v>
      </c>
      <c r="H943" s="22" t="s">
        <v>0</v>
      </c>
      <c r="I943" s="23" t="s">
        <v>0</v>
      </c>
      <c r="J943" s="17"/>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row>
    <row r="944" spans="1:36" s="32" customFormat="1">
      <c r="A944" s="211" t="s">
        <v>1328</v>
      </c>
      <c r="B944" s="19" t="s">
        <v>2283</v>
      </c>
      <c r="C944" s="20">
        <v>48.14</v>
      </c>
      <c r="D944" s="21">
        <v>7.7051670000000003</v>
      </c>
      <c r="E944" s="21">
        <v>9.9353999999999996</v>
      </c>
      <c r="F944" s="42">
        <v>1</v>
      </c>
      <c r="G944" s="43">
        <v>1.8</v>
      </c>
      <c r="H944" s="22" t="s">
        <v>0</v>
      </c>
      <c r="I944" s="23" t="s">
        <v>0</v>
      </c>
      <c r="J944" s="17"/>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row>
    <row r="945" spans="1:36" s="32" customFormat="1">
      <c r="A945" s="212" t="s">
        <v>1329</v>
      </c>
      <c r="B945" s="24" t="s">
        <v>2283</v>
      </c>
      <c r="C945" s="25">
        <v>64.930000000000007</v>
      </c>
      <c r="D945" s="26">
        <v>13.415737</v>
      </c>
      <c r="E945" s="26">
        <v>17.2989</v>
      </c>
      <c r="F945" s="44">
        <v>1</v>
      </c>
      <c r="G945" s="45">
        <v>2</v>
      </c>
      <c r="H945" s="27" t="s">
        <v>0</v>
      </c>
      <c r="I945" s="28" t="s">
        <v>0</v>
      </c>
      <c r="J945" s="17"/>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row>
    <row r="946" spans="1:36" s="32" customFormat="1">
      <c r="A946" s="211" t="s">
        <v>1330</v>
      </c>
      <c r="B946" s="19" t="s">
        <v>2284</v>
      </c>
      <c r="C946" s="20">
        <v>25.1</v>
      </c>
      <c r="D946" s="21">
        <v>3.523854</v>
      </c>
      <c r="E946" s="21">
        <v>4.5438000000000001</v>
      </c>
      <c r="F946" s="42">
        <v>1</v>
      </c>
      <c r="G946" s="43">
        <v>1</v>
      </c>
      <c r="H946" s="30" t="s">
        <v>0</v>
      </c>
      <c r="I946" s="31" t="s">
        <v>0</v>
      </c>
      <c r="J946" s="17"/>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row>
    <row r="947" spans="1:36" s="32" customFormat="1">
      <c r="A947" s="211" t="s">
        <v>1331</v>
      </c>
      <c r="B947" s="19" t="s">
        <v>2284</v>
      </c>
      <c r="C947" s="20">
        <v>36.770000000000003</v>
      </c>
      <c r="D947" s="21">
        <v>5.5017760000000004</v>
      </c>
      <c r="E947" s="21">
        <v>7.0942999999999996</v>
      </c>
      <c r="F947" s="42">
        <v>1</v>
      </c>
      <c r="G947" s="43">
        <v>1.52</v>
      </c>
      <c r="H947" s="22" t="s">
        <v>0</v>
      </c>
      <c r="I947" s="23" t="s">
        <v>0</v>
      </c>
      <c r="J947" s="17"/>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row>
    <row r="948" spans="1:36" s="32" customFormat="1">
      <c r="A948" s="211" t="s">
        <v>1332</v>
      </c>
      <c r="B948" s="19" t="s">
        <v>2284</v>
      </c>
      <c r="C948" s="20">
        <v>46.52</v>
      </c>
      <c r="D948" s="21">
        <v>7.4511000000000003</v>
      </c>
      <c r="E948" s="21">
        <v>9.6077999999999992</v>
      </c>
      <c r="F948" s="42">
        <v>1</v>
      </c>
      <c r="G948" s="43">
        <v>1.8</v>
      </c>
      <c r="H948" s="22" t="s">
        <v>0</v>
      </c>
      <c r="I948" s="23" t="s">
        <v>0</v>
      </c>
      <c r="J948" s="17"/>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row>
    <row r="949" spans="1:36" s="32" customFormat="1">
      <c r="A949" s="212" t="s">
        <v>1333</v>
      </c>
      <c r="B949" s="24" t="s">
        <v>2284</v>
      </c>
      <c r="C949" s="25">
        <v>58.95</v>
      </c>
      <c r="D949" s="26">
        <v>10.416879</v>
      </c>
      <c r="E949" s="26">
        <v>13.432</v>
      </c>
      <c r="F949" s="44">
        <v>1</v>
      </c>
      <c r="G949" s="45">
        <v>2</v>
      </c>
      <c r="H949" s="27" t="s">
        <v>0</v>
      </c>
      <c r="I949" s="28" t="s">
        <v>0</v>
      </c>
      <c r="J949" s="17"/>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row>
    <row r="950" spans="1:36" s="32" customFormat="1">
      <c r="A950" s="211" t="s">
        <v>1334</v>
      </c>
      <c r="B950" s="19" t="s">
        <v>2285</v>
      </c>
      <c r="C950" s="20">
        <v>19.12</v>
      </c>
      <c r="D950" s="21">
        <v>2.384598</v>
      </c>
      <c r="E950" s="21">
        <v>3.0748000000000002</v>
      </c>
      <c r="F950" s="42">
        <v>1</v>
      </c>
      <c r="G950" s="43">
        <v>1</v>
      </c>
      <c r="H950" s="30" t="s">
        <v>0</v>
      </c>
      <c r="I950" s="31" t="s">
        <v>0</v>
      </c>
      <c r="J950" s="17"/>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row>
    <row r="951" spans="1:36" s="32" customFormat="1">
      <c r="A951" s="211" t="s">
        <v>1335</v>
      </c>
      <c r="B951" s="19" t="s">
        <v>2285</v>
      </c>
      <c r="C951" s="20">
        <v>30.48</v>
      </c>
      <c r="D951" s="21">
        <v>4.4873209999999997</v>
      </c>
      <c r="E951" s="21">
        <v>5.7862</v>
      </c>
      <c r="F951" s="42">
        <v>1</v>
      </c>
      <c r="G951" s="43">
        <v>1.52</v>
      </c>
      <c r="H951" s="22" t="s">
        <v>0</v>
      </c>
      <c r="I951" s="23" t="s">
        <v>0</v>
      </c>
      <c r="J951" s="17"/>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row>
    <row r="952" spans="1:36" s="32" customFormat="1">
      <c r="A952" s="211" t="s">
        <v>1336</v>
      </c>
      <c r="B952" s="19" t="s">
        <v>2285</v>
      </c>
      <c r="C952" s="20">
        <v>41.48</v>
      </c>
      <c r="D952" s="21">
        <v>6.6292900000000001</v>
      </c>
      <c r="E952" s="21">
        <v>8.5480999999999998</v>
      </c>
      <c r="F952" s="42">
        <v>1</v>
      </c>
      <c r="G952" s="43">
        <v>1.8</v>
      </c>
      <c r="H952" s="22" t="s">
        <v>0</v>
      </c>
      <c r="I952" s="23" t="s">
        <v>0</v>
      </c>
      <c r="J952" s="17"/>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row>
    <row r="953" spans="1:36" s="32" customFormat="1">
      <c r="A953" s="212" t="s">
        <v>1337</v>
      </c>
      <c r="B953" s="24" t="s">
        <v>2285</v>
      </c>
      <c r="C953" s="25">
        <v>50.59</v>
      </c>
      <c r="D953" s="26">
        <v>9.7184969999999993</v>
      </c>
      <c r="E953" s="26">
        <v>12.531499999999999</v>
      </c>
      <c r="F953" s="44">
        <v>1</v>
      </c>
      <c r="G953" s="45">
        <v>2</v>
      </c>
      <c r="H953" s="27" t="s">
        <v>0</v>
      </c>
      <c r="I953" s="28" t="s">
        <v>0</v>
      </c>
      <c r="J953" s="17"/>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row>
    <row r="954" spans="1:36" s="32" customFormat="1">
      <c r="A954" s="211" t="s">
        <v>1338</v>
      </c>
      <c r="B954" s="19" t="s">
        <v>2286</v>
      </c>
      <c r="C954" s="20">
        <v>3.5</v>
      </c>
      <c r="D954" s="21">
        <v>3.7056520000000002</v>
      </c>
      <c r="E954" s="21">
        <v>4.7782</v>
      </c>
      <c r="F954" s="42">
        <v>1</v>
      </c>
      <c r="G954" s="43">
        <v>1</v>
      </c>
      <c r="H954" s="30" t="s">
        <v>0</v>
      </c>
      <c r="I954" s="31" t="s">
        <v>0</v>
      </c>
      <c r="J954" s="17"/>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row>
    <row r="955" spans="1:36" s="32" customFormat="1">
      <c r="A955" s="211" t="s">
        <v>1339</v>
      </c>
      <c r="B955" s="19" t="s">
        <v>2286</v>
      </c>
      <c r="C955" s="20">
        <v>19.27</v>
      </c>
      <c r="D955" s="21">
        <v>4.8127579999999996</v>
      </c>
      <c r="E955" s="21">
        <v>6.2058</v>
      </c>
      <c r="F955" s="42">
        <v>1</v>
      </c>
      <c r="G955" s="43">
        <v>1.52</v>
      </c>
      <c r="H955" s="22" t="s">
        <v>0</v>
      </c>
      <c r="I955" s="23" t="s">
        <v>0</v>
      </c>
      <c r="J955" s="17"/>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row>
    <row r="956" spans="1:36" s="32" customFormat="1">
      <c r="A956" s="211" t="s">
        <v>1340</v>
      </c>
      <c r="B956" s="19" t="s">
        <v>2286</v>
      </c>
      <c r="C956" s="20">
        <v>35.950000000000003</v>
      </c>
      <c r="D956" s="21">
        <v>7.678013</v>
      </c>
      <c r="E956" s="21">
        <v>9.9003999999999994</v>
      </c>
      <c r="F956" s="42">
        <v>1</v>
      </c>
      <c r="G956" s="43">
        <v>1.8</v>
      </c>
      <c r="H956" s="22" t="s">
        <v>0</v>
      </c>
      <c r="I956" s="23" t="s">
        <v>0</v>
      </c>
      <c r="J956" s="17"/>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row>
    <row r="957" spans="1:36" s="32" customFormat="1">
      <c r="A957" s="212" t="s">
        <v>1341</v>
      </c>
      <c r="B957" s="24" t="s">
        <v>2286</v>
      </c>
      <c r="C957" s="25">
        <v>60.18</v>
      </c>
      <c r="D957" s="26">
        <v>14.237330999999999</v>
      </c>
      <c r="E957" s="26">
        <v>18.3583</v>
      </c>
      <c r="F957" s="44">
        <v>1</v>
      </c>
      <c r="G957" s="45">
        <v>2</v>
      </c>
      <c r="H957" s="27" t="s">
        <v>0</v>
      </c>
      <c r="I957" s="28" t="s">
        <v>0</v>
      </c>
      <c r="J957" s="17"/>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row>
    <row r="958" spans="1:36" s="32" customFormat="1">
      <c r="A958" s="211" t="s">
        <v>1342</v>
      </c>
      <c r="B958" s="19" t="s">
        <v>2287</v>
      </c>
      <c r="C958" s="20">
        <v>14.45</v>
      </c>
      <c r="D958" s="21">
        <v>2.0532539999999999</v>
      </c>
      <c r="E958" s="21">
        <v>2.6476000000000002</v>
      </c>
      <c r="F958" s="42">
        <v>1</v>
      </c>
      <c r="G958" s="43">
        <v>1</v>
      </c>
      <c r="H958" s="30" t="s">
        <v>0</v>
      </c>
      <c r="I958" s="31" t="s">
        <v>0</v>
      </c>
      <c r="J958" s="17"/>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row>
    <row r="959" spans="1:36" s="32" customFormat="1">
      <c r="A959" s="211" t="s">
        <v>1343</v>
      </c>
      <c r="B959" s="19" t="s">
        <v>2287</v>
      </c>
      <c r="C959" s="20">
        <v>21.92</v>
      </c>
      <c r="D959" s="21">
        <v>3.3017780000000001</v>
      </c>
      <c r="E959" s="21">
        <v>4.2575000000000003</v>
      </c>
      <c r="F959" s="42">
        <v>1</v>
      </c>
      <c r="G959" s="43">
        <v>1.52</v>
      </c>
      <c r="H959" s="22" t="s">
        <v>0</v>
      </c>
      <c r="I959" s="23" t="s">
        <v>0</v>
      </c>
      <c r="J959" s="17"/>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row>
    <row r="960" spans="1:36" s="32" customFormat="1">
      <c r="A960" s="211" t="s">
        <v>1344</v>
      </c>
      <c r="B960" s="19" t="s">
        <v>2287</v>
      </c>
      <c r="C960" s="20">
        <v>34.58</v>
      </c>
      <c r="D960" s="21">
        <v>5.3457460000000001</v>
      </c>
      <c r="E960" s="21">
        <v>6.8930999999999996</v>
      </c>
      <c r="F960" s="42">
        <v>1</v>
      </c>
      <c r="G960" s="43">
        <v>1.8</v>
      </c>
      <c r="H960" s="22" t="s">
        <v>0</v>
      </c>
      <c r="I960" s="23" t="s">
        <v>0</v>
      </c>
      <c r="J960" s="17"/>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row>
    <row r="961" spans="1:36" s="32" customFormat="1">
      <c r="A961" s="212" t="s">
        <v>1345</v>
      </c>
      <c r="B961" s="24" t="s">
        <v>2287</v>
      </c>
      <c r="C961" s="25">
        <v>43.18</v>
      </c>
      <c r="D961" s="26">
        <v>8.3984509999999997</v>
      </c>
      <c r="E961" s="26">
        <v>10.8294</v>
      </c>
      <c r="F961" s="44">
        <v>1</v>
      </c>
      <c r="G961" s="45">
        <v>2</v>
      </c>
      <c r="H961" s="27" t="s">
        <v>0</v>
      </c>
      <c r="I961" s="28" t="s">
        <v>0</v>
      </c>
      <c r="J961" s="17"/>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row>
    <row r="962" spans="1:36" s="32" customFormat="1">
      <c r="A962" s="211" t="s">
        <v>1346</v>
      </c>
      <c r="B962" s="19" t="s">
        <v>2288</v>
      </c>
      <c r="C962" s="20">
        <v>17.77</v>
      </c>
      <c r="D962" s="21">
        <v>2.4958209999999998</v>
      </c>
      <c r="E962" s="21">
        <v>3.2181999999999999</v>
      </c>
      <c r="F962" s="42">
        <v>1</v>
      </c>
      <c r="G962" s="43">
        <v>1</v>
      </c>
      <c r="H962" s="30" t="s">
        <v>0</v>
      </c>
      <c r="I962" s="31" t="s">
        <v>0</v>
      </c>
      <c r="J962" s="17"/>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row>
    <row r="963" spans="1:36" s="32" customFormat="1">
      <c r="A963" s="211" t="s">
        <v>1347</v>
      </c>
      <c r="B963" s="19" t="s">
        <v>2288</v>
      </c>
      <c r="C963" s="20">
        <v>25.89</v>
      </c>
      <c r="D963" s="21">
        <v>3.8044739999999999</v>
      </c>
      <c r="E963" s="21">
        <v>4.9057000000000004</v>
      </c>
      <c r="F963" s="42">
        <v>1</v>
      </c>
      <c r="G963" s="43">
        <v>1.52</v>
      </c>
      <c r="H963" s="22" t="s">
        <v>0</v>
      </c>
      <c r="I963" s="23" t="s">
        <v>0</v>
      </c>
      <c r="J963" s="17"/>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row>
    <row r="964" spans="1:36" s="32" customFormat="1">
      <c r="A964" s="211" t="s">
        <v>1348</v>
      </c>
      <c r="B964" s="19" t="s">
        <v>2288</v>
      </c>
      <c r="C964" s="20">
        <v>34.020000000000003</v>
      </c>
      <c r="D964" s="21">
        <v>5.2608180000000004</v>
      </c>
      <c r="E964" s="21">
        <v>6.7835000000000001</v>
      </c>
      <c r="F964" s="42">
        <v>1</v>
      </c>
      <c r="G964" s="43">
        <v>1.8</v>
      </c>
      <c r="H964" s="22" t="s">
        <v>0</v>
      </c>
      <c r="I964" s="23" t="s">
        <v>0</v>
      </c>
      <c r="J964" s="17"/>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row>
    <row r="965" spans="1:36" s="32" customFormat="1">
      <c r="A965" s="212" t="s">
        <v>1349</v>
      </c>
      <c r="B965" s="24" t="s">
        <v>2288</v>
      </c>
      <c r="C965" s="25">
        <v>42</v>
      </c>
      <c r="D965" s="26">
        <v>8.0698109999999996</v>
      </c>
      <c r="E965" s="26">
        <v>10.4056</v>
      </c>
      <c r="F965" s="44">
        <v>1</v>
      </c>
      <c r="G965" s="45">
        <v>2</v>
      </c>
      <c r="H965" s="27" t="s">
        <v>0</v>
      </c>
      <c r="I965" s="28" t="s">
        <v>0</v>
      </c>
      <c r="J965" s="17"/>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row>
    <row r="966" spans="1:36" s="32" customFormat="1">
      <c r="A966" s="211" t="s">
        <v>1350</v>
      </c>
      <c r="B966" s="19" t="s">
        <v>2289</v>
      </c>
      <c r="C966" s="20">
        <v>15.41</v>
      </c>
      <c r="D966" s="21">
        <v>2.0892279999999999</v>
      </c>
      <c r="E966" s="21">
        <v>2.6939000000000002</v>
      </c>
      <c r="F966" s="42">
        <v>1</v>
      </c>
      <c r="G966" s="43">
        <v>1</v>
      </c>
      <c r="H966" s="30" t="s">
        <v>0</v>
      </c>
      <c r="I966" s="31" t="s">
        <v>0</v>
      </c>
      <c r="J966" s="17"/>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row>
    <row r="967" spans="1:36" s="32" customFormat="1">
      <c r="A967" s="211" t="s">
        <v>1351</v>
      </c>
      <c r="B967" s="19" t="s">
        <v>2289</v>
      </c>
      <c r="C967" s="20">
        <v>21.4</v>
      </c>
      <c r="D967" s="21">
        <v>3.235811</v>
      </c>
      <c r="E967" s="21">
        <v>4.1723999999999997</v>
      </c>
      <c r="F967" s="42">
        <v>1</v>
      </c>
      <c r="G967" s="43">
        <v>1.52</v>
      </c>
      <c r="H967" s="22" t="s">
        <v>0</v>
      </c>
      <c r="I967" s="23" t="s">
        <v>0</v>
      </c>
      <c r="J967" s="17"/>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row>
    <row r="968" spans="1:36" s="32" customFormat="1">
      <c r="A968" s="211" t="s">
        <v>1352</v>
      </c>
      <c r="B968" s="19" t="s">
        <v>2289</v>
      </c>
      <c r="C968" s="20">
        <v>33.1</v>
      </c>
      <c r="D968" s="21">
        <v>5.3799460000000003</v>
      </c>
      <c r="E968" s="21">
        <v>6.9371999999999998</v>
      </c>
      <c r="F968" s="42">
        <v>1</v>
      </c>
      <c r="G968" s="43">
        <v>1.8</v>
      </c>
      <c r="H968" s="22" t="s">
        <v>0</v>
      </c>
      <c r="I968" s="23" t="s">
        <v>0</v>
      </c>
      <c r="J968" s="17"/>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row>
    <row r="969" spans="1:36" s="32" customFormat="1">
      <c r="A969" s="212" t="s">
        <v>1353</v>
      </c>
      <c r="B969" s="24" t="s">
        <v>2289</v>
      </c>
      <c r="C969" s="25">
        <v>43.11</v>
      </c>
      <c r="D969" s="26">
        <v>7.17286</v>
      </c>
      <c r="E969" s="26">
        <v>9.2490000000000006</v>
      </c>
      <c r="F969" s="44">
        <v>1</v>
      </c>
      <c r="G969" s="45">
        <v>2</v>
      </c>
      <c r="H969" s="27" t="s">
        <v>0</v>
      </c>
      <c r="I969" s="28" t="s">
        <v>0</v>
      </c>
      <c r="J969" s="17"/>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row>
    <row r="970" spans="1:36" s="32" customFormat="1">
      <c r="A970" s="211" t="s">
        <v>1354</v>
      </c>
      <c r="B970" s="19" t="s">
        <v>2290</v>
      </c>
      <c r="C970" s="20">
        <v>11.17</v>
      </c>
      <c r="D970" s="21">
        <v>1.3714599999999999</v>
      </c>
      <c r="E970" s="21">
        <v>1.7684</v>
      </c>
      <c r="F970" s="42">
        <v>1</v>
      </c>
      <c r="G970" s="43">
        <v>1</v>
      </c>
      <c r="H970" s="30" t="s">
        <v>0</v>
      </c>
      <c r="I970" s="31" t="s">
        <v>0</v>
      </c>
      <c r="J970" s="17"/>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row>
    <row r="971" spans="1:36" s="32" customFormat="1">
      <c r="A971" s="211" t="s">
        <v>1355</v>
      </c>
      <c r="B971" s="19" t="s">
        <v>2290</v>
      </c>
      <c r="C971" s="20">
        <v>19.690000000000001</v>
      </c>
      <c r="D971" s="21">
        <v>2.7388240000000001</v>
      </c>
      <c r="E971" s="21">
        <v>3.5316000000000001</v>
      </c>
      <c r="F971" s="42">
        <v>1</v>
      </c>
      <c r="G971" s="43">
        <v>1.52</v>
      </c>
      <c r="H971" s="22" t="s">
        <v>0</v>
      </c>
      <c r="I971" s="23" t="s">
        <v>0</v>
      </c>
      <c r="J971" s="17"/>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row>
    <row r="972" spans="1:36" s="32" customFormat="1">
      <c r="A972" s="211" t="s">
        <v>1356</v>
      </c>
      <c r="B972" s="19" t="s">
        <v>2290</v>
      </c>
      <c r="C972" s="20">
        <v>29.51</v>
      </c>
      <c r="D972" s="21">
        <v>4.4920220000000004</v>
      </c>
      <c r="E972" s="21">
        <v>5.7922000000000002</v>
      </c>
      <c r="F972" s="42">
        <v>1</v>
      </c>
      <c r="G972" s="43">
        <v>1.8</v>
      </c>
      <c r="H972" s="22" t="s">
        <v>0</v>
      </c>
      <c r="I972" s="23" t="s">
        <v>0</v>
      </c>
      <c r="J972" s="17"/>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row>
    <row r="973" spans="1:36" s="32" customFormat="1">
      <c r="A973" s="212" t="s">
        <v>1357</v>
      </c>
      <c r="B973" s="24" t="s">
        <v>2290</v>
      </c>
      <c r="C973" s="25">
        <v>31.5</v>
      </c>
      <c r="D973" s="26">
        <v>4.8049200000000001</v>
      </c>
      <c r="E973" s="26">
        <v>6.1957000000000004</v>
      </c>
      <c r="F973" s="44">
        <v>1</v>
      </c>
      <c r="G973" s="45">
        <v>2</v>
      </c>
      <c r="H973" s="27" t="s">
        <v>0</v>
      </c>
      <c r="I973" s="28" t="s">
        <v>0</v>
      </c>
      <c r="J973" s="17"/>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row>
    <row r="974" spans="1:36" s="32" customFormat="1">
      <c r="A974" s="211" t="s">
        <v>1358</v>
      </c>
      <c r="B974" s="19" t="s">
        <v>2291</v>
      </c>
      <c r="C974" s="20">
        <v>7.21</v>
      </c>
      <c r="D974" s="21">
        <v>0.95996599999999999</v>
      </c>
      <c r="E974" s="21">
        <v>1.2378</v>
      </c>
      <c r="F974" s="42">
        <v>1</v>
      </c>
      <c r="G974" s="43">
        <v>1</v>
      </c>
      <c r="H974" s="30" t="s">
        <v>0</v>
      </c>
      <c r="I974" s="31" t="s">
        <v>0</v>
      </c>
      <c r="J974" s="17"/>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row>
    <row r="975" spans="1:36" s="32" customFormat="1">
      <c r="A975" s="211" t="s">
        <v>1359</v>
      </c>
      <c r="B975" s="19" t="s">
        <v>2291</v>
      </c>
      <c r="C975" s="20">
        <v>14.59</v>
      </c>
      <c r="D975" s="21">
        <v>2.0775420000000002</v>
      </c>
      <c r="E975" s="21">
        <v>2.6789000000000001</v>
      </c>
      <c r="F975" s="42">
        <v>1</v>
      </c>
      <c r="G975" s="43">
        <v>1.52</v>
      </c>
      <c r="H975" s="22" t="s">
        <v>0</v>
      </c>
      <c r="I975" s="23" t="s">
        <v>0</v>
      </c>
      <c r="J975" s="17"/>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row>
    <row r="976" spans="1:36" s="32" customFormat="1">
      <c r="A976" s="211" t="s">
        <v>1360</v>
      </c>
      <c r="B976" s="19" t="s">
        <v>2291</v>
      </c>
      <c r="C976" s="20">
        <v>21.34</v>
      </c>
      <c r="D976" s="21">
        <v>3.4991850000000002</v>
      </c>
      <c r="E976" s="21">
        <v>4.5119999999999996</v>
      </c>
      <c r="F976" s="42">
        <v>1</v>
      </c>
      <c r="G976" s="43">
        <v>1.8</v>
      </c>
      <c r="H976" s="22" t="s">
        <v>0</v>
      </c>
      <c r="I976" s="23" t="s">
        <v>0</v>
      </c>
      <c r="J976" s="17"/>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row>
    <row r="977" spans="1:36" s="32" customFormat="1">
      <c r="A977" s="212" t="s">
        <v>1361</v>
      </c>
      <c r="B977" s="24" t="s">
        <v>2291</v>
      </c>
      <c r="C977" s="25">
        <v>31.97</v>
      </c>
      <c r="D977" s="26">
        <v>6.918844</v>
      </c>
      <c r="E977" s="26">
        <v>8.9215</v>
      </c>
      <c r="F977" s="44">
        <v>1</v>
      </c>
      <c r="G977" s="45">
        <v>2</v>
      </c>
      <c r="H977" s="27" t="s">
        <v>0</v>
      </c>
      <c r="I977" s="28" t="s">
        <v>0</v>
      </c>
      <c r="J977" s="17"/>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row>
    <row r="978" spans="1:36" s="32" customFormat="1">
      <c r="A978" s="211" t="s">
        <v>1362</v>
      </c>
      <c r="B978" s="19" t="s">
        <v>2292</v>
      </c>
      <c r="C978" s="20">
        <v>11.2</v>
      </c>
      <c r="D978" s="21">
        <v>1.552108</v>
      </c>
      <c r="E978" s="21">
        <v>2.0013999999999998</v>
      </c>
      <c r="F978" s="42">
        <v>1</v>
      </c>
      <c r="G978" s="43">
        <v>1</v>
      </c>
      <c r="H978" s="30" t="s">
        <v>0</v>
      </c>
      <c r="I978" s="31" t="s">
        <v>0</v>
      </c>
      <c r="J978" s="17"/>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row>
    <row r="979" spans="1:36" s="32" customFormat="1">
      <c r="A979" s="211" t="s">
        <v>1363</v>
      </c>
      <c r="B979" s="19" t="s">
        <v>2292</v>
      </c>
      <c r="C979" s="20">
        <v>15.28</v>
      </c>
      <c r="D979" s="21">
        <v>2.3006030000000002</v>
      </c>
      <c r="E979" s="21">
        <v>2.9664999999999999</v>
      </c>
      <c r="F979" s="42">
        <v>1</v>
      </c>
      <c r="G979" s="43">
        <v>1.52</v>
      </c>
      <c r="H979" s="22" t="s">
        <v>0</v>
      </c>
      <c r="I979" s="23" t="s">
        <v>0</v>
      </c>
      <c r="J979" s="17"/>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row>
    <row r="980" spans="1:36" s="32" customFormat="1">
      <c r="A980" s="211" t="s">
        <v>1364</v>
      </c>
      <c r="B980" s="19" t="s">
        <v>2292</v>
      </c>
      <c r="C980" s="20">
        <v>20.38</v>
      </c>
      <c r="D980" s="21">
        <v>3.3541609999999999</v>
      </c>
      <c r="E980" s="21">
        <v>4.3250000000000002</v>
      </c>
      <c r="F980" s="42">
        <v>1</v>
      </c>
      <c r="G980" s="43">
        <v>1.8</v>
      </c>
      <c r="H980" s="22" t="s">
        <v>0</v>
      </c>
      <c r="I980" s="23" t="s">
        <v>0</v>
      </c>
      <c r="J980" s="17"/>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row>
    <row r="981" spans="1:36" s="32" customFormat="1">
      <c r="A981" s="212" t="s">
        <v>1365</v>
      </c>
      <c r="B981" s="24" t="s">
        <v>2292</v>
      </c>
      <c r="C981" s="25">
        <v>23.92</v>
      </c>
      <c r="D981" s="26">
        <v>5.3652009999999999</v>
      </c>
      <c r="E981" s="26">
        <v>6.9180999999999999</v>
      </c>
      <c r="F981" s="44">
        <v>1</v>
      </c>
      <c r="G981" s="45">
        <v>2</v>
      </c>
      <c r="H981" s="27" t="s">
        <v>0</v>
      </c>
      <c r="I981" s="28" t="s">
        <v>0</v>
      </c>
      <c r="J981" s="17"/>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row>
    <row r="982" spans="1:36" s="32" customFormat="1">
      <c r="A982" s="211" t="s">
        <v>1366</v>
      </c>
      <c r="B982" s="19" t="s">
        <v>2293</v>
      </c>
      <c r="C982" s="20">
        <v>8.92</v>
      </c>
      <c r="D982" s="21">
        <v>1.2303390000000001</v>
      </c>
      <c r="E982" s="21">
        <v>1.5865</v>
      </c>
      <c r="F982" s="42">
        <v>1</v>
      </c>
      <c r="G982" s="43">
        <v>1</v>
      </c>
      <c r="H982" s="30" t="s">
        <v>0</v>
      </c>
      <c r="I982" s="31" t="s">
        <v>0</v>
      </c>
      <c r="J982" s="17"/>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row>
    <row r="983" spans="1:36" s="32" customFormat="1">
      <c r="A983" s="211" t="s">
        <v>1367</v>
      </c>
      <c r="B983" s="19" t="s">
        <v>2293</v>
      </c>
      <c r="C983" s="20">
        <v>14.1</v>
      </c>
      <c r="D983" s="21">
        <v>2.1400519999999998</v>
      </c>
      <c r="E983" s="21">
        <v>2.7595000000000001</v>
      </c>
      <c r="F983" s="42">
        <v>1</v>
      </c>
      <c r="G983" s="43">
        <v>1.52</v>
      </c>
      <c r="H983" s="22" t="s">
        <v>0</v>
      </c>
      <c r="I983" s="23" t="s">
        <v>0</v>
      </c>
      <c r="J983" s="17"/>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row>
    <row r="984" spans="1:36" s="32" customFormat="1">
      <c r="A984" s="211" t="s">
        <v>1368</v>
      </c>
      <c r="B984" s="19" t="s">
        <v>2293</v>
      </c>
      <c r="C984" s="20">
        <v>19.84</v>
      </c>
      <c r="D984" s="21">
        <v>3.4803860000000002</v>
      </c>
      <c r="E984" s="21">
        <v>4.4878</v>
      </c>
      <c r="F984" s="42">
        <v>1</v>
      </c>
      <c r="G984" s="43">
        <v>1.8</v>
      </c>
      <c r="H984" s="22" t="s">
        <v>0</v>
      </c>
      <c r="I984" s="23" t="s">
        <v>0</v>
      </c>
      <c r="J984" s="17"/>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row>
    <row r="985" spans="1:36" s="32" customFormat="1">
      <c r="A985" s="212" t="s">
        <v>1369</v>
      </c>
      <c r="B985" s="24" t="s">
        <v>2293</v>
      </c>
      <c r="C985" s="25">
        <v>27.87</v>
      </c>
      <c r="D985" s="26">
        <v>5.2932319999999997</v>
      </c>
      <c r="E985" s="26">
        <v>6.8253000000000004</v>
      </c>
      <c r="F985" s="44">
        <v>1</v>
      </c>
      <c r="G985" s="45">
        <v>2</v>
      </c>
      <c r="H985" s="27" t="s">
        <v>0</v>
      </c>
      <c r="I985" s="28" t="s">
        <v>0</v>
      </c>
      <c r="J985" s="17"/>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row>
    <row r="986" spans="1:36" s="32" customFormat="1">
      <c r="A986" s="211" t="s">
        <v>1370</v>
      </c>
      <c r="B986" s="19" t="s">
        <v>2294</v>
      </c>
      <c r="C986" s="20">
        <v>11.25</v>
      </c>
      <c r="D986" s="21">
        <v>1.463849</v>
      </c>
      <c r="E986" s="21">
        <v>1.8875999999999999</v>
      </c>
      <c r="F986" s="42">
        <v>1</v>
      </c>
      <c r="G986" s="43">
        <v>1</v>
      </c>
      <c r="H986" s="30" t="s">
        <v>0</v>
      </c>
      <c r="I986" s="31" t="s">
        <v>0</v>
      </c>
      <c r="J986" s="17"/>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row>
    <row r="987" spans="1:36" s="32" customFormat="1">
      <c r="A987" s="211" t="s">
        <v>1371</v>
      </c>
      <c r="B987" s="19" t="s">
        <v>2294</v>
      </c>
      <c r="C987" s="20">
        <v>16.3</v>
      </c>
      <c r="D987" s="21">
        <v>2.2874979999999998</v>
      </c>
      <c r="E987" s="21">
        <v>2.9496000000000002</v>
      </c>
      <c r="F987" s="42">
        <v>1</v>
      </c>
      <c r="G987" s="43">
        <v>1.52</v>
      </c>
      <c r="H987" s="22" t="s">
        <v>0</v>
      </c>
      <c r="I987" s="23" t="s">
        <v>0</v>
      </c>
      <c r="J987" s="17"/>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row>
    <row r="988" spans="1:36" s="32" customFormat="1">
      <c r="A988" s="211" t="s">
        <v>1372</v>
      </c>
      <c r="B988" s="19" t="s">
        <v>2294</v>
      </c>
      <c r="C988" s="20">
        <v>19.600000000000001</v>
      </c>
      <c r="D988" s="21">
        <v>2.8552360000000001</v>
      </c>
      <c r="E988" s="21">
        <v>3.6817000000000002</v>
      </c>
      <c r="F988" s="42">
        <v>1</v>
      </c>
      <c r="G988" s="43">
        <v>1.8</v>
      </c>
      <c r="H988" s="22" t="s">
        <v>0</v>
      </c>
      <c r="I988" s="23" t="s">
        <v>0</v>
      </c>
      <c r="J988" s="17"/>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row>
    <row r="989" spans="1:36" s="32" customFormat="1">
      <c r="A989" s="212" t="s">
        <v>1373</v>
      </c>
      <c r="B989" s="24" t="s">
        <v>2294</v>
      </c>
      <c r="C989" s="25">
        <v>19.78</v>
      </c>
      <c r="D989" s="26">
        <v>4.2201420000000001</v>
      </c>
      <c r="E989" s="26">
        <v>5.4417</v>
      </c>
      <c r="F989" s="44">
        <v>1</v>
      </c>
      <c r="G989" s="45">
        <v>2</v>
      </c>
      <c r="H989" s="27" t="s">
        <v>0</v>
      </c>
      <c r="I989" s="28" t="s">
        <v>0</v>
      </c>
      <c r="J989" s="17"/>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row>
    <row r="990" spans="1:36" s="32" customFormat="1">
      <c r="A990" s="211" t="s">
        <v>1374</v>
      </c>
      <c r="B990" s="19" t="s">
        <v>2295</v>
      </c>
      <c r="C990" s="20">
        <v>2.6</v>
      </c>
      <c r="D990" s="21">
        <v>0.145513</v>
      </c>
      <c r="E990" s="21">
        <v>0.18759999999999999</v>
      </c>
      <c r="F990" s="42">
        <v>1</v>
      </c>
      <c r="G990" s="43">
        <v>1</v>
      </c>
      <c r="H990" s="30" t="s">
        <v>14</v>
      </c>
      <c r="I990" s="31" t="s">
        <v>14</v>
      </c>
      <c r="J990" s="17"/>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row>
    <row r="991" spans="1:36" s="32" customFormat="1">
      <c r="A991" s="211" t="s">
        <v>1375</v>
      </c>
      <c r="B991" s="19" t="s">
        <v>2295</v>
      </c>
      <c r="C991" s="20">
        <v>4.09</v>
      </c>
      <c r="D991" s="21">
        <v>0.35994900000000002</v>
      </c>
      <c r="E991" s="21">
        <v>0.46410000000000001</v>
      </c>
      <c r="F991" s="42">
        <v>1</v>
      </c>
      <c r="G991" s="43">
        <v>1</v>
      </c>
      <c r="H991" s="22" t="s">
        <v>14</v>
      </c>
      <c r="I991" s="23" t="s">
        <v>14</v>
      </c>
      <c r="J991" s="17"/>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row>
    <row r="992" spans="1:36" s="32" customFormat="1">
      <c r="A992" s="211" t="s">
        <v>1376</v>
      </c>
      <c r="B992" s="19" t="s">
        <v>2295</v>
      </c>
      <c r="C992" s="20">
        <v>8.4600000000000009</v>
      </c>
      <c r="D992" s="21">
        <v>1.050597</v>
      </c>
      <c r="E992" s="21">
        <v>1.3547</v>
      </c>
      <c r="F992" s="42">
        <v>1</v>
      </c>
      <c r="G992" s="43">
        <v>1</v>
      </c>
      <c r="H992" s="22" t="s">
        <v>14</v>
      </c>
      <c r="I992" s="23" t="s">
        <v>14</v>
      </c>
      <c r="J992" s="17"/>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row>
    <row r="993" spans="1:36" s="32" customFormat="1">
      <c r="A993" s="212" t="s">
        <v>1377</v>
      </c>
      <c r="B993" s="24" t="s">
        <v>2295</v>
      </c>
      <c r="C993" s="25">
        <v>16.079999999999998</v>
      </c>
      <c r="D993" s="26">
        <v>2.3641019999999999</v>
      </c>
      <c r="E993" s="26">
        <v>3.0484</v>
      </c>
      <c r="F993" s="44">
        <v>1</v>
      </c>
      <c r="G993" s="45">
        <v>1</v>
      </c>
      <c r="H993" s="27" t="s">
        <v>14</v>
      </c>
      <c r="I993" s="28" t="s">
        <v>14</v>
      </c>
      <c r="J993" s="17"/>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row>
    <row r="994" spans="1:36" s="32" customFormat="1">
      <c r="A994" s="211" t="s">
        <v>1378</v>
      </c>
      <c r="B994" s="19" t="s">
        <v>2296</v>
      </c>
      <c r="C994" s="20">
        <v>3.49</v>
      </c>
      <c r="D994" s="21">
        <v>2.2278009999999999</v>
      </c>
      <c r="E994" s="21">
        <v>2.8725999999999998</v>
      </c>
      <c r="F994" s="42">
        <v>1</v>
      </c>
      <c r="G994" s="43">
        <v>1</v>
      </c>
      <c r="H994" s="30" t="s">
        <v>0</v>
      </c>
      <c r="I994" s="31" t="s">
        <v>0</v>
      </c>
      <c r="J994" s="17"/>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row>
    <row r="995" spans="1:36" s="32" customFormat="1">
      <c r="A995" s="211" t="s">
        <v>1379</v>
      </c>
      <c r="B995" s="19" t="s">
        <v>2296</v>
      </c>
      <c r="C995" s="20">
        <v>5.34</v>
      </c>
      <c r="D995" s="21">
        <v>3.0286740000000001</v>
      </c>
      <c r="E995" s="21">
        <v>3.9053</v>
      </c>
      <c r="F995" s="42">
        <v>1</v>
      </c>
      <c r="G995" s="43">
        <v>1.52</v>
      </c>
      <c r="H995" s="22" t="s">
        <v>0</v>
      </c>
      <c r="I995" s="23" t="s">
        <v>0</v>
      </c>
      <c r="J995" s="17"/>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row>
    <row r="996" spans="1:36" s="32" customFormat="1">
      <c r="A996" s="211" t="s">
        <v>1380</v>
      </c>
      <c r="B996" s="19" t="s">
        <v>2296</v>
      </c>
      <c r="C996" s="20">
        <v>9.49</v>
      </c>
      <c r="D996" s="21">
        <v>4.7657179999999997</v>
      </c>
      <c r="E996" s="21">
        <v>6.1451000000000002</v>
      </c>
      <c r="F996" s="42">
        <v>1</v>
      </c>
      <c r="G996" s="43">
        <v>1.8</v>
      </c>
      <c r="H996" s="22" t="s">
        <v>0</v>
      </c>
      <c r="I996" s="23" t="s">
        <v>0</v>
      </c>
      <c r="J996" s="17"/>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row>
    <row r="997" spans="1:36" s="32" customFormat="1">
      <c r="A997" s="212" t="s">
        <v>1381</v>
      </c>
      <c r="B997" s="24" t="s">
        <v>2296</v>
      </c>
      <c r="C997" s="25">
        <v>25.91</v>
      </c>
      <c r="D997" s="26">
        <v>10.928979999999999</v>
      </c>
      <c r="E997" s="26">
        <v>14.0923</v>
      </c>
      <c r="F997" s="44">
        <v>1</v>
      </c>
      <c r="G997" s="45">
        <v>2</v>
      </c>
      <c r="H997" s="27" t="s">
        <v>0</v>
      </c>
      <c r="I997" s="28" t="s">
        <v>0</v>
      </c>
      <c r="J997" s="17"/>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row>
    <row r="998" spans="1:36" s="32" customFormat="1">
      <c r="A998" s="211" t="s">
        <v>1382</v>
      </c>
      <c r="B998" s="19" t="s">
        <v>2297</v>
      </c>
      <c r="C998" s="20">
        <v>2.58</v>
      </c>
      <c r="D998" s="21">
        <v>1.250848</v>
      </c>
      <c r="E998" s="21">
        <v>1.6129</v>
      </c>
      <c r="F998" s="42">
        <v>1</v>
      </c>
      <c r="G998" s="43">
        <v>1</v>
      </c>
      <c r="H998" s="30" t="s">
        <v>0</v>
      </c>
      <c r="I998" s="31" t="s">
        <v>0</v>
      </c>
      <c r="J998" s="17"/>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row>
    <row r="999" spans="1:36" s="32" customFormat="1">
      <c r="A999" s="211" t="s">
        <v>1383</v>
      </c>
      <c r="B999" s="19" t="s">
        <v>2297</v>
      </c>
      <c r="C999" s="20">
        <v>4.74</v>
      </c>
      <c r="D999" s="21">
        <v>1.5493749999999999</v>
      </c>
      <c r="E999" s="21">
        <v>1.9978</v>
      </c>
      <c r="F999" s="42">
        <v>1</v>
      </c>
      <c r="G999" s="43">
        <v>1.52</v>
      </c>
      <c r="H999" s="22" t="s">
        <v>0</v>
      </c>
      <c r="I999" s="23" t="s">
        <v>0</v>
      </c>
      <c r="J999" s="17"/>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row>
    <row r="1000" spans="1:36" s="32" customFormat="1">
      <c r="A1000" s="211" t="s">
        <v>1384</v>
      </c>
      <c r="B1000" s="19" t="s">
        <v>2297</v>
      </c>
      <c r="C1000" s="20">
        <v>13.89</v>
      </c>
      <c r="D1000" s="21">
        <v>3.4823309999999998</v>
      </c>
      <c r="E1000" s="21">
        <v>4.4903000000000004</v>
      </c>
      <c r="F1000" s="42">
        <v>1</v>
      </c>
      <c r="G1000" s="43">
        <v>1.8</v>
      </c>
      <c r="H1000" s="22" t="s">
        <v>0</v>
      </c>
      <c r="I1000" s="23" t="s">
        <v>0</v>
      </c>
      <c r="J1000" s="17"/>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row>
    <row r="1001" spans="1:36" s="32" customFormat="1">
      <c r="A1001" s="212" t="s">
        <v>1385</v>
      </c>
      <c r="B1001" s="24" t="s">
        <v>2297</v>
      </c>
      <c r="C1001" s="25">
        <v>37.74</v>
      </c>
      <c r="D1001" s="26">
        <v>9.7024209999999993</v>
      </c>
      <c r="E1001" s="26">
        <v>12.5108</v>
      </c>
      <c r="F1001" s="44">
        <v>1</v>
      </c>
      <c r="G1001" s="45">
        <v>2</v>
      </c>
      <c r="H1001" s="27" t="s">
        <v>0</v>
      </c>
      <c r="I1001" s="28" t="s">
        <v>0</v>
      </c>
      <c r="J1001" s="17"/>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row>
    <row r="1002" spans="1:36" s="32" customFormat="1">
      <c r="A1002" s="211" t="s">
        <v>1386</v>
      </c>
      <c r="B1002" s="19" t="s">
        <v>2298</v>
      </c>
      <c r="C1002" s="20">
        <v>2.61</v>
      </c>
      <c r="D1002" s="21">
        <v>0.27318199999999998</v>
      </c>
      <c r="E1002" s="21">
        <v>0.3523</v>
      </c>
      <c r="F1002" s="42">
        <v>1</v>
      </c>
      <c r="G1002" s="43">
        <v>1</v>
      </c>
      <c r="H1002" s="30" t="s">
        <v>0</v>
      </c>
      <c r="I1002" s="31" t="s">
        <v>0</v>
      </c>
      <c r="J1002" s="17"/>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row>
    <row r="1003" spans="1:36" s="32" customFormat="1">
      <c r="A1003" s="211" t="s">
        <v>1387</v>
      </c>
      <c r="B1003" s="19" t="s">
        <v>2298</v>
      </c>
      <c r="C1003" s="20">
        <v>4.78</v>
      </c>
      <c r="D1003" s="21">
        <v>0.777559</v>
      </c>
      <c r="E1003" s="21">
        <v>1.0025999999999999</v>
      </c>
      <c r="F1003" s="42">
        <v>1</v>
      </c>
      <c r="G1003" s="43">
        <v>1.52</v>
      </c>
      <c r="H1003" s="22" t="s">
        <v>0</v>
      </c>
      <c r="I1003" s="23" t="s">
        <v>0</v>
      </c>
      <c r="J1003" s="17"/>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row>
    <row r="1004" spans="1:36" s="32" customFormat="1">
      <c r="A1004" s="211" t="s">
        <v>1388</v>
      </c>
      <c r="B1004" s="19" t="s">
        <v>2298</v>
      </c>
      <c r="C1004" s="20">
        <v>8.9499999999999993</v>
      </c>
      <c r="D1004" s="21">
        <v>1.6513150000000001</v>
      </c>
      <c r="E1004" s="21">
        <v>2.1293000000000002</v>
      </c>
      <c r="F1004" s="42">
        <v>1</v>
      </c>
      <c r="G1004" s="43">
        <v>1.8</v>
      </c>
      <c r="H1004" s="22" t="s">
        <v>0</v>
      </c>
      <c r="I1004" s="23" t="s">
        <v>0</v>
      </c>
      <c r="J1004" s="17"/>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row>
    <row r="1005" spans="1:36" s="32" customFormat="1">
      <c r="A1005" s="212" t="s">
        <v>1389</v>
      </c>
      <c r="B1005" s="24" t="s">
        <v>2298</v>
      </c>
      <c r="C1005" s="25">
        <v>19.149999999999999</v>
      </c>
      <c r="D1005" s="26">
        <v>4.9592900000000002</v>
      </c>
      <c r="E1005" s="26">
        <v>6.3947000000000003</v>
      </c>
      <c r="F1005" s="44">
        <v>1</v>
      </c>
      <c r="G1005" s="45">
        <v>2</v>
      </c>
      <c r="H1005" s="27" t="s">
        <v>0</v>
      </c>
      <c r="I1005" s="28" t="s">
        <v>0</v>
      </c>
      <c r="J1005" s="17"/>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row>
    <row r="1006" spans="1:36" s="32" customFormat="1">
      <c r="A1006" s="211" t="s">
        <v>1390</v>
      </c>
      <c r="B1006" s="19" t="s">
        <v>2299</v>
      </c>
      <c r="C1006" s="20">
        <v>3.77</v>
      </c>
      <c r="D1006" s="21">
        <v>0.52156499999999995</v>
      </c>
      <c r="E1006" s="21">
        <v>0.67249999999999999</v>
      </c>
      <c r="F1006" s="42">
        <v>1</v>
      </c>
      <c r="G1006" s="43">
        <v>1</v>
      </c>
      <c r="H1006" s="30" t="s">
        <v>0</v>
      </c>
      <c r="I1006" s="31" t="s">
        <v>0</v>
      </c>
      <c r="J1006" s="17"/>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row>
    <row r="1007" spans="1:36" s="32" customFormat="1">
      <c r="A1007" s="211" t="s">
        <v>1391</v>
      </c>
      <c r="B1007" s="19" t="s">
        <v>2299</v>
      </c>
      <c r="C1007" s="20">
        <v>5.96</v>
      </c>
      <c r="D1007" s="21">
        <v>0.94988300000000003</v>
      </c>
      <c r="E1007" s="21">
        <v>1.2248000000000001</v>
      </c>
      <c r="F1007" s="42">
        <v>1</v>
      </c>
      <c r="G1007" s="43">
        <v>1.52</v>
      </c>
      <c r="H1007" s="22" t="s">
        <v>0</v>
      </c>
      <c r="I1007" s="23" t="s">
        <v>0</v>
      </c>
      <c r="J1007" s="17"/>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row>
    <row r="1008" spans="1:36" s="32" customFormat="1">
      <c r="A1008" s="211" t="s">
        <v>1392</v>
      </c>
      <c r="B1008" s="19" t="s">
        <v>2299</v>
      </c>
      <c r="C1008" s="20">
        <v>10.78</v>
      </c>
      <c r="D1008" s="21">
        <v>2.1074329999999999</v>
      </c>
      <c r="E1008" s="21">
        <v>2.7174</v>
      </c>
      <c r="F1008" s="42">
        <v>1</v>
      </c>
      <c r="G1008" s="43">
        <v>1.8</v>
      </c>
      <c r="H1008" s="22" t="s">
        <v>0</v>
      </c>
      <c r="I1008" s="23" t="s">
        <v>0</v>
      </c>
      <c r="J1008" s="17"/>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row>
    <row r="1009" spans="1:36" s="32" customFormat="1">
      <c r="A1009" s="212" t="s">
        <v>1393</v>
      </c>
      <c r="B1009" s="24" t="s">
        <v>2299</v>
      </c>
      <c r="C1009" s="25">
        <v>19.309999999999999</v>
      </c>
      <c r="D1009" s="26">
        <v>5.2415929999999999</v>
      </c>
      <c r="E1009" s="26">
        <v>6.7587999999999999</v>
      </c>
      <c r="F1009" s="44">
        <v>1</v>
      </c>
      <c r="G1009" s="45">
        <v>2</v>
      </c>
      <c r="H1009" s="27" t="s">
        <v>0</v>
      </c>
      <c r="I1009" s="28" t="s">
        <v>0</v>
      </c>
      <c r="J1009" s="17"/>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row>
    <row r="1010" spans="1:36" s="32" customFormat="1">
      <c r="A1010" s="211" t="s">
        <v>1394</v>
      </c>
      <c r="B1010" s="19" t="s">
        <v>2300</v>
      </c>
      <c r="C1010" s="20">
        <v>5.26</v>
      </c>
      <c r="D1010" s="21">
        <v>0.70590600000000003</v>
      </c>
      <c r="E1010" s="21">
        <v>0.91020000000000001</v>
      </c>
      <c r="F1010" s="42">
        <v>1</v>
      </c>
      <c r="G1010" s="43">
        <v>1</v>
      </c>
      <c r="H1010" s="30" t="s">
        <v>0</v>
      </c>
      <c r="I1010" s="31" t="s">
        <v>0</v>
      </c>
      <c r="J1010" s="17"/>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row>
    <row r="1011" spans="1:36" s="32" customFormat="1">
      <c r="A1011" s="211" t="s">
        <v>1395</v>
      </c>
      <c r="B1011" s="19" t="s">
        <v>2300</v>
      </c>
      <c r="C1011" s="20">
        <v>6.98</v>
      </c>
      <c r="D1011" s="21">
        <v>1.0529459999999999</v>
      </c>
      <c r="E1011" s="21">
        <v>1.3576999999999999</v>
      </c>
      <c r="F1011" s="42">
        <v>1</v>
      </c>
      <c r="G1011" s="43">
        <v>1.52</v>
      </c>
      <c r="H1011" s="22" t="s">
        <v>0</v>
      </c>
      <c r="I1011" s="23" t="s">
        <v>0</v>
      </c>
      <c r="J1011" s="17"/>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row>
    <row r="1012" spans="1:36" s="32" customFormat="1">
      <c r="A1012" s="211" t="s">
        <v>1396</v>
      </c>
      <c r="B1012" s="19" t="s">
        <v>2300</v>
      </c>
      <c r="C1012" s="20">
        <v>11.52</v>
      </c>
      <c r="D1012" s="21">
        <v>1.982416</v>
      </c>
      <c r="E1012" s="21">
        <v>2.5562</v>
      </c>
      <c r="F1012" s="42">
        <v>1</v>
      </c>
      <c r="G1012" s="43">
        <v>1.8</v>
      </c>
      <c r="H1012" s="22" t="s">
        <v>0</v>
      </c>
      <c r="I1012" s="23" t="s">
        <v>0</v>
      </c>
      <c r="J1012" s="17"/>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row>
    <row r="1013" spans="1:36" s="32" customFormat="1">
      <c r="A1013" s="212" t="s">
        <v>1397</v>
      </c>
      <c r="B1013" s="24" t="s">
        <v>2300</v>
      </c>
      <c r="C1013" s="25">
        <v>16.59</v>
      </c>
      <c r="D1013" s="26">
        <v>4.1318840000000003</v>
      </c>
      <c r="E1013" s="26">
        <v>5.3277999999999999</v>
      </c>
      <c r="F1013" s="44">
        <v>1</v>
      </c>
      <c r="G1013" s="45">
        <v>2</v>
      </c>
      <c r="H1013" s="27" t="s">
        <v>0</v>
      </c>
      <c r="I1013" s="28" t="s">
        <v>0</v>
      </c>
      <c r="J1013" s="17"/>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row>
    <row r="1014" spans="1:36" s="32" customFormat="1">
      <c r="A1014" s="211" t="s">
        <v>1398</v>
      </c>
      <c r="B1014" s="19" t="s">
        <v>2301</v>
      </c>
      <c r="C1014" s="20">
        <v>3.15</v>
      </c>
      <c r="D1014" s="21">
        <v>0.40815299999999999</v>
      </c>
      <c r="E1014" s="21">
        <v>0.52629999999999999</v>
      </c>
      <c r="F1014" s="42">
        <v>1</v>
      </c>
      <c r="G1014" s="43">
        <v>1</v>
      </c>
      <c r="H1014" s="30" t="s">
        <v>0</v>
      </c>
      <c r="I1014" s="31" t="s">
        <v>0</v>
      </c>
      <c r="J1014" s="17"/>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row>
    <row r="1015" spans="1:36" s="32" customFormat="1">
      <c r="A1015" s="211" t="s">
        <v>1399</v>
      </c>
      <c r="B1015" s="19" t="s">
        <v>2301</v>
      </c>
      <c r="C1015" s="20">
        <v>4.38</v>
      </c>
      <c r="D1015" s="21">
        <v>0.64700599999999997</v>
      </c>
      <c r="E1015" s="21">
        <v>0.83430000000000004</v>
      </c>
      <c r="F1015" s="42">
        <v>1</v>
      </c>
      <c r="G1015" s="43">
        <v>1.52</v>
      </c>
      <c r="H1015" s="22" t="s">
        <v>0</v>
      </c>
      <c r="I1015" s="23" t="s">
        <v>0</v>
      </c>
      <c r="J1015" s="17"/>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row>
    <row r="1016" spans="1:36" s="32" customFormat="1">
      <c r="A1016" s="211" t="s">
        <v>1400</v>
      </c>
      <c r="B1016" s="19" t="s">
        <v>2301</v>
      </c>
      <c r="C1016" s="20">
        <v>7.04</v>
      </c>
      <c r="D1016" s="21">
        <v>1.2554959999999999</v>
      </c>
      <c r="E1016" s="21">
        <v>1.6189</v>
      </c>
      <c r="F1016" s="42">
        <v>1</v>
      </c>
      <c r="G1016" s="43">
        <v>1.8</v>
      </c>
      <c r="H1016" s="22" t="s">
        <v>0</v>
      </c>
      <c r="I1016" s="23" t="s">
        <v>0</v>
      </c>
      <c r="J1016" s="17"/>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row>
    <row r="1017" spans="1:36" s="32" customFormat="1">
      <c r="A1017" s="212" t="s">
        <v>1401</v>
      </c>
      <c r="B1017" s="24" t="s">
        <v>2301</v>
      </c>
      <c r="C1017" s="25">
        <v>13.19</v>
      </c>
      <c r="D1017" s="26">
        <v>3.4025829999999999</v>
      </c>
      <c r="E1017" s="26">
        <v>4.3875000000000002</v>
      </c>
      <c r="F1017" s="44">
        <v>1</v>
      </c>
      <c r="G1017" s="45">
        <v>2</v>
      </c>
      <c r="H1017" s="27" t="s">
        <v>0</v>
      </c>
      <c r="I1017" s="28" t="s">
        <v>0</v>
      </c>
      <c r="J1017" s="17"/>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row>
    <row r="1018" spans="1:36" s="32" customFormat="1">
      <c r="A1018" s="211" t="s">
        <v>1402</v>
      </c>
      <c r="B1018" s="19" t="s">
        <v>2302</v>
      </c>
      <c r="C1018" s="20">
        <v>2.06</v>
      </c>
      <c r="D1018" s="21">
        <v>0.103339</v>
      </c>
      <c r="E1018" s="21">
        <v>0.1333</v>
      </c>
      <c r="F1018" s="42">
        <v>1</v>
      </c>
      <c r="G1018" s="43">
        <v>1</v>
      </c>
      <c r="H1018" s="30" t="s">
        <v>14</v>
      </c>
      <c r="I1018" s="31" t="s">
        <v>14</v>
      </c>
      <c r="J1018" s="17"/>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row>
    <row r="1019" spans="1:36" s="32" customFormat="1">
      <c r="A1019" s="211" t="s">
        <v>1403</v>
      </c>
      <c r="B1019" s="19" t="s">
        <v>2302</v>
      </c>
      <c r="C1019" s="20">
        <v>2.31</v>
      </c>
      <c r="D1019" s="21">
        <v>0.15285699999999999</v>
      </c>
      <c r="E1019" s="21">
        <v>0.1971</v>
      </c>
      <c r="F1019" s="42">
        <v>1</v>
      </c>
      <c r="G1019" s="43">
        <v>1</v>
      </c>
      <c r="H1019" s="22" t="s">
        <v>14</v>
      </c>
      <c r="I1019" s="23" t="s">
        <v>14</v>
      </c>
      <c r="J1019" s="17"/>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row>
    <row r="1020" spans="1:36" s="32" customFormat="1">
      <c r="A1020" s="211" t="s">
        <v>1404</v>
      </c>
      <c r="B1020" s="19" t="s">
        <v>2302</v>
      </c>
      <c r="C1020" s="20">
        <v>3.36</v>
      </c>
      <c r="D1020" s="21">
        <v>0.37161899999999998</v>
      </c>
      <c r="E1020" s="21">
        <v>0.47920000000000001</v>
      </c>
      <c r="F1020" s="42">
        <v>1</v>
      </c>
      <c r="G1020" s="43">
        <v>1</v>
      </c>
      <c r="H1020" s="22" t="s">
        <v>14</v>
      </c>
      <c r="I1020" s="23" t="s">
        <v>14</v>
      </c>
      <c r="J1020" s="17"/>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row>
    <row r="1021" spans="1:36" s="32" customFormat="1">
      <c r="A1021" s="212" t="s">
        <v>1405</v>
      </c>
      <c r="B1021" s="24" t="s">
        <v>2302</v>
      </c>
      <c r="C1021" s="25">
        <v>10.97</v>
      </c>
      <c r="D1021" s="26">
        <v>1.810945</v>
      </c>
      <c r="E1021" s="26">
        <v>2.3351000000000002</v>
      </c>
      <c r="F1021" s="44">
        <v>1</v>
      </c>
      <c r="G1021" s="45">
        <v>1</v>
      </c>
      <c r="H1021" s="27" t="s">
        <v>14</v>
      </c>
      <c r="I1021" s="28" t="s">
        <v>14</v>
      </c>
      <c r="J1021" s="17"/>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row>
    <row r="1022" spans="1:36" s="32" customFormat="1">
      <c r="A1022" s="211" t="s">
        <v>1406</v>
      </c>
      <c r="B1022" s="19" t="s">
        <v>2303</v>
      </c>
      <c r="C1022" s="20">
        <v>3.23</v>
      </c>
      <c r="D1022" s="21">
        <v>1.2720720000000001</v>
      </c>
      <c r="E1022" s="21">
        <v>1.6403000000000001</v>
      </c>
      <c r="F1022" s="42">
        <v>1</v>
      </c>
      <c r="G1022" s="43">
        <v>1</v>
      </c>
      <c r="H1022" s="30" t="s">
        <v>15</v>
      </c>
      <c r="I1022" s="31" t="s">
        <v>40</v>
      </c>
      <c r="J1022" s="17"/>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row>
    <row r="1023" spans="1:36" s="32" customFormat="1">
      <c r="A1023" s="211" t="s">
        <v>1407</v>
      </c>
      <c r="B1023" s="19" t="s">
        <v>2303</v>
      </c>
      <c r="C1023" s="20">
        <v>4.9800000000000004</v>
      </c>
      <c r="D1023" s="21">
        <v>1.820846</v>
      </c>
      <c r="E1023" s="21">
        <v>2.3479000000000001</v>
      </c>
      <c r="F1023" s="42">
        <v>1</v>
      </c>
      <c r="G1023" s="43">
        <v>1.52</v>
      </c>
      <c r="H1023" s="22" t="s">
        <v>15</v>
      </c>
      <c r="I1023" s="23" t="s">
        <v>40</v>
      </c>
      <c r="J1023" s="17"/>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row>
    <row r="1024" spans="1:36" s="32" customFormat="1">
      <c r="A1024" s="211" t="s">
        <v>1408</v>
      </c>
      <c r="B1024" s="19" t="s">
        <v>2303</v>
      </c>
      <c r="C1024" s="20">
        <v>7.49</v>
      </c>
      <c r="D1024" s="21">
        <v>2.4552109999999998</v>
      </c>
      <c r="E1024" s="21">
        <v>3.1659000000000002</v>
      </c>
      <c r="F1024" s="42">
        <v>1</v>
      </c>
      <c r="G1024" s="43">
        <v>1.8</v>
      </c>
      <c r="H1024" s="22" t="s">
        <v>15</v>
      </c>
      <c r="I1024" s="23" t="s">
        <v>40</v>
      </c>
      <c r="J1024" s="17"/>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row>
    <row r="1025" spans="1:36" s="32" customFormat="1">
      <c r="A1025" s="212" t="s">
        <v>1409</v>
      </c>
      <c r="B1025" s="24" t="s">
        <v>2303</v>
      </c>
      <c r="C1025" s="25">
        <v>14.51</v>
      </c>
      <c r="D1025" s="26">
        <v>4.9156409999999999</v>
      </c>
      <c r="E1025" s="26">
        <v>6.3384999999999998</v>
      </c>
      <c r="F1025" s="44">
        <v>1</v>
      </c>
      <c r="G1025" s="45">
        <v>2</v>
      </c>
      <c r="H1025" s="27" t="s">
        <v>15</v>
      </c>
      <c r="I1025" s="28" t="s">
        <v>40</v>
      </c>
      <c r="J1025" s="17"/>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row>
    <row r="1026" spans="1:36" s="32" customFormat="1">
      <c r="A1026" s="211" t="s">
        <v>1410</v>
      </c>
      <c r="B1026" s="19" t="s">
        <v>2304</v>
      </c>
      <c r="C1026" s="20">
        <v>3.02</v>
      </c>
      <c r="D1026" s="21">
        <v>1.0231889999999999</v>
      </c>
      <c r="E1026" s="21">
        <v>1.3192999999999999</v>
      </c>
      <c r="F1026" s="42">
        <v>1</v>
      </c>
      <c r="G1026" s="43">
        <v>1</v>
      </c>
      <c r="H1026" s="30" t="s">
        <v>15</v>
      </c>
      <c r="I1026" s="31" t="s">
        <v>40</v>
      </c>
      <c r="J1026" s="17"/>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row>
    <row r="1027" spans="1:36" s="32" customFormat="1">
      <c r="A1027" s="211" t="s">
        <v>1411</v>
      </c>
      <c r="B1027" s="19" t="s">
        <v>2304</v>
      </c>
      <c r="C1027" s="20">
        <v>4.13</v>
      </c>
      <c r="D1027" s="21">
        <v>1.4367730000000001</v>
      </c>
      <c r="E1027" s="21">
        <v>1.8526</v>
      </c>
      <c r="F1027" s="42">
        <v>1</v>
      </c>
      <c r="G1027" s="43">
        <v>1.52</v>
      </c>
      <c r="H1027" s="22" t="s">
        <v>15</v>
      </c>
      <c r="I1027" s="23" t="s">
        <v>40</v>
      </c>
      <c r="J1027" s="17"/>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row>
    <row r="1028" spans="1:36" s="32" customFormat="1">
      <c r="A1028" s="211" t="s">
        <v>1412</v>
      </c>
      <c r="B1028" s="19" t="s">
        <v>2304</v>
      </c>
      <c r="C1028" s="20">
        <v>9.2899999999999991</v>
      </c>
      <c r="D1028" s="21">
        <v>2.5356420000000002</v>
      </c>
      <c r="E1028" s="21">
        <v>3.2696000000000001</v>
      </c>
      <c r="F1028" s="42">
        <v>1</v>
      </c>
      <c r="G1028" s="43">
        <v>1.8</v>
      </c>
      <c r="H1028" s="22" t="s">
        <v>15</v>
      </c>
      <c r="I1028" s="23" t="s">
        <v>40</v>
      </c>
      <c r="J1028" s="17"/>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row>
    <row r="1029" spans="1:36" s="32" customFormat="1">
      <c r="A1029" s="212" t="s">
        <v>1413</v>
      </c>
      <c r="B1029" s="24" t="s">
        <v>2304</v>
      </c>
      <c r="C1029" s="25">
        <v>18.260000000000002</v>
      </c>
      <c r="D1029" s="26">
        <v>5.3211430000000002</v>
      </c>
      <c r="E1029" s="26">
        <v>6.8613</v>
      </c>
      <c r="F1029" s="44">
        <v>1</v>
      </c>
      <c r="G1029" s="45">
        <v>2</v>
      </c>
      <c r="H1029" s="27" t="s">
        <v>15</v>
      </c>
      <c r="I1029" s="28" t="s">
        <v>40</v>
      </c>
      <c r="J1029" s="17"/>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row>
    <row r="1030" spans="1:36" s="32" customFormat="1">
      <c r="A1030" s="211" t="s">
        <v>1414</v>
      </c>
      <c r="B1030" s="19" t="s">
        <v>2305</v>
      </c>
      <c r="C1030" s="20">
        <v>3.09</v>
      </c>
      <c r="D1030" s="21">
        <v>0.74865199999999998</v>
      </c>
      <c r="E1030" s="21">
        <v>0.96530000000000005</v>
      </c>
      <c r="F1030" s="42">
        <v>1</v>
      </c>
      <c r="G1030" s="43">
        <v>1</v>
      </c>
      <c r="H1030" s="30" t="s">
        <v>15</v>
      </c>
      <c r="I1030" s="31" t="s">
        <v>40</v>
      </c>
      <c r="J1030" s="17"/>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row>
    <row r="1031" spans="1:36" s="32" customFormat="1">
      <c r="A1031" s="211" t="s">
        <v>1415</v>
      </c>
      <c r="B1031" s="19" t="s">
        <v>2305</v>
      </c>
      <c r="C1031" s="20">
        <v>3.82</v>
      </c>
      <c r="D1031" s="21">
        <v>0.79920400000000003</v>
      </c>
      <c r="E1031" s="21">
        <v>1.0305</v>
      </c>
      <c r="F1031" s="42">
        <v>1</v>
      </c>
      <c r="G1031" s="43">
        <v>1.52</v>
      </c>
      <c r="H1031" s="22" t="s">
        <v>15</v>
      </c>
      <c r="I1031" s="23" t="s">
        <v>40</v>
      </c>
      <c r="J1031" s="17"/>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row>
    <row r="1032" spans="1:36" s="32" customFormat="1">
      <c r="A1032" s="211" t="s">
        <v>1416</v>
      </c>
      <c r="B1032" s="19" t="s">
        <v>2305</v>
      </c>
      <c r="C1032" s="20">
        <v>5.91</v>
      </c>
      <c r="D1032" s="21">
        <v>1.2849170000000001</v>
      </c>
      <c r="E1032" s="21">
        <v>1.6568000000000001</v>
      </c>
      <c r="F1032" s="42">
        <v>1</v>
      </c>
      <c r="G1032" s="43">
        <v>1.8</v>
      </c>
      <c r="H1032" s="22" t="s">
        <v>15</v>
      </c>
      <c r="I1032" s="23" t="s">
        <v>40</v>
      </c>
      <c r="J1032" s="17"/>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row>
    <row r="1033" spans="1:36" s="32" customFormat="1">
      <c r="A1033" s="212" t="s">
        <v>1417</v>
      </c>
      <c r="B1033" s="24" t="s">
        <v>2305</v>
      </c>
      <c r="C1033" s="25">
        <v>12.44</v>
      </c>
      <c r="D1033" s="26">
        <v>3.3385210000000001</v>
      </c>
      <c r="E1033" s="26">
        <v>4.3048000000000002</v>
      </c>
      <c r="F1033" s="44">
        <v>1</v>
      </c>
      <c r="G1033" s="45">
        <v>2</v>
      </c>
      <c r="H1033" s="27" t="s">
        <v>15</v>
      </c>
      <c r="I1033" s="28" t="s">
        <v>40</v>
      </c>
      <c r="J1033" s="17"/>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row>
    <row r="1034" spans="1:36" s="32" customFormat="1">
      <c r="A1034" s="211" t="s">
        <v>1418</v>
      </c>
      <c r="B1034" s="19" t="s">
        <v>2306</v>
      </c>
      <c r="C1034" s="20">
        <v>2.5</v>
      </c>
      <c r="D1034" s="21">
        <v>0.92029799999999995</v>
      </c>
      <c r="E1034" s="21">
        <v>1.1867000000000001</v>
      </c>
      <c r="F1034" s="42">
        <v>1</v>
      </c>
      <c r="G1034" s="43">
        <v>1</v>
      </c>
      <c r="H1034" s="30" t="s">
        <v>15</v>
      </c>
      <c r="I1034" s="31" t="s">
        <v>40</v>
      </c>
      <c r="J1034" s="17"/>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row>
    <row r="1035" spans="1:36" s="32" customFormat="1">
      <c r="A1035" s="211" t="s">
        <v>1419</v>
      </c>
      <c r="B1035" s="19" t="s">
        <v>2306</v>
      </c>
      <c r="C1035" s="20">
        <v>3.41</v>
      </c>
      <c r="D1035" s="21">
        <v>1.0826899999999999</v>
      </c>
      <c r="E1035" s="21">
        <v>1.3960999999999999</v>
      </c>
      <c r="F1035" s="42">
        <v>1</v>
      </c>
      <c r="G1035" s="43">
        <v>1.52</v>
      </c>
      <c r="H1035" s="22" t="s">
        <v>15</v>
      </c>
      <c r="I1035" s="23" t="s">
        <v>40</v>
      </c>
      <c r="J1035" s="17"/>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row>
    <row r="1036" spans="1:36" s="32" customFormat="1">
      <c r="A1036" s="211" t="s">
        <v>1420</v>
      </c>
      <c r="B1036" s="19" t="s">
        <v>2306</v>
      </c>
      <c r="C1036" s="20">
        <v>5.09</v>
      </c>
      <c r="D1036" s="21">
        <v>2.0620690000000002</v>
      </c>
      <c r="E1036" s="21">
        <v>2.6589</v>
      </c>
      <c r="F1036" s="42">
        <v>1</v>
      </c>
      <c r="G1036" s="43">
        <v>1.8</v>
      </c>
      <c r="H1036" s="22" t="s">
        <v>15</v>
      </c>
      <c r="I1036" s="23" t="s">
        <v>40</v>
      </c>
      <c r="J1036" s="17"/>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row>
    <row r="1037" spans="1:36" s="32" customFormat="1">
      <c r="A1037" s="212" t="s">
        <v>1421</v>
      </c>
      <c r="B1037" s="24" t="s">
        <v>2306</v>
      </c>
      <c r="C1037" s="25">
        <v>11.9</v>
      </c>
      <c r="D1037" s="26">
        <v>3.9330530000000001</v>
      </c>
      <c r="E1037" s="26">
        <v>5.0715000000000003</v>
      </c>
      <c r="F1037" s="44">
        <v>1</v>
      </c>
      <c r="G1037" s="45">
        <v>2</v>
      </c>
      <c r="H1037" s="27" t="s">
        <v>15</v>
      </c>
      <c r="I1037" s="28" t="s">
        <v>40</v>
      </c>
      <c r="J1037" s="17"/>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row>
    <row r="1038" spans="1:36" s="32" customFormat="1">
      <c r="A1038" s="211" t="s">
        <v>1422</v>
      </c>
      <c r="B1038" s="19" t="s">
        <v>2307</v>
      </c>
      <c r="C1038" s="20">
        <v>3.87</v>
      </c>
      <c r="D1038" s="21">
        <v>0.57113599999999998</v>
      </c>
      <c r="E1038" s="21">
        <v>0.73640000000000005</v>
      </c>
      <c r="F1038" s="42">
        <v>1</v>
      </c>
      <c r="G1038" s="43">
        <v>1</v>
      </c>
      <c r="H1038" s="30" t="s">
        <v>15</v>
      </c>
      <c r="I1038" s="31" t="s">
        <v>40</v>
      </c>
      <c r="J1038" s="17"/>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row>
    <row r="1039" spans="1:36" s="32" customFormat="1">
      <c r="A1039" s="211" t="s">
        <v>1423</v>
      </c>
      <c r="B1039" s="19" t="s">
        <v>2307</v>
      </c>
      <c r="C1039" s="20">
        <v>5.08</v>
      </c>
      <c r="D1039" s="21">
        <v>0.78234700000000001</v>
      </c>
      <c r="E1039" s="21">
        <v>1.0087999999999999</v>
      </c>
      <c r="F1039" s="42">
        <v>1</v>
      </c>
      <c r="G1039" s="43">
        <v>1.52</v>
      </c>
      <c r="H1039" s="22" t="s">
        <v>15</v>
      </c>
      <c r="I1039" s="23" t="s">
        <v>40</v>
      </c>
      <c r="J1039" s="17"/>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row>
    <row r="1040" spans="1:36" s="32" customFormat="1">
      <c r="A1040" s="211" t="s">
        <v>1424</v>
      </c>
      <c r="B1040" s="19" t="s">
        <v>2307</v>
      </c>
      <c r="C1040" s="20">
        <v>7.28</v>
      </c>
      <c r="D1040" s="21">
        <v>1.2122409999999999</v>
      </c>
      <c r="E1040" s="21">
        <v>1.5630999999999999</v>
      </c>
      <c r="F1040" s="42">
        <v>1</v>
      </c>
      <c r="G1040" s="43">
        <v>1.8</v>
      </c>
      <c r="H1040" s="22" t="s">
        <v>15</v>
      </c>
      <c r="I1040" s="23" t="s">
        <v>40</v>
      </c>
      <c r="J1040" s="17"/>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row>
    <row r="1041" spans="1:36" s="32" customFormat="1">
      <c r="A1041" s="212" t="s">
        <v>1425</v>
      </c>
      <c r="B1041" s="24" t="s">
        <v>2307</v>
      </c>
      <c r="C1041" s="25">
        <v>13.03</v>
      </c>
      <c r="D1041" s="26">
        <v>2.8482020000000001</v>
      </c>
      <c r="E1041" s="26">
        <v>3.6726000000000001</v>
      </c>
      <c r="F1041" s="44">
        <v>1</v>
      </c>
      <c r="G1041" s="45">
        <v>2</v>
      </c>
      <c r="H1041" s="27" t="s">
        <v>15</v>
      </c>
      <c r="I1041" s="28" t="s">
        <v>40</v>
      </c>
      <c r="J1041" s="17"/>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row>
    <row r="1042" spans="1:36" s="32" customFormat="1">
      <c r="A1042" s="211" t="s">
        <v>1426</v>
      </c>
      <c r="B1042" s="19" t="s">
        <v>2308</v>
      </c>
      <c r="C1042" s="20">
        <v>2.15</v>
      </c>
      <c r="D1042" s="21">
        <v>0.47950900000000002</v>
      </c>
      <c r="E1042" s="21">
        <v>0.61829999999999996</v>
      </c>
      <c r="F1042" s="42">
        <v>1</v>
      </c>
      <c r="G1042" s="43">
        <v>1</v>
      </c>
      <c r="H1042" s="30" t="s">
        <v>15</v>
      </c>
      <c r="I1042" s="31" t="s">
        <v>40</v>
      </c>
      <c r="J1042" s="17"/>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row>
    <row r="1043" spans="1:36" s="32" customFormat="1">
      <c r="A1043" s="211" t="s">
        <v>1427</v>
      </c>
      <c r="B1043" s="19" t="s">
        <v>2308</v>
      </c>
      <c r="C1043" s="20">
        <v>2.82</v>
      </c>
      <c r="D1043" s="21">
        <v>0.60536599999999996</v>
      </c>
      <c r="E1043" s="21">
        <v>0.78059999999999996</v>
      </c>
      <c r="F1043" s="42">
        <v>1</v>
      </c>
      <c r="G1043" s="43">
        <v>1.52</v>
      </c>
      <c r="H1043" s="22" t="s">
        <v>15</v>
      </c>
      <c r="I1043" s="23" t="s">
        <v>40</v>
      </c>
      <c r="J1043" s="17"/>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row>
    <row r="1044" spans="1:36" s="32" customFormat="1">
      <c r="A1044" s="211" t="s">
        <v>1428</v>
      </c>
      <c r="B1044" s="19" t="s">
        <v>2308</v>
      </c>
      <c r="C1044" s="20">
        <v>4.0999999999999996</v>
      </c>
      <c r="D1044" s="21">
        <v>0.86621300000000001</v>
      </c>
      <c r="E1044" s="21">
        <v>1.1169</v>
      </c>
      <c r="F1044" s="42">
        <v>1</v>
      </c>
      <c r="G1044" s="43">
        <v>1.8</v>
      </c>
      <c r="H1044" s="22" t="s">
        <v>15</v>
      </c>
      <c r="I1044" s="23" t="s">
        <v>40</v>
      </c>
      <c r="J1044" s="17"/>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row>
    <row r="1045" spans="1:36" s="32" customFormat="1">
      <c r="A1045" s="212" t="s">
        <v>1429</v>
      </c>
      <c r="B1045" s="24" t="s">
        <v>2308</v>
      </c>
      <c r="C1045" s="25">
        <v>7.32</v>
      </c>
      <c r="D1045" s="26">
        <v>1.617937</v>
      </c>
      <c r="E1045" s="26">
        <v>2.0861999999999998</v>
      </c>
      <c r="F1045" s="44">
        <v>1</v>
      </c>
      <c r="G1045" s="45">
        <v>2</v>
      </c>
      <c r="H1045" s="27" t="s">
        <v>15</v>
      </c>
      <c r="I1045" s="28" t="s">
        <v>40</v>
      </c>
      <c r="J1045" s="17"/>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row>
    <row r="1046" spans="1:36" s="32" customFormat="1">
      <c r="A1046" s="211" t="s">
        <v>1430</v>
      </c>
      <c r="B1046" s="19" t="s">
        <v>2309</v>
      </c>
      <c r="C1046" s="20">
        <v>3.66</v>
      </c>
      <c r="D1046" s="21">
        <v>1.496559</v>
      </c>
      <c r="E1046" s="21">
        <v>1.9297</v>
      </c>
      <c r="F1046" s="42">
        <v>1</v>
      </c>
      <c r="G1046" s="43">
        <v>1</v>
      </c>
      <c r="H1046" s="30" t="s">
        <v>15</v>
      </c>
      <c r="I1046" s="31" t="s">
        <v>40</v>
      </c>
      <c r="J1046" s="17"/>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row>
    <row r="1047" spans="1:36" s="32" customFormat="1">
      <c r="A1047" s="211" t="s">
        <v>1431</v>
      </c>
      <c r="B1047" s="19" t="s">
        <v>2309</v>
      </c>
      <c r="C1047" s="20">
        <v>5.96</v>
      </c>
      <c r="D1047" s="21">
        <v>2.0581770000000001</v>
      </c>
      <c r="E1047" s="21">
        <v>2.6539000000000001</v>
      </c>
      <c r="F1047" s="42">
        <v>1</v>
      </c>
      <c r="G1047" s="43">
        <v>1.52</v>
      </c>
      <c r="H1047" s="22" t="s">
        <v>15</v>
      </c>
      <c r="I1047" s="23" t="s">
        <v>40</v>
      </c>
      <c r="J1047" s="17"/>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row>
    <row r="1048" spans="1:36" s="32" customFormat="1">
      <c r="A1048" s="211" t="s">
        <v>1432</v>
      </c>
      <c r="B1048" s="19" t="s">
        <v>2309</v>
      </c>
      <c r="C1048" s="20">
        <v>11.09</v>
      </c>
      <c r="D1048" s="21">
        <v>3.5550290000000002</v>
      </c>
      <c r="E1048" s="21">
        <v>4.5839999999999996</v>
      </c>
      <c r="F1048" s="42">
        <v>1</v>
      </c>
      <c r="G1048" s="43">
        <v>1.8</v>
      </c>
      <c r="H1048" s="22" t="s">
        <v>15</v>
      </c>
      <c r="I1048" s="23" t="s">
        <v>40</v>
      </c>
      <c r="J1048" s="17"/>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row>
    <row r="1049" spans="1:36" s="32" customFormat="1">
      <c r="A1049" s="212" t="s">
        <v>1433</v>
      </c>
      <c r="B1049" s="24" t="s">
        <v>2309</v>
      </c>
      <c r="C1049" s="25">
        <v>22.97</v>
      </c>
      <c r="D1049" s="26">
        <v>7.1107480000000001</v>
      </c>
      <c r="E1049" s="26">
        <v>9.1689000000000007</v>
      </c>
      <c r="F1049" s="44">
        <v>1</v>
      </c>
      <c r="G1049" s="45">
        <v>2</v>
      </c>
      <c r="H1049" s="27" t="s">
        <v>15</v>
      </c>
      <c r="I1049" s="28" t="s">
        <v>40</v>
      </c>
      <c r="J1049" s="17"/>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row>
    <row r="1050" spans="1:36" s="32" customFormat="1">
      <c r="A1050" s="211" t="s">
        <v>1434</v>
      </c>
      <c r="B1050" s="19" t="s">
        <v>2310</v>
      </c>
      <c r="C1050" s="20">
        <v>2.5099999999999998</v>
      </c>
      <c r="D1050" s="21">
        <v>1.090433</v>
      </c>
      <c r="E1050" s="21">
        <v>1.4060999999999999</v>
      </c>
      <c r="F1050" s="42">
        <v>1</v>
      </c>
      <c r="G1050" s="43">
        <v>1</v>
      </c>
      <c r="H1050" s="30" t="s">
        <v>15</v>
      </c>
      <c r="I1050" s="31" t="s">
        <v>40</v>
      </c>
      <c r="J1050" s="17"/>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row>
    <row r="1051" spans="1:36" s="32" customFormat="1">
      <c r="A1051" s="211" t="s">
        <v>1435</v>
      </c>
      <c r="B1051" s="19" t="s">
        <v>2310</v>
      </c>
      <c r="C1051" s="20">
        <v>4.55</v>
      </c>
      <c r="D1051" s="21">
        <v>1.500901</v>
      </c>
      <c r="E1051" s="21">
        <v>1.9353</v>
      </c>
      <c r="F1051" s="42">
        <v>1</v>
      </c>
      <c r="G1051" s="43">
        <v>1.52</v>
      </c>
      <c r="H1051" s="22" t="s">
        <v>15</v>
      </c>
      <c r="I1051" s="23" t="s">
        <v>40</v>
      </c>
      <c r="J1051" s="17"/>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row>
    <row r="1052" spans="1:36" s="32" customFormat="1">
      <c r="A1052" s="211" t="s">
        <v>1436</v>
      </c>
      <c r="B1052" s="19" t="s">
        <v>2310</v>
      </c>
      <c r="C1052" s="20">
        <v>10.37</v>
      </c>
      <c r="D1052" s="21">
        <v>2.7584019999999998</v>
      </c>
      <c r="E1052" s="21">
        <v>3.5568</v>
      </c>
      <c r="F1052" s="42">
        <v>1</v>
      </c>
      <c r="G1052" s="43">
        <v>1.8</v>
      </c>
      <c r="H1052" s="22" t="s">
        <v>15</v>
      </c>
      <c r="I1052" s="23" t="s">
        <v>40</v>
      </c>
      <c r="J1052" s="17"/>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row>
    <row r="1053" spans="1:36" s="32" customFormat="1">
      <c r="A1053" s="212" t="s">
        <v>1437</v>
      </c>
      <c r="B1053" s="24" t="s">
        <v>2310</v>
      </c>
      <c r="C1053" s="25">
        <v>22.67</v>
      </c>
      <c r="D1053" s="26">
        <v>6.7213339999999997</v>
      </c>
      <c r="E1053" s="26">
        <v>8.6668000000000003</v>
      </c>
      <c r="F1053" s="44">
        <v>1</v>
      </c>
      <c r="G1053" s="45">
        <v>2</v>
      </c>
      <c r="H1053" s="27" t="s">
        <v>15</v>
      </c>
      <c r="I1053" s="28" t="s">
        <v>40</v>
      </c>
      <c r="J1053" s="17"/>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row>
    <row r="1054" spans="1:36" s="32" customFormat="1">
      <c r="A1054" s="211" t="s">
        <v>1438</v>
      </c>
      <c r="B1054" s="19" t="s">
        <v>2311</v>
      </c>
      <c r="C1054" s="20">
        <v>4.6500000000000004</v>
      </c>
      <c r="D1054" s="21">
        <v>1.267522</v>
      </c>
      <c r="E1054" s="21">
        <v>1.6344000000000001</v>
      </c>
      <c r="F1054" s="42">
        <v>1</v>
      </c>
      <c r="G1054" s="43">
        <v>1</v>
      </c>
      <c r="H1054" s="30" t="s">
        <v>15</v>
      </c>
      <c r="I1054" s="31" t="s">
        <v>40</v>
      </c>
      <c r="J1054" s="17"/>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row>
    <row r="1055" spans="1:36" s="32" customFormat="1">
      <c r="A1055" s="211" t="s">
        <v>1439</v>
      </c>
      <c r="B1055" s="19" t="s">
        <v>2311</v>
      </c>
      <c r="C1055" s="20">
        <v>7.63</v>
      </c>
      <c r="D1055" s="21">
        <v>2.0927359999999999</v>
      </c>
      <c r="E1055" s="21">
        <v>2.6985000000000001</v>
      </c>
      <c r="F1055" s="42">
        <v>1</v>
      </c>
      <c r="G1055" s="43">
        <v>1.52</v>
      </c>
      <c r="H1055" s="22" t="s">
        <v>15</v>
      </c>
      <c r="I1055" s="23" t="s">
        <v>40</v>
      </c>
      <c r="J1055" s="17"/>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row>
    <row r="1056" spans="1:36" s="32" customFormat="1">
      <c r="A1056" s="211" t="s">
        <v>1440</v>
      </c>
      <c r="B1056" s="19" t="s">
        <v>2311</v>
      </c>
      <c r="C1056" s="20">
        <v>15.82</v>
      </c>
      <c r="D1056" s="21">
        <v>4.0230350000000001</v>
      </c>
      <c r="E1056" s="21">
        <v>5.1875</v>
      </c>
      <c r="F1056" s="42">
        <v>1</v>
      </c>
      <c r="G1056" s="43">
        <v>1.8</v>
      </c>
      <c r="H1056" s="22" t="s">
        <v>15</v>
      </c>
      <c r="I1056" s="23" t="s">
        <v>40</v>
      </c>
      <c r="J1056" s="17"/>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row>
    <row r="1057" spans="1:36" s="32" customFormat="1">
      <c r="A1057" s="212" t="s">
        <v>1441</v>
      </c>
      <c r="B1057" s="24" t="s">
        <v>2311</v>
      </c>
      <c r="C1057" s="25">
        <v>27.65</v>
      </c>
      <c r="D1057" s="26">
        <v>7.670191</v>
      </c>
      <c r="E1057" s="26">
        <v>9.8902999999999999</v>
      </c>
      <c r="F1057" s="44">
        <v>1</v>
      </c>
      <c r="G1057" s="45">
        <v>2</v>
      </c>
      <c r="H1057" s="27" t="s">
        <v>15</v>
      </c>
      <c r="I1057" s="28" t="s">
        <v>40</v>
      </c>
      <c r="J1057" s="17"/>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row>
    <row r="1058" spans="1:36" s="32" customFormat="1">
      <c r="A1058" s="211" t="s">
        <v>1442</v>
      </c>
      <c r="B1058" s="19" t="s">
        <v>2312</v>
      </c>
      <c r="C1058" s="20">
        <v>3.83</v>
      </c>
      <c r="D1058" s="21">
        <v>1.0736870000000001</v>
      </c>
      <c r="E1058" s="21">
        <v>1.3845000000000001</v>
      </c>
      <c r="F1058" s="42">
        <v>1</v>
      </c>
      <c r="G1058" s="43">
        <v>1</v>
      </c>
      <c r="H1058" s="30" t="s">
        <v>15</v>
      </c>
      <c r="I1058" s="31" t="s">
        <v>40</v>
      </c>
      <c r="J1058" s="17"/>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row>
    <row r="1059" spans="1:36" s="32" customFormat="1">
      <c r="A1059" s="211" t="s">
        <v>1443</v>
      </c>
      <c r="B1059" s="19" t="s">
        <v>2312</v>
      </c>
      <c r="C1059" s="20">
        <v>4.97</v>
      </c>
      <c r="D1059" s="21">
        <v>1.2397830000000001</v>
      </c>
      <c r="E1059" s="21">
        <v>1.5986</v>
      </c>
      <c r="F1059" s="42">
        <v>1</v>
      </c>
      <c r="G1059" s="43">
        <v>1.52</v>
      </c>
      <c r="H1059" s="22" t="s">
        <v>15</v>
      </c>
      <c r="I1059" s="23" t="s">
        <v>40</v>
      </c>
      <c r="J1059" s="17"/>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row>
    <row r="1060" spans="1:36" s="32" customFormat="1">
      <c r="A1060" s="211" t="s">
        <v>1444</v>
      </c>
      <c r="B1060" s="19" t="s">
        <v>2312</v>
      </c>
      <c r="C1060" s="20">
        <v>8.09</v>
      </c>
      <c r="D1060" s="21">
        <v>1.9192199999999999</v>
      </c>
      <c r="E1060" s="21">
        <v>2.4746999999999999</v>
      </c>
      <c r="F1060" s="42">
        <v>1</v>
      </c>
      <c r="G1060" s="43">
        <v>1.8</v>
      </c>
      <c r="H1060" s="22" t="s">
        <v>15</v>
      </c>
      <c r="I1060" s="23" t="s">
        <v>40</v>
      </c>
      <c r="J1060" s="17"/>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row>
    <row r="1061" spans="1:36" s="32" customFormat="1">
      <c r="A1061" s="212" t="s">
        <v>1445</v>
      </c>
      <c r="B1061" s="24" t="s">
        <v>2312</v>
      </c>
      <c r="C1061" s="25">
        <v>15.12</v>
      </c>
      <c r="D1061" s="26">
        <v>4.0366330000000001</v>
      </c>
      <c r="E1061" s="26">
        <v>5.2050000000000001</v>
      </c>
      <c r="F1061" s="44">
        <v>1</v>
      </c>
      <c r="G1061" s="45">
        <v>2</v>
      </c>
      <c r="H1061" s="27" t="s">
        <v>15</v>
      </c>
      <c r="I1061" s="28" t="s">
        <v>40</v>
      </c>
      <c r="J1061" s="17"/>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row>
    <row r="1062" spans="1:36" s="32" customFormat="1">
      <c r="A1062" s="211" t="s">
        <v>1446</v>
      </c>
      <c r="B1062" s="19" t="s">
        <v>2313</v>
      </c>
      <c r="C1062" s="20">
        <v>2.95</v>
      </c>
      <c r="D1062" s="21">
        <v>0.72564499999999998</v>
      </c>
      <c r="E1062" s="21">
        <v>0.93569999999999998</v>
      </c>
      <c r="F1062" s="42">
        <v>1</v>
      </c>
      <c r="G1062" s="43">
        <v>1</v>
      </c>
      <c r="H1062" s="30" t="s">
        <v>15</v>
      </c>
      <c r="I1062" s="31" t="s">
        <v>40</v>
      </c>
      <c r="J1062" s="17"/>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row>
    <row r="1063" spans="1:36" s="32" customFormat="1">
      <c r="A1063" s="211" t="s">
        <v>1447</v>
      </c>
      <c r="B1063" s="19" t="s">
        <v>2313</v>
      </c>
      <c r="C1063" s="20">
        <v>4.78</v>
      </c>
      <c r="D1063" s="21">
        <v>1.5169889999999999</v>
      </c>
      <c r="E1063" s="21">
        <v>1.9560999999999999</v>
      </c>
      <c r="F1063" s="42">
        <v>1</v>
      </c>
      <c r="G1063" s="43">
        <v>1.52</v>
      </c>
      <c r="H1063" s="22" t="s">
        <v>15</v>
      </c>
      <c r="I1063" s="23" t="s">
        <v>40</v>
      </c>
      <c r="J1063" s="17"/>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row>
    <row r="1064" spans="1:36" s="32" customFormat="1">
      <c r="A1064" s="211" t="s">
        <v>1448</v>
      </c>
      <c r="B1064" s="19" t="s">
        <v>2313</v>
      </c>
      <c r="C1064" s="20">
        <v>7.63</v>
      </c>
      <c r="D1064" s="21">
        <v>2.2209189999999999</v>
      </c>
      <c r="E1064" s="21">
        <v>2.8637999999999999</v>
      </c>
      <c r="F1064" s="42">
        <v>1</v>
      </c>
      <c r="G1064" s="43">
        <v>1.8</v>
      </c>
      <c r="H1064" s="22" t="s">
        <v>15</v>
      </c>
      <c r="I1064" s="23" t="s">
        <v>40</v>
      </c>
      <c r="J1064" s="17"/>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row>
    <row r="1065" spans="1:36" s="32" customFormat="1">
      <c r="A1065" s="212" t="s">
        <v>1449</v>
      </c>
      <c r="B1065" s="24" t="s">
        <v>2313</v>
      </c>
      <c r="C1065" s="25">
        <v>12.87</v>
      </c>
      <c r="D1065" s="26">
        <v>4.1084250000000004</v>
      </c>
      <c r="E1065" s="26">
        <v>5.2976000000000001</v>
      </c>
      <c r="F1065" s="44">
        <v>1</v>
      </c>
      <c r="G1065" s="45">
        <v>2</v>
      </c>
      <c r="H1065" s="33" t="s">
        <v>15</v>
      </c>
      <c r="I1065" s="196" t="s">
        <v>40</v>
      </c>
      <c r="J1065" s="17"/>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row>
    <row r="1066" spans="1:36" s="32" customFormat="1">
      <c r="A1066" s="211" t="s">
        <v>1450</v>
      </c>
      <c r="B1066" s="19" t="s">
        <v>2314</v>
      </c>
      <c r="C1066" s="20">
        <v>2.68</v>
      </c>
      <c r="D1066" s="21">
        <v>0.66711600000000004</v>
      </c>
      <c r="E1066" s="21">
        <v>0.86019999999999996</v>
      </c>
      <c r="F1066" s="42">
        <v>1</v>
      </c>
      <c r="G1066" s="43">
        <v>1</v>
      </c>
      <c r="H1066" s="197" t="s">
        <v>15</v>
      </c>
      <c r="I1066" s="198" t="s">
        <v>40</v>
      </c>
      <c r="J1066" s="17"/>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row>
    <row r="1067" spans="1:36" s="32" customFormat="1">
      <c r="A1067" s="211" t="s">
        <v>1451</v>
      </c>
      <c r="B1067" s="19" t="s">
        <v>2314</v>
      </c>
      <c r="C1067" s="20">
        <v>3.75</v>
      </c>
      <c r="D1067" s="21">
        <v>0.78611299999999995</v>
      </c>
      <c r="E1067" s="21">
        <v>1.0137</v>
      </c>
      <c r="F1067" s="42">
        <v>1</v>
      </c>
      <c r="G1067" s="43">
        <v>1.52</v>
      </c>
      <c r="H1067" s="30" t="s">
        <v>15</v>
      </c>
      <c r="I1067" s="31" t="s">
        <v>40</v>
      </c>
      <c r="J1067" s="17"/>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row>
    <row r="1068" spans="1:36" s="32" customFormat="1">
      <c r="A1068" s="211" t="s">
        <v>1452</v>
      </c>
      <c r="B1068" s="19" t="s">
        <v>2314</v>
      </c>
      <c r="C1068" s="20">
        <v>6.02</v>
      </c>
      <c r="D1068" s="21">
        <v>1.264921</v>
      </c>
      <c r="E1068" s="21">
        <v>1.631</v>
      </c>
      <c r="F1068" s="42">
        <v>1</v>
      </c>
      <c r="G1068" s="43">
        <v>1.8</v>
      </c>
      <c r="H1068" s="22" t="s">
        <v>15</v>
      </c>
      <c r="I1068" s="23" t="s">
        <v>40</v>
      </c>
      <c r="J1068" s="17"/>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row>
    <row r="1069" spans="1:36" s="32" customFormat="1">
      <c r="A1069" s="212" t="s">
        <v>1453</v>
      </c>
      <c r="B1069" s="24" t="s">
        <v>2314</v>
      </c>
      <c r="C1069" s="25">
        <v>10.85</v>
      </c>
      <c r="D1069" s="26">
        <v>2.4484659999999998</v>
      </c>
      <c r="E1069" s="26">
        <v>3.1572</v>
      </c>
      <c r="F1069" s="44">
        <v>1</v>
      </c>
      <c r="G1069" s="45">
        <v>2</v>
      </c>
      <c r="H1069" s="27" t="s">
        <v>15</v>
      </c>
      <c r="I1069" s="28" t="s">
        <v>40</v>
      </c>
      <c r="J1069" s="17"/>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row>
    <row r="1070" spans="1:36" s="32" customFormat="1">
      <c r="A1070" s="211" t="s">
        <v>2390</v>
      </c>
      <c r="B1070" s="19" t="s">
        <v>2315</v>
      </c>
      <c r="C1070" s="20">
        <v>4.42</v>
      </c>
      <c r="D1070" s="21">
        <v>0.60719800000000002</v>
      </c>
      <c r="E1070" s="21">
        <v>0.78290000000000004</v>
      </c>
      <c r="F1070" s="42">
        <v>1</v>
      </c>
      <c r="G1070" s="43">
        <v>1</v>
      </c>
      <c r="H1070" s="30" t="s">
        <v>15</v>
      </c>
      <c r="I1070" s="31" t="s">
        <v>40</v>
      </c>
      <c r="J1070" s="17"/>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row>
    <row r="1071" spans="1:36" s="32" customFormat="1">
      <c r="A1071" s="211" t="s">
        <v>2391</v>
      </c>
      <c r="B1071" s="19" t="s">
        <v>2315</v>
      </c>
      <c r="C1071" s="20">
        <v>4.0999999999999996</v>
      </c>
      <c r="D1071" s="21">
        <v>0.88536300000000001</v>
      </c>
      <c r="E1071" s="21">
        <v>1.1415999999999999</v>
      </c>
      <c r="F1071" s="42">
        <v>1</v>
      </c>
      <c r="G1071" s="43">
        <v>1.52</v>
      </c>
      <c r="H1071" s="22" t="s">
        <v>15</v>
      </c>
      <c r="I1071" s="23" t="s">
        <v>40</v>
      </c>
      <c r="J1071" s="17"/>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row>
    <row r="1072" spans="1:36" s="32" customFormat="1">
      <c r="A1072" s="211" t="s">
        <v>2392</v>
      </c>
      <c r="B1072" s="19" t="s">
        <v>2315</v>
      </c>
      <c r="C1072" s="20">
        <v>10.46</v>
      </c>
      <c r="D1072" s="21">
        <v>2.3086700000000002</v>
      </c>
      <c r="E1072" s="21">
        <v>2.9769000000000001</v>
      </c>
      <c r="F1072" s="42">
        <v>1</v>
      </c>
      <c r="G1072" s="43">
        <v>1.8</v>
      </c>
      <c r="H1072" s="22" t="s">
        <v>15</v>
      </c>
      <c r="I1072" s="23" t="s">
        <v>40</v>
      </c>
      <c r="J1072" s="17"/>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row>
    <row r="1073" spans="1:36" s="32" customFormat="1">
      <c r="A1073" s="212" t="s">
        <v>2393</v>
      </c>
      <c r="B1073" s="24" t="s">
        <v>2315</v>
      </c>
      <c r="C1073" s="25">
        <v>25.83</v>
      </c>
      <c r="D1073" s="26">
        <v>6.3677789999999996</v>
      </c>
      <c r="E1073" s="26">
        <v>8.2109000000000005</v>
      </c>
      <c r="F1073" s="44">
        <v>1</v>
      </c>
      <c r="G1073" s="45">
        <v>2</v>
      </c>
      <c r="H1073" s="27" t="s">
        <v>15</v>
      </c>
      <c r="I1073" s="28" t="s">
        <v>40</v>
      </c>
      <c r="J1073" s="17"/>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row>
    <row r="1074" spans="1:36" s="32" customFormat="1">
      <c r="A1074" s="211" t="s">
        <v>2394</v>
      </c>
      <c r="B1074" s="19" t="s">
        <v>2316</v>
      </c>
      <c r="C1074" s="20">
        <v>2.74</v>
      </c>
      <c r="D1074" s="21">
        <v>0.79949099999999995</v>
      </c>
      <c r="E1074" s="21">
        <v>1.0308999999999999</v>
      </c>
      <c r="F1074" s="42">
        <v>1</v>
      </c>
      <c r="G1074" s="43">
        <v>1</v>
      </c>
      <c r="H1074" s="30" t="s">
        <v>15</v>
      </c>
      <c r="I1074" s="31" t="s">
        <v>40</v>
      </c>
      <c r="J1074" s="17"/>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row>
    <row r="1075" spans="1:36" s="32" customFormat="1">
      <c r="A1075" s="211" t="s">
        <v>2395</v>
      </c>
      <c r="B1075" s="19" t="s">
        <v>2316</v>
      </c>
      <c r="C1075" s="20">
        <v>3.39</v>
      </c>
      <c r="D1075" s="21">
        <v>0.95099699999999998</v>
      </c>
      <c r="E1075" s="21">
        <v>1.2262999999999999</v>
      </c>
      <c r="F1075" s="42">
        <v>1</v>
      </c>
      <c r="G1075" s="43">
        <v>1.52</v>
      </c>
      <c r="H1075" s="22" t="s">
        <v>15</v>
      </c>
      <c r="I1075" s="23" t="s">
        <v>40</v>
      </c>
      <c r="J1075" s="17"/>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row>
    <row r="1076" spans="1:36" s="32" customFormat="1">
      <c r="A1076" s="211" t="s">
        <v>2396</v>
      </c>
      <c r="B1076" s="19" t="s">
        <v>2316</v>
      </c>
      <c r="C1076" s="20">
        <v>4.99</v>
      </c>
      <c r="D1076" s="21">
        <v>1.492262</v>
      </c>
      <c r="E1076" s="21">
        <v>1.9241999999999999</v>
      </c>
      <c r="F1076" s="42">
        <v>1</v>
      </c>
      <c r="G1076" s="43">
        <v>1.8</v>
      </c>
      <c r="H1076" s="22" t="s">
        <v>15</v>
      </c>
      <c r="I1076" s="23" t="s">
        <v>40</v>
      </c>
      <c r="J1076" s="17"/>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row>
    <row r="1077" spans="1:36" s="32" customFormat="1">
      <c r="A1077" s="212" t="s">
        <v>2397</v>
      </c>
      <c r="B1077" s="24" t="s">
        <v>2316</v>
      </c>
      <c r="C1077" s="25">
        <v>12.87</v>
      </c>
      <c r="D1077" s="26">
        <v>3.5210140000000001</v>
      </c>
      <c r="E1077" s="26">
        <v>4.5401999999999996</v>
      </c>
      <c r="F1077" s="44">
        <v>1</v>
      </c>
      <c r="G1077" s="45">
        <v>2</v>
      </c>
      <c r="H1077" s="27" t="s">
        <v>15</v>
      </c>
      <c r="I1077" s="28" t="s">
        <v>40</v>
      </c>
      <c r="J1077" s="17"/>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row>
    <row r="1078" spans="1:36" s="32" customFormat="1">
      <c r="A1078" s="211" t="s">
        <v>1454</v>
      </c>
      <c r="B1078" s="19" t="s">
        <v>2317</v>
      </c>
      <c r="C1078" s="20">
        <v>4.21</v>
      </c>
      <c r="D1078" s="21">
        <v>1.065277</v>
      </c>
      <c r="E1078" s="21">
        <v>1.3735999999999999</v>
      </c>
      <c r="F1078" s="42">
        <v>1</v>
      </c>
      <c r="G1078" s="43">
        <v>1</v>
      </c>
      <c r="H1078" s="30" t="s">
        <v>15</v>
      </c>
      <c r="I1078" s="31" t="s">
        <v>40</v>
      </c>
      <c r="J1078" s="17"/>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row>
    <row r="1079" spans="1:36" s="32" customFormat="1">
      <c r="A1079" s="211" t="s">
        <v>1455</v>
      </c>
      <c r="B1079" s="19" t="s">
        <v>2317</v>
      </c>
      <c r="C1079" s="20">
        <v>6.1</v>
      </c>
      <c r="D1079" s="21">
        <v>1.500202</v>
      </c>
      <c r="E1079" s="21">
        <v>1.9343999999999999</v>
      </c>
      <c r="F1079" s="42">
        <v>1</v>
      </c>
      <c r="G1079" s="43">
        <v>1.52</v>
      </c>
      <c r="H1079" s="22" t="s">
        <v>15</v>
      </c>
      <c r="I1079" s="23" t="s">
        <v>40</v>
      </c>
      <c r="J1079" s="17"/>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row>
    <row r="1080" spans="1:36" s="32" customFormat="1">
      <c r="A1080" s="211" t="s">
        <v>1456</v>
      </c>
      <c r="B1080" s="19" t="s">
        <v>2317</v>
      </c>
      <c r="C1080" s="20">
        <v>10.24</v>
      </c>
      <c r="D1080" s="21">
        <v>2.5761229999999999</v>
      </c>
      <c r="E1080" s="21">
        <v>3.3218000000000001</v>
      </c>
      <c r="F1080" s="42">
        <v>1</v>
      </c>
      <c r="G1080" s="43">
        <v>1.8</v>
      </c>
      <c r="H1080" s="22" t="s">
        <v>15</v>
      </c>
      <c r="I1080" s="23" t="s">
        <v>40</v>
      </c>
      <c r="J1080" s="17"/>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row>
    <row r="1081" spans="1:36" s="32" customFormat="1">
      <c r="A1081" s="212" t="s">
        <v>1457</v>
      </c>
      <c r="B1081" s="24" t="s">
        <v>2317</v>
      </c>
      <c r="C1081" s="25">
        <v>17.440000000000001</v>
      </c>
      <c r="D1081" s="26">
        <v>5.2643599999999999</v>
      </c>
      <c r="E1081" s="26">
        <v>6.7881</v>
      </c>
      <c r="F1081" s="44">
        <v>1</v>
      </c>
      <c r="G1081" s="45">
        <v>2</v>
      </c>
      <c r="H1081" s="27" t="s">
        <v>15</v>
      </c>
      <c r="I1081" s="28" t="s">
        <v>40</v>
      </c>
      <c r="J1081" s="17"/>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row>
    <row r="1082" spans="1:36" s="32" customFormat="1">
      <c r="A1082" s="211" t="s">
        <v>1458</v>
      </c>
      <c r="B1082" s="19" t="s">
        <v>2318</v>
      </c>
      <c r="C1082" s="20">
        <v>4.1500000000000004</v>
      </c>
      <c r="D1082" s="21">
        <v>1.0228200000000001</v>
      </c>
      <c r="E1082" s="21">
        <v>1.3189</v>
      </c>
      <c r="F1082" s="42">
        <v>1</v>
      </c>
      <c r="G1082" s="43">
        <v>1</v>
      </c>
      <c r="H1082" s="30" t="s">
        <v>15</v>
      </c>
      <c r="I1082" s="31" t="s">
        <v>40</v>
      </c>
      <c r="J1082" s="17"/>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row>
    <row r="1083" spans="1:36" s="32" customFormat="1">
      <c r="A1083" s="211" t="s">
        <v>1459</v>
      </c>
      <c r="B1083" s="19" t="s">
        <v>2318</v>
      </c>
      <c r="C1083" s="20">
        <v>5.81</v>
      </c>
      <c r="D1083" s="21">
        <v>1.41523</v>
      </c>
      <c r="E1083" s="21">
        <v>1.8249</v>
      </c>
      <c r="F1083" s="42">
        <v>1</v>
      </c>
      <c r="G1083" s="43">
        <v>1.52</v>
      </c>
      <c r="H1083" s="22" t="s">
        <v>15</v>
      </c>
      <c r="I1083" s="23" t="s">
        <v>40</v>
      </c>
      <c r="J1083" s="17"/>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row>
    <row r="1084" spans="1:36" s="32" customFormat="1">
      <c r="A1084" s="211" t="s">
        <v>1460</v>
      </c>
      <c r="B1084" s="19" t="s">
        <v>2318</v>
      </c>
      <c r="C1084" s="20">
        <v>10.24</v>
      </c>
      <c r="D1084" s="21">
        <v>2.5619170000000002</v>
      </c>
      <c r="E1084" s="21">
        <v>3.3035000000000001</v>
      </c>
      <c r="F1084" s="42">
        <v>1</v>
      </c>
      <c r="G1084" s="43">
        <v>1.8</v>
      </c>
      <c r="H1084" s="22" t="s">
        <v>15</v>
      </c>
      <c r="I1084" s="23" t="s">
        <v>40</v>
      </c>
      <c r="J1084" s="17"/>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row>
    <row r="1085" spans="1:36" s="32" customFormat="1">
      <c r="A1085" s="212" t="s">
        <v>1461</v>
      </c>
      <c r="B1085" s="24" t="s">
        <v>2318</v>
      </c>
      <c r="C1085" s="25">
        <v>18.09</v>
      </c>
      <c r="D1085" s="26">
        <v>5.2728359999999999</v>
      </c>
      <c r="E1085" s="26">
        <v>6.7990000000000004</v>
      </c>
      <c r="F1085" s="44">
        <v>1</v>
      </c>
      <c r="G1085" s="45">
        <v>2</v>
      </c>
      <c r="H1085" s="27" t="s">
        <v>15</v>
      </c>
      <c r="I1085" s="28" t="s">
        <v>40</v>
      </c>
      <c r="J1085" s="17"/>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row>
    <row r="1086" spans="1:36" s="32" customFormat="1">
      <c r="A1086" s="211" t="s">
        <v>1462</v>
      </c>
      <c r="B1086" s="19" t="s">
        <v>2319</v>
      </c>
      <c r="C1086" s="20">
        <v>3.07</v>
      </c>
      <c r="D1086" s="21">
        <v>0.535748</v>
      </c>
      <c r="E1086" s="21">
        <v>0.69079999999999997</v>
      </c>
      <c r="F1086" s="42">
        <v>1</v>
      </c>
      <c r="G1086" s="43">
        <v>1</v>
      </c>
      <c r="H1086" s="30" t="s">
        <v>15</v>
      </c>
      <c r="I1086" s="31" t="s">
        <v>40</v>
      </c>
      <c r="J1086" s="17"/>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row>
    <row r="1087" spans="1:36" s="32" customFormat="1">
      <c r="A1087" s="211" t="s">
        <v>1463</v>
      </c>
      <c r="B1087" s="19" t="s">
        <v>2319</v>
      </c>
      <c r="C1087" s="20">
        <v>4.04</v>
      </c>
      <c r="D1087" s="21">
        <v>0.71909400000000001</v>
      </c>
      <c r="E1087" s="21">
        <v>0.92720000000000002</v>
      </c>
      <c r="F1087" s="42">
        <v>1</v>
      </c>
      <c r="G1087" s="43">
        <v>1.52</v>
      </c>
      <c r="H1087" s="22" t="s">
        <v>15</v>
      </c>
      <c r="I1087" s="23" t="s">
        <v>40</v>
      </c>
      <c r="J1087" s="17"/>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row>
    <row r="1088" spans="1:36" s="32" customFormat="1">
      <c r="A1088" s="211" t="s">
        <v>1464</v>
      </c>
      <c r="B1088" s="19" t="s">
        <v>2319</v>
      </c>
      <c r="C1088" s="20">
        <v>5.96</v>
      </c>
      <c r="D1088" s="21">
        <v>1.1761219999999999</v>
      </c>
      <c r="E1088" s="21">
        <v>1.5165</v>
      </c>
      <c r="F1088" s="42">
        <v>1</v>
      </c>
      <c r="G1088" s="43">
        <v>1.8</v>
      </c>
      <c r="H1088" s="22" t="s">
        <v>15</v>
      </c>
      <c r="I1088" s="23" t="s">
        <v>40</v>
      </c>
      <c r="J1088" s="17"/>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row>
    <row r="1089" spans="1:36" s="32" customFormat="1">
      <c r="A1089" s="212" t="s">
        <v>1465</v>
      </c>
      <c r="B1089" s="24" t="s">
        <v>2319</v>
      </c>
      <c r="C1089" s="25">
        <v>10.29</v>
      </c>
      <c r="D1089" s="26">
        <v>2.5923310000000002</v>
      </c>
      <c r="E1089" s="26">
        <v>3.3426999999999998</v>
      </c>
      <c r="F1089" s="44">
        <v>1</v>
      </c>
      <c r="G1089" s="45">
        <v>2</v>
      </c>
      <c r="H1089" s="27" t="s">
        <v>15</v>
      </c>
      <c r="I1089" s="28" t="s">
        <v>40</v>
      </c>
      <c r="J1089" s="17"/>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row>
    <row r="1090" spans="1:36" s="32" customFormat="1">
      <c r="A1090" s="211" t="s">
        <v>1466</v>
      </c>
      <c r="B1090" s="19" t="s">
        <v>2320</v>
      </c>
      <c r="C1090" s="20">
        <v>3.32</v>
      </c>
      <c r="D1090" s="21">
        <v>0.56299399999999999</v>
      </c>
      <c r="E1090" s="21">
        <v>0.72599999999999998</v>
      </c>
      <c r="F1090" s="42">
        <v>1</v>
      </c>
      <c r="G1090" s="43">
        <v>1</v>
      </c>
      <c r="H1090" s="30" t="s">
        <v>15</v>
      </c>
      <c r="I1090" s="31" t="s">
        <v>40</v>
      </c>
      <c r="J1090" s="17"/>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row>
    <row r="1091" spans="1:36" s="32" customFormat="1">
      <c r="A1091" s="211" t="s">
        <v>1467</v>
      </c>
      <c r="B1091" s="19" t="s">
        <v>2320</v>
      </c>
      <c r="C1091" s="20">
        <v>4.18</v>
      </c>
      <c r="D1091" s="21">
        <v>0.74715100000000001</v>
      </c>
      <c r="E1091" s="21">
        <v>0.96340000000000003</v>
      </c>
      <c r="F1091" s="42">
        <v>1</v>
      </c>
      <c r="G1091" s="43">
        <v>1.52</v>
      </c>
      <c r="H1091" s="22" t="s">
        <v>15</v>
      </c>
      <c r="I1091" s="23" t="s">
        <v>40</v>
      </c>
      <c r="J1091" s="17"/>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row>
    <row r="1092" spans="1:36" s="32" customFormat="1">
      <c r="A1092" s="211" t="s">
        <v>1468</v>
      </c>
      <c r="B1092" s="19" t="s">
        <v>2320</v>
      </c>
      <c r="C1092" s="20">
        <v>6.33</v>
      </c>
      <c r="D1092" s="21">
        <v>1.2507010000000001</v>
      </c>
      <c r="E1092" s="21">
        <v>1.6127</v>
      </c>
      <c r="F1092" s="42">
        <v>1</v>
      </c>
      <c r="G1092" s="43">
        <v>1.8</v>
      </c>
      <c r="H1092" s="22" t="s">
        <v>15</v>
      </c>
      <c r="I1092" s="23" t="s">
        <v>40</v>
      </c>
      <c r="J1092" s="17"/>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row>
    <row r="1093" spans="1:36" s="32" customFormat="1">
      <c r="A1093" s="212" t="s">
        <v>1469</v>
      </c>
      <c r="B1093" s="24" t="s">
        <v>2320</v>
      </c>
      <c r="C1093" s="25">
        <v>10.31</v>
      </c>
      <c r="D1093" s="26">
        <v>2.441862</v>
      </c>
      <c r="E1093" s="26">
        <v>3.1486999999999998</v>
      </c>
      <c r="F1093" s="44">
        <v>1</v>
      </c>
      <c r="G1093" s="45">
        <v>2</v>
      </c>
      <c r="H1093" s="27" t="s">
        <v>15</v>
      </c>
      <c r="I1093" s="28" t="s">
        <v>40</v>
      </c>
      <c r="J1093" s="17"/>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row>
    <row r="1094" spans="1:36" s="32" customFormat="1">
      <c r="A1094" s="211" t="s">
        <v>1470</v>
      </c>
      <c r="B1094" s="19" t="s">
        <v>2321</v>
      </c>
      <c r="C1094" s="20">
        <v>2.2999999999999998</v>
      </c>
      <c r="D1094" s="21">
        <v>0.43305100000000002</v>
      </c>
      <c r="E1094" s="21">
        <v>0.55840000000000001</v>
      </c>
      <c r="F1094" s="42">
        <v>1</v>
      </c>
      <c r="G1094" s="43">
        <v>1</v>
      </c>
      <c r="H1094" s="30" t="s">
        <v>15</v>
      </c>
      <c r="I1094" s="31" t="s">
        <v>40</v>
      </c>
      <c r="J1094" s="17"/>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row>
    <row r="1095" spans="1:36" s="32" customFormat="1">
      <c r="A1095" s="211" t="s">
        <v>1471</v>
      </c>
      <c r="B1095" s="19" t="s">
        <v>2321</v>
      </c>
      <c r="C1095" s="20">
        <v>2.9</v>
      </c>
      <c r="D1095" s="21">
        <v>0.58077299999999998</v>
      </c>
      <c r="E1095" s="21">
        <v>0.74890000000000001</v>
      </c>
      <c r="F1095" s="42">
        <v>1</v>
      </c>
      <c r="G1095" s="43">
        <v>1.52</v>
      </c>
      <c r="H1095" s="22" t="s">
        <v>15</v>
      </c>
      <c r="I1095" s="23" t="s">
        <v>40</v>
      </c>
      <c r="J1095" s="17"/>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row>
    <row r="1096" spans="1:36" s="32" customFormat="1">
      <c r="A1096" s="211" t="s">
        <v>1472</v>
      </c>
      <c r="B1096" s="19" t="s">
        <v>2321</v>
      </c>
      <c r="C1096" s="20">
        <v>3.84</v>
      </c>
      <c r="D1096" s="21">
        <v>0.79066599999999998</v>
      </c>
      <c r="E1096" s="21">
        <v>1.0195000000000001</v>
      </c>
      <c r="F1096" s="42">
        <v>1</v>
      </c>
      <c r="G1096" s="43">
        <v>1.8</v>
      </c>
      <c r="H1096" s="22" t="s">
        <v>15</v>
      </c>
      <c r="I1096" s="23" t="s">
        <v>40</v>
      </c>
      <c r="J1096" s="17"/>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row>
    <row r="1097" spans="1:36" s="32" customFormat="1">
      <c r="A1097" s="212" t="s">
        <v>1473</v>
      </c>
      <c r="B1097" s="24" t="s">
        <v>2321</v>
      </c>
      <c r="C1097" s="25">
        <v>6.22</v>
      </c>
      <c r="D1097" s="26">
        <v>1.5012270000000001</v>
      </c>
      <c r="E1097" s="26">
        <v>1.9358</v>
      </c>
      <c r="F1097" s="44">
        <v>1</v>
      </c>
      <c r="G1097" s="45">
        <v>2</v>
      </c>
      <c r="H1097" s="33" t="s">
        <v>15</v>
      </c>
      <c r="I1097" s="34" t="s">
        <v>40</v>
      </c>
      <c r="J1097" s="17"/>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row>
    <row r="1098" spans="1:36" s="32" customFormat="1">
      <c r="A1098" s="211" t="s">
        <v>1474</v>
      </c>
      <c r="B1098" s="19" t="s">
        <v>2322</v>
      </c>
      <c r="C1098" s="20">
        <v>2.0699999999999998</v>
      </c>
      <c r="D1098" s="21">
        <v>0.38198399999999999</v>
      </c>
      <c r="E1098" s="21">
        <v>0.49249999999999999</v>
      </c>
      <c r="F1098" s="42">
        <v>1</v>
      </c>
      <c r="G1098" s="43">
        <v>1</v>
      </c>
      <c r="H1098" s="35" t="s">
        <v>15</v>
      </c>
      <c r="I1098" s="36" t="s">
        <v>40</v>
      </c>
      <c r="J1098" s="17"/>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row>
    <row r="1099" spans="1:36" s="32" customFormat="1">
      <c r="A1099" s="211" t="s">
        <v>1475</v>
      </c>
      <c r="B1099" s="19" t="s">
        <v>2322</v>
      </c>
      <c r="C1099" s="20">
        <v>2.62</v>
      </c>
      <c r="D1099" s="21">
        <v>0.51736099999999996</v>
      </c>
      <c r="E1099" s="21">
        <v>0.66710000000000003</v>
      </c>
      <c r="F1099" s="42">
        <v>1</v>
      </c>
      <c r="G1099" s="43">
        <v>1.52</v>
      </c>
      <c r="H1099" s="37" t="s">
        <v>15</v>
      </c>
      <c r="I1099" s="38" t="s">
        <v>40</v>
      </c>
      <c r="J1099" s="17"/>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row>
    <row r="1100" spans="1:36" s="32" customFormat="1">
      <c r="A1100" s="211" t="s">
        <v>1476</v>
      </c>
      <c r="B1100" s="19" t="s">
        <v>2322</v>
      </c>
      <c r="C1100" s="20">
        <v>4.22</v>
      </c>
      <c r="D1100" s="21">
        <v>0.83631</v>
      </c>
      <c r="E1100" s="21">
        <v>1.0784</v>
      </c>
      <c r="F1100" s="42">
        <v>1</v>
      </c>
      <c r="G1100" s="43">
        <v>1.8</v>
      </c>
      <c r="H1100" s="37" t="s">
        <v>15</v>
      </c>
      <c r="I1100" s="38" t="s">
        <v>40</v>
      </c>
      <c r="J1100" s="17"/>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row>
    <row r="1101" spans="1:36" s="32" customFormat="1">
      <c r="A1101" s="212" t="s">
        <v>1477</v>
      </c>
      <c r="B1101" s="24" t="s">
        <v>2322</v>
      </c>
      <c r="C1101" s="25">
        <v>10.130000000000001</v>
      </c>
      <c r="D1101" s="26">
        <v>2.7960919999999998</v>
      </c>
      <c r="E1101" s="26">
        <v>3.6053999999999999</v>
      </c>
      <c r="F1101" s="44">
        <v>1</v>
      </c>
      <c r="G1101" s="45">
        <v>2</v>
      </c>
      <c r="H1101" s="39" t="s">
        <v>15</v>
      </c>
      <c r="I1101" s="40" t="s">
        <v>40</v>
      </c>
      <c r="J1101" s="17"/>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row>
    <row r="1102" spans="1:36" s="32" customFormat="1">
      <c r="A1102" s="211" t="s">
        <v>1478</v>
      </c>
      <c r="B1102" s="19" t="s">
        <v>2323</v>
      </c>
      <c r="C1102" s="20">
        <v>3.79</v>
      </c>
      <c r="D1102" s="21">
        <v>0.66642000000000001</v>
      </c>
      <c r="E1102" s="21">
        <v>0.85929999999999995</v>
      </c>
      <c r="F1102" s="42">
        <v>1</v>
      </c>
      <c r="G1102" s="43">
        <v>1</v>
      </c>
      <c r="H1102" s="30" t="s">
        <v>15</v>
      </c>
      <c r="I1102" s="31" t="s">
        <v>40</v>
      </c>
      <c r="J1102" s="17"/>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row>
    <row r="1103" spans="1:36" s="32" customFormat="1">
      <c r="A1103" s="211" t="s">
        <v>1479</v>
      </c>
      <c r="B1103" s="19" t="s">
        <v>2323</v>
      </c>
      <c r="C1103" s="20">
        <v>4.3899999999999997</v>
      </c>
      <c r="D1103" s="21">
        <v>0.78621300000000005</v>
      </c>
      <c r="E1103" s="21">
        <v>1.0138</v>
      </c>
      <c r="F1103" s="42">
        <v>1</v>
      </c>
      <c r="G1103" s="43">
        <v>1.52</v>
      </c>
      <c r="H1103" s="22" t="s">
        <v>15</v>
      </c>
      <c r="I1103" s="23" t="s">
        <v>40</v>
      </c>
      <c r="J1103" s="17"/>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row>
    <row r="1104" spans="1:36" s="32" customFormat="1">
      <c r="A1104" s="211" t="s">
        <v>1480</v>
      </c>
      <c r="B1104" s="19" t="s">
        <v>2323</v>
      </c>
      <c r="C1104" s="20">
        <v>6.26</v>
      </c>
      <c r="D1104" s="21">
        <v>1.239195</v>
      </c>
      <c r="E1104" s="21">
        <v>1.5979000000000001</v>
      </c>
      <c r="F1104" s="42">
        <v>1</v>
      </c>
      <c r="G1104" s="43">
        <v>1.8</v>
      </c>
      <c r="H1104" s="22" t="s">
        <v>15</v>
      </c>
      <c r="I1104" s="23" t="s">
        <v>40</v>
      </c>
      <c r="J1104" s="17"/>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row>
    <row r="1105" spans="1:36" s="32" customFormat="1">
      <c r="A1105" s="212" t="s">
        <v>1481</v>
      </c>
      <c r="B1105" s="24" t="s">
        <v>2323</v>
      </c>
      <c r="C1105" s="25">
        <v>11.71</v>
      </c>
      <c r="D1105" s="26">
        <v>2.867127</v>
      </c>
      <c r="E1105" s="26">
        <v>3.6970000000000001</v>
      </c>
      <c r="F1105" s="44">
        <v>1</v>
      </c>
      <c r="G1105" s="45">
        <v>2</v>
      </c>
      <c r="H1105" s="27" t="s">
        <v>15</v>
      </c>
      <c r="I1105" s="28" t="s">
        <v>40</v>
      </c>
      <c r="J1105" s="17"/>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row>
    <row r="1106" spans="1:36" s="32" customFormat="1">
      <c r="A1106" s="211" t="s">
        <v>1482</v>
      </c>
      <c r="B1106" s="19" t="s">
        <v>2324</v>
      </c>
      <c r="C1106" s="20">
        <v>4.59</v>
      </c>
      <c r="D1106" s="21">
        <v>1.3051010000000001</v>
      </c>
      <c r="E1106" s="21">
        <v>1.6829000000000001</v>
      </c>
      <c r="F1106" s="42">
        <v>1</v>
      </c>
      <c r="G1106" s="43">
        <v>1</v>
      </c>
      <c r="H1106" s="30" t="s">
        <v>90</v>
      </c>
      <c r="I1106" s="31" t="s">
        <v>90</v>
      </c>
      <c r="J1106" s="17"/>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row>
    <row r="1107" spans="1:36" s="32" customFormat="1">
      <c r="A1107" s="211" t="s">
        <v>1483</v>
      </c>
      <c r="B1107" s="19" t="s">
        <v>2324</v>
      </c>
      <c r="C1107" s="20">
        <v>11.86</v>
      </c>
      <c r="D1107" s="21">
        <v>1.570665</v>
      </c>
      <c r="E1107" s="21">
        <v>2.0253000000000001</v>
      </c>
      <c r="F1107" s="42">
        <v>1</v>
      </c>
      <c r="G1107" s="43">
        <v>1.52</v>
      </c>
      <c r="H1107" s="22" t="s">
        <v>90</v>
      </c>
      <c r="I1107" s="23" t="s">
        <v>90</v>
      </c>
      <c r="J1107" s="17"/>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row>
    <row r="1108" spans="1:36" s="32" customFormat="1">
      <c r="A1108" s="211" t="s">
        <v>1484</v>
      </c>
      <c r="B1108" s="19" t="s">
        <v>2324</v>
      </c>
      <c r="C1108" s="20">
        <v>16.62</v>
      </c>
      <c r="D1108" s="21">
        <v>2.6327919999999998</v>
      </c>
      <c r="E1108" s="21">
        <v>3.3948</v>
      </c>
      <c r="F1108" s="42">
        <v>1</v>
      </c>
      <c r="G1108" s="43">
        <v>1.8</v>
      </c>
      <c r="H1108" s="22" t="s">
        <v>90</v>
      </c>
      <c r="I1108" s="23" t="s">
        <v>90</v>
      </c>
      <c r="J1108" s="17"/>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row>
    <row r="1109" spans="1:36" s="32" customFormat="1">
      <c r="A1109" s="212" t="s">
        <v>1485</v>
      </c>
      <c r="B1109" s="24" t="s">
        <v>2324</v>
      </c>
      <c r="C1109" s="25">
        <v>31.73</v>
      </c>
      <c r="D1109" s="26">
        <v>5.2911390000000003</v>
      </c>
      <c r="E1109" s="26">
        <v>6.8226000000000004</v>
      </c>
      <c r="F1109" s="44">
        <v>1</v>
      </c>
      <c r="G1109" s="45">
        <v>2</v>
      </c>
      <c r="H1109" s="27" t="s">
        <v>90</v>
      </c>
      <c r="I1109" s="28" t="s">
        <v>90</v>
      </c>
      <c r="J1109" s="17"/>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row>
    <row r="1110" spans="1:36" s="32" customFormat="1">
      <c r="A1110" s="211" t="s">
        <v>1486</v>
      </c>
      <c r="B1110" s="19" t="s">
        <v>2325</v>
      </c>
      <c r="C1110" s="20">
        <v>8.19</v>
      </c>
      <c r="D1110" s="21">
        <v>0.61003499999999999</v>
      </c>
      <c r="E1110" s="21">
        <v>0.78659999999999997</v>
      </c>
      <c r="F1110" s="42">
        <v>1</v>
      </c>
      <c r="G1110" s="43">
        <v>1</v>
      </c>
      <c r="H1110" s="30" t="s">
        <v>90</v>
      </c>
      <c r="I1110" s="31" t="s">
        <v>90</v>
      </c>
      <c r="J1110" s="17"/>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row>
    <row r="1111" spans="1:36" s="32" customFormat="1">
      <c r="A1111" s="211" t="s">
        <v>1487</v>
      </c>
      <c r="B1111" s="19" t="s">
        <v>2325</v>
      </c>
      <c r="C1111" s="20">
        <v>9.84</v>
      </c>
      <c r="D1111" s="21">
        <v>0.73105299999999995</v>
      </c>
      <c r="E1111" s="21">
        <v>0.94269999999999998</v>
      </c>
      <c r="F1111" s="42">
        <v>1</v>
      </c>
      <c r="G1111" s="43">
        <v>1.52</v>
      </c>
      <c r="H1111" s="22" t="s">
        <v>90</v>
      </c>
      <c r="I1111" s="23" t="s">
        <v>90</v>
      </c>
      <c r="J1111" s="17"/>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row>
    <row r="1112" spans="1:36" s="32" customFormat="1">
      <c r="A1112" s="211" t="s">
        <v>1488</v>
      </c>
      <c r="B1112" s="19" t="s">
        <v>2325</v>
      </c>
      <c r="C1112" s="20">
        <v>13.12</v>
      </c>
      <c r="D1112" s="21">
        <v>1.066513</v>
      </c>
      <c r="E1112" s="21">
        <v>1.3752</v>
      </c>
      <c r="F1112" s="42">
        <v>1</v>
      </c>
      <c r="G1112" s="43">
        <v>1.8</v>
      </c>
      <c r="H1112" s="22" t="s">
        <v>90</v>
      </c>
      <c r="I1112" s="23" t="s">
        <v>90</v>
      </c>
      <c r="J1112" s="17"/>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row>
    <row r="1113" spans="1:36" s="32" customFormat="1">
      <c r="A1113" s="212" t="s">
        <v>1489</v>
      </c>
      <c r="B1113" s="24" t="s">
        <v>2325</v>
      </c>
      <c r="C1113" s="25">
        <v>25.24</v>
      </c>
      <c r="D1113" s="26">
        <v>2.1436229999999998</v>
      </c>
      <c r="E1113" s="26">
        <v>2.7641</v>
      </c>
      <c r="F1113" s="44">
        <v>1</v>
      </c>
      <c r="G1113" s="45">
        <v>2</v>
      </c>
      <c r="H1113" s="27" t="s">
        <v>90</v>
      </c>
      <c r="I1113" s="28" t="s">
        <v>90</v>
      </c>
      <c r="J1113" s="17"/>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row>
    <row r="1114" spans="1:36" s="32" customFormat="1">
      <c r="A1114" s="211" t="s">
        <v>1490</v>
      </c>
      <c r="B1114" s="19" t="s">
        <v>2326</v>
      </c>
      <c r="C1114" s="20">
        <v>4.8099999999999996</v>
      </c>
      <c r="D1114" s="21">
        <v>0.36514400000000002</v>
      </c>
      <c r="E1114" s="21">
        <v>0.4708</v>
      </c>
      <c r="F1114" s="42">
        <v>1</v>
      </c>
      <c r="G1114" s="43">
        <v>1</v>
      </c>
      <c r="H1114" s="30" t="s">
        <v>90</v>
      </c>
      <c r="I1114" s="31" t="s">
        <v>90</v>
      </c>
      <c r="J1114" s="17"/>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row>
    <row r="1115" spans="1:36" s="32" customFormat="1">
      <c r="A1115" s="211" t="s">
        <v>1491</v>
      </c>
      <c r="B1115" s="19" t="s">
        <v>2326</v>
      </c>
      <c r="C1115" s="20">
        <v>6.47</v>
      </c>
      <c r="D1115" s="21">
        <v>0.50624499999999995</v>
      </c>
      <c r="E1115" s="21">
        <v>0.65280000000000005</v>
      </c>
      <c r="F1115" s="42">
        <v>1</v>
      </c>
      <c r="G1115" s="43">
        <v>1.52</v>
      </c>
      <c r="H1115" s="22" t="s">
        <v>90</v>
      </c>
      <c r="I1115" s="23" t="s">
        <v>90</v>
      </c>
      <c r="J1115" s="17"/>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row>
    <row r="1116" spans="1:36" s="32" customFormat="1">
      <c r="A1116" s="211" t="s">
        <v>1492</v>
      </c>
      <c r="B1116" s="19" t="s">
        <v>2326</v>
      </c>
      <c r="C1116" s="20">
        <v>9.67</v>
      </c>
      <c r="D1116" s="21">
        <v>0.88166999999999995</v>
      </c>
      <c r="E1116" s="21">
        <v>1.1369</v>
      </c>
      <c r="F1116" s="42">
        <v>1</v>
      </c>
      <c r="G1116" s="43">
        <v>1.8</v>
      </c>
      <c r="H1116" s="22" t="s">
        <v>90</v>
      </c>
      <c r="I1116" s="23" t="s">
        <v>90</v>
      </c>
      <c r="J1116" s="17"/>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row>
    <row r="1117" spans="1:36" s="32" customFormat="1">
      <c r="A1117" s="212" t="s">
        <v>1493</v>
      </c>
      <c r="B1117" s="24" t="s">
        <v>2326</v>
      </c>
      <c r="C1117" s="25">
        <v>18.899999999999999</v>
      </c>
      <c r="D1117" s="26">
        <v>1.7116279999999999</v>
      </c>
      <c r="E1117" s="26">
        <v>2.2071000000000001</v>
      </c>
      <c r="F1117" s="44">
        <v>1</v>
      </c>
      <c r="G1117" s="45">
        <v>2</v>
      </c>
      <c r="H1117" s="27" t="s">
        <v>90</v>
      </c>
      <c r="I1117" s="28" t="s">
        <v>90</v>
      </c>
      <c r="J1117" s="17"/>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row>
    <row r="1118" spans="1:36" s="32" customFormat="1">
      <c r="A1118" s="211" t="s">
        <v>1494</v>
      </c>
      <c r="B1118" s="19" t="s">
        <v>2327</v>
      </c>
      <c r="C1118" s="20">
        <v>4.22</v>
      </c>
      <c r="D1118" s="21">
        <v>0.31278600000000001</v>
      </c>
      <c r="E1118" s="21">
        <v>0.40329999999999999</v>
      </c>
      <c r="F1118" s="42">
        <v>1</v>
      </c>
      <c r="G1118" s="43">
        <v>1</v>
      </c>
      <c r="H1118" s="30" t="s">
        <v>90</v>
      </c>
      <c r="I1118" s="31" t="s">
        <v>90</v>
      </c>
      <c r="J1118" s="17"/>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row>
    <row r="1119" spans="1:36" s="32" customFormat="1">
      <c r="A1119" s="211" t="s">
        <v>1495</v>
      </c>
      <c r="B1119" s="19" t="s">
        <v>2327</v>
      </c>
      <c r="C1119" s="20">
        <v>5.63</v>
      </c>
      <c r="D1119" s="21">
        <v>0.44406699999999999</v>
      </c>
      <c r="E1119" s="21">
        <v>0.5726</v>
      </c>
      <c r="F1119" s="42">
        <v>1</v>
      </c>
      <c r="G1119" s="43">
        <v>1.52</v>
      </c>
      <c r="H1119" s="22" t="s">
        <v>90</v>
      </c>
      <c r="I1119" s="23" t="s">
        <v>90</v>
      </c>
      <c r="J1119" s="17"/>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row>
    <row r="1120" spans="1:36" s="32" customFormat="1">
      <c r="A1120" s="211" t="s">
        <v>1496</v>
      </c>
      <c r="B1120" s="19" t="s">
        <v>2327</v>
      </c>
      <c r="C1120" s="20">
        <v>8.3000000000000007</v>
      </c>
      <c r="D1120" s="21">
        <v>0.78351599999999999</v>
      </c>
      <c r="E1120" s="21">
        <v>1.0103</v>
      </c>
      <c r="F1120" s="42">
        <v>1</v>
      </c>
      <c r="G1120" s="43">
        <v>1.8</v>
      </c>
      <c r="H1120" s="22" t="s">
        <v>90</v>
      </c>
      <c r="I1120" s="23" t="s">
        <v>90</v>
      </c>
      <c r="J1120" s="17"/>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row>
    <row r="1121" spans="1:36" s="32" customFormat="1">
      <c r="A1121" s="212" t="s">
        <v>1497</v>
      </c>
      <c r="B1121" s="24" t="s">
        <v>2327</v>
      </c>
      <c r="C1121" s="25">
        <v>14.25</v>
      </c>
      <c r="D1121" s="26">
        <v>0.84070900000000004</v>
      </c>
      <c r="E1121" s="26">
        <v>1.0841000000000001</v>
      </c>
      <c r="F1121" s="44">
        <v>1</v>
      </c>
      <c r="G1121" s="45">
        <v>2</v>
      </c>
      <c r="H1121" s="27" t="s">
        <v>90</v>
      </c>
      <c r="I1121" s="28" t="s">
        <v>90</v>
      </c>
      <c r="J1121" s="17"/>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row>
    <row r="1122" spans="1:36" s="32" customFormat="1">
      <c r="A1122" s="211" t="s">
        <v>1498</v>
      </c>
      <c r="B1122" s="19" t="s">
        <v>2328</v>
      </c>
      <c r="C1122" s="20">
        <v>5.21</v>
      </c>
      <c r="D1122" s="21">
        <v>0.39720100000000003</v>
      </c>
      <c r="E1122" s="21">
        <v>0.51219999999999999</v>
      </c>
      <c r="F1122" s="42">
        <v>1</v>
      </c>
      <c r="G1122" s="43">
        <v>1</v>
      </c>
      <c r="H1122" s="30" t="s">
        <v>90</v>
      </c>
      <c r="I1122" s="31" t="s">
        <v>90</v>
      </c>
      <c r="J1122" s="17"/>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row>
    <row r="1123" spans="1:36" s="32" customFormat="1">
      <c r="A1123" s="211" t="s">
        <v>1499</v>
      </c>
      <c r="B1123" s="19" t="s">
        <v>2328</v>
      </c>
      <c r="C1123" s="20">
        <v>7.03</v>
      </c>
      <c r="D1123" s="21">
        <v>0.53766199999999997</v>
      </c>
      <c r="E1123" s="21">
        <v>0.69330000000000003</v>
      </c>
      <c r="F1123" s="42">
        <v>1</v>
      </c>
      <c r="G1123" s="43">
        <v>1.52</v>
      </c>
      <c r="H1123" s="22" t="s">
        <v>90</v>
      </c>
      <c r="I1123" s="23" t="s">
        <v>90</v>
      </c>
      <c r="J1123" s="17"/>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row>
    <row r="1124" spans="1:36" s="32" customFormat="1">
      <c r="A1124" s="211" t="s">
        <v>1500</v>
      </c>
      <c r="B1124" s="19" t="s">
        <v>2328</v>
      </c>
      <c r="C1124" s="20">
        <v>10.27</v>
      </c>
      <c r="D1124" s="21">
        <v>0.87422500000000003</v>
      </c>
      <c r="E1124" s="21">
        <v>1.1273</v>
      </c>
      <c r="F1124" s="42">
        <v>1</v>
      </c>
      <c r="G1124" s="43">
        <v>1.8</v>
      </c>
      <c r="H1124" s="22" t="s">
        <v>90</v>
      </c>
      <c r="I1124" s="23" t="s">
        <v>90</v>
      </c>
      <c r="J1124" s="17"/>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row>
    <row r="1125" spans="1:36" s="32" customFormat="1">
      <c r="A1125" s="212" t="s">
        <v>1501</v>
      </c>
      <c r="B1125" s="24" t="s">
        <v>2328</v>
      </c>
      <c r="C1125" s="25">
        <v>19.41</v>
      </c>
      <c r="D1125" s="26">
        <v>1.7554989999999999</v>
      </c>
      <c r="E1125" s="26">
        <v>2.2635999999999998</v>
      </c>
      <c r="F1125" s="44">
        <v>1</v>
      </c>
      <c r="G1125" s="45">
        <v>2</v>
      </c>
      <c r="H1125" s="27" t="s">
        <v>90</v>
      </c>
      <c r="I1125" s="28" t="s">
        <v>90</v>
      </c>
      <c r="J1125" s="17"/>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row>
    <row r="1126" spans="1:36" s="32" customFormat="1">
      <c r="A1126" s="211" t="s">
        <v>1502</v>
      </c>
      <c r="B1126" s="19" t="s">
        <v>2329</v>
      </c>
      <c r="C1126" s="20">
        <v>3.71</v>
      </c>
      <c r="D1126" s="21">
        <v>0.29207300000000003</v>
      </c>
      <c r="E1126" s="21">
        <v>0.37659999999999999</v>
      </c>
      <c r="F1126" s="42">
        <v>1</v>
      </c>
      <c r="G1126" s="43">
        <v>1</v>
      </c>
      <c r="H1126" s="30" t="s">
        <v>90</v>
      </c>
      <c r="I1126" s="31" t="s">
        <v>90</v>
      </c>
      <c r="J1126" s="17"/>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row>
    <row r="1127" spans="1:36" s="32" customFormat="1">
      <c r="A1127" s="211" t="s">
        <v>1503</v>
      </c>
      <c r="B1127" s="19" t="s">
        <v>2329</v>
      </c>
      <c r="C1127" s="20">
        <v>4.9000000000000004</v>
      </c>
      <c r="D1127" s="21">
        <v>0.39120700000000003</v>
      </c>
      <c r="E1127" s="21">
        <v>0.50439999999999996</v>
      </c>
      <c r="F1127" s="42">
        <v>1</v>
      </c>
      <c r="G1127" s="43">
        <v>1.52</v>
      </c>
      <c r="H1127" s="22" t="s">
        <v>90</v>
      </c>
      <c r="I1127" s="23" t="s">
        <v>90</v>
      </c>
      <c r="J1127" s="17"/>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row>
    <row r="1128" spans="1:36" s="32" customFormat="1">
      <c r="A1128" s="211" t="s">
        <v>1504</v>
      </c>
      <c r="B1128" s="19" t="s">
        <v>2329</v>
      </c>
      <c r="C1128" s="20">
        <v>6.74</v>
      </c>
      <c r="D1128" s="21">
        <v>0.60919100000000004</v>
      </c>
      <c r="E1128" s="21">
        <v>0.78549999999999998</v>
      </c>
      <c r="F1128" s="42">
        <v>1</v>
      </c>
      <c r="G1128" s="43">
        <v>1.8</v>
      </c>
      <c r="H1128" s="22" t="s">
        <v>90</v>
      </c>
      <c r="I1128" s="23" t="s">
        <v>90</v>
      </c>
      <c r="J1128" s="17"/>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row>
    <row r="1129" spans="1:36" s="32" customFormat="1">
      <c r="A1129" s="212" t="s">
        <v>1505</v>
      </c>
      <c r="B1129" s="24" t="s">
        <v>2329</v>
      </c>
      <c r="C1129" s="25">
        <v>13.33</v>
      </c>
      <c r="D1129" s="26">
        <v>1.2731730000000001</v>
      </c>
      <c r="E1129" s="26">
        <v>1.6416999999999999</v>
      </c>
      <c r="F1129" s="44">
        <v>1</v>
      </c>
      <c r="G1129" s="45">
        <v>2</v>
      </c>
      <c r="H1129" s="27" t="s">
        <v>90</v>
      </c>
      <c r="I1129" s="28" t="s">
        <v>90</v>
      </c>
      <c r="J1129" s="17"/>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row>
    <row r="1130" spans="1:36" s="32" customFormat="1">
      <c r="A1130" s="211" t="s">
        <v>1506</v>
      </c>
      <c r="B1130" s="19" t="s">
        <v>2330</v>
      </c>
      <c r="C1130" s="20">
        <v>3.31</v>
      </c>
      <c r="D1130" s="21">
        <v>0.26299299999999998</v>
      </c>
      <c r="E1130" s="21">
        <v>0.33910000000000001</v>
      </c>
      <c r="F1130" s="42">
        <v>1</v>
      </c>
      <c r="G1130" s="43">
        <v>1</v>
      </c>
      <c r="H1130" s="30" t="s">
        <v>90</v>
      </c>
      <c r="I1130" s="31" t="s">
        <v>90</v>
      </c>
      <c r="J1130" s="17"/>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row>
    <row r="1131" spans="1:36" s="32" customFormat="1">
      <c r="A1131" s="211" t="s">
        <v>1507</v>
      </c>
      <c r="B1131" s="19" t="s">
        <v>2330</v>
      </c>
      <c r="C1131" s="20">
        <v>5.23</v>
      </c>
      <c r="D1131" s="21">
        <v>0.43115999999999999</v>
      </c>
      <c r="E1131" s="21">
        <v>0.55600000000000005</v>
      </c>
      <c r="F1131" s="42">
        <v>1</v>
      </c>
      <c r="G1131" s="43">
        <v>1.52</v>
      </c>
      <c r="H1131" s="22" t="s">
        <v>90</v>
      </c>
      <c r="I1131" s="23" t="s">
        <v>90</v>
      </c>
      <c r="J1131" s="17"/>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row>
    <row r="1132" spans="1:36" s="32" customFormat="1">
      <c r="A1132" s="211" t="s">
        <v>1508</v>
      </c>
      <c r="B1132" s="19" t="s">
        <v>2330</v>
      </c>
      <c r="C1132" s="20">
        <v>7.83</v>
      </c>
      <c r="D1132" s="21">
        <v>0.61926099999999995</v>
      </c>
      <c r="E1132" s="21">
        <v>0.79849999999999999</v>
      </c>
      <c r="F1132" s="42">
        <v>1</v>
      </c>
      <c r="G1132" s="43">
        <v>1.8</v>
      </c>
      <c r="H1132" s="22" t="s">
        <v>90</v>
      </c>
      <c r="I1132" s="23" t="s">
        <v>90</v>
      </c>
      <c r="J1132" s="17"/>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row>
    <row r="1133" spans="1:36" s="32" customFormat="1">
      <c r="A1133" s="212" t="s">
        <v>1509</v>
      </c>
      <c r="B1133" s="24" t="s">
        <v>2330</v>
      </c>
      <c r="C1133" s="25">
        <v>25</v>
      </c>
      <c r="D1133" s="26">
        <v>0.93440599999999996</v>
      </c>
      <c r="E1133" s="26">
        <v>1.2049000000000001</v>
      </c>
      <c r="F1133" s="44">
        <v>1</v>
      </c>
      <c r="G1133" s="45">
        <v>2</v>
      </c>
      <c r="H1133" s="27" t="s">
        <v>90</v>
      </c>
      <c r="I1133" s="28" t="s">
        <v>90</v>
      </c>
      <c r="J1133" s="17"/>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row>
    <row r="1134" spans="1:36" s="32" customFormat="1">
      <c r="A1134" s="211" t="s">
        <v>1510</v>
      </c>
      <c r="B1134" s="19" t="s">
        <v>2331</v>
      </c>
      <c r="C1134" s="20">
        <v>2.9</v>
      </c>
      <c r="D1134" s="21">
        <v>0.42675000000000002</v>
      </c>
      <c r="E1134" s="21">
        <v>0.55030000000000001</v>
      </c>
      <c r="F1134" s="42">
        <v>1</v>
      </c>
      <c r="G1134" s="43">
        <v>1</v>
      </c>
      <c r="H1134" s="30" t="s">
        <v>90</v>
      </c>
      <c r="I1134" s="31" t="s">
        <v>90</v>
      </c>
      <c r="J1134" s="17"/>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row>
    <row r="1135" spans="1:36" s="32" customFormat="1">
      <c r="A1135" s="211" t="s">
        <v>1511</v>
      </c>
      <c r="B1135" s="19" t="s">
        <v>2331</v>
      </c>
      <c r="C1135" s="20">
        <v>3.35</v>
      </c>
      <c r="D1135" s="21">
        <v>0.53809799999999997</v>
      </c>
      <c r="E1135" s="21">
        <v>0.69379999999999997</v>
      </c>
      <c r="F1135" s="42">
        <v>1</v>
      </c>
      <c r="G1135" s="43">
        <v>1.52</v>
      </c>
      <c r="H1135" s="22" t="s">
        <v>90</v>
      </c>
      <c r="I1135" s="23" t="s">
        <v>90</v>
      </c>
      <c r="J1135" s="17"/>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row>
    <row r="1136" spans="1:36" s="32" customFormat="1">
      <c r="A1136" s="211" t="s">
        <v>1512</v>
      </c>
      <c r="B1136" s="19" t="s">
        <v>2331</v>
      </c>
      <c r="C1136" s="20">
        <v>4.0599999999999996</v>
      </c>
      <c r="D1136" s="21">
        <v>0.65697399999999995</v>
      </c>
      <c r="E1136" s="21">
        <v>0.84709999999999996</v>
      </c>
      <c r="F1136" s="42">
        <v>1</v>
      </c>
      <c r="G1136" s="43">
        <v>1.8</v>
      </c>
      <c r="H1136" s="22" t="s">
        <v>90</v>
      </c>
      <c r="I1136" s="23" t="s">
        <v>90</v>
      </c>
      <c r="J1136" s="17"/>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row>
    <row r="1137" spans="1:36" s="32" customFormat="1">
      <c r="A1137" s="212" t="s">
        <v>1513</v>
      </c>
      <c r="B1137" s="24" t="s">
        <v>2331</v>
      </c>
      <c r="C1137" s="25">
        <v>6.84</v>
      </c>
      <c r="D1137" s="26">
        <v>1.724834</v>
      </c>
      <c r="E1137" s="26">
        <v>2.2241</v>
      </c>
      <c r="F1137" s="44">
        <v>1</v>
      </c>
      <c r="G1137" s="45">
        <v>2</v>
      </c>
      <c r="H1137" s="27" t="s">
        <v>90</v>
      </c>
      <c r="I1137" s="28" t="s">
        <v>90</v>
      </c>
      <c r="J1137" s="17"/>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row>
    <row r="1138" spans="1:36" s="32" customFormat="1">
      <c r="A1138" s="211" t="s">
        <v>1514</v>
      </c>
      <c r="B1138" s="19" t="s">
        <v>2332</v>
      </c>
      <c r="C1138" s="20">
        <v>7.72</v>
      </c>
      <c r="D1138" s="21">
        <v>0.63058899999999996</v>
      </c>
      <c r="E1138" s="21">
        <v>0.81310000000000004</v>
      </c>
      <c r="F1138" s="42">
        <v>1</v>
      </c>
      <c r="G1138" s="43">
        <v>1</v>
      </c>
      <c r="H1138" s="30" t="s">
        <v>90</v>
      </c>
      <c r="I1138" s="31" t="s">
        <v>90</v>
      </c>
      <c r="J1138" s="17"/>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row>
    <row r="1139" spans="1:36" s="32" customFormat="1">
      <c r="A1139" s="211" t="s">
        <v>1515</v>
      </c>
      <c r="B1139" s="19" t="s">
        <v>2332</v>
      </c>
      <c r="C1139" s="20">
        <v>8.2899999999999991</v>
      </c>
      <c r="D1139" s="21">
        <v>0.726298</v>
      </c>
      <c r="E1139" s="21">
        <v>0.9365</v>
      </c>
      <c r="F1139" s="42">
        <v>1</v>
      </c>
      <c r="G1139" s="43">
        <v>1.52</v>
      </c>
      <c r="H1139" s="22" t="s">
        <v>90</v>
      </c>
      <c r="I1139" s="23" t="s">
        <v>90</v>
      </c>
      <c r="J1139" s="17"/>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row>
    <row r="1140" spans="1:36" s="32" customFormat="1">
      <c r="A1140" s="211" t="s">
        <v>1516</v>
      </c>
      <c r="B1140" s="19" t="s">
        <v>2332</v>
      </c>
      <c r="C1140" s="20">
        <v>8.6999999999999993</v>
      </c>
      <c r="D1140" s="21">
        <v>0.93495600000000001</v>
      </c>
      <c r="E1140" s="21">
        <v>1.2056</v>
      </c>
      <c r="F1140" s="42">
        <v>1</v>
      </c>
      <c r="G1140" s="43">
        <v>1.8</v>
      </c>
      <c r="H1140" s="22" t="s">
        <v>90</v>
      </c>
      <c r="I1140" s="23" t="s">
        <v>90</v>
      </c>
      <c r="J1140" s="17"/>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row>
    <row r="1141" spans="1:36" s="32" customFormat="1">
      <c r="A1141" s="212" t="s">
        <v>1517</v>
      </c>
      <c r="B1141" s="24" t="s">
        <v>2332</v>
      </c>
      <c r="C1141" s="25">
        <v>14.08</v>
      </c>
      <c r="D1141" s="26">
        <v>1.9801489999999999</v>
      </c>
      <c r="E1141" s="26">
        <v>2.5533000000000001</v>
      </c>
      <c r="F1141" s="44">
        <v>1</v>
      </c>
      <c r="G1141" s="45">
        <v>2</v>
      </c>
      <c r="H1141" s="27" t="s">
        <v>90</v>
      </c>
      <c r="I1141" s="28" t="s">
        <v>90</v>
      </c>
      <c r="J1141" s="17"/>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row>
    <row r="1142" spans="1:36" s="32" customFormat="1">
      <c r="A1142" s="211" t="s">
        <v>1518</v>
      </c>
      <c r="B1142" s="19" t="s">
        <v>2333</v>
      </c>
      <c r="C1142" s="20">
        <v>5.34</v>
      </c>
      <c r="D1142" s="21">
        <v>0.41649599999999998</v>
      </c>
      <c r="E1142" s="21">
        <v>0.53700000000000003</v>
      </c>
      <c r="F1142" s="42">
        <v>1</v>
      </c>
      <c r="G1142" s="43">
        <v>1</v>
      </c>
      <c r="H1142" s="30" t="s">
        <v>90</v>
      </c>
      <c r="I1142" s="31" t="s">
        <v>90</v>
      </c>
      <c r="J1142" s="17"/>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row>
    <row r="1143" spans="1:36" s="32" customFormat="1">
      <c r="A1143" s="211" t="s">
        <v>1519</v>
      </c>
      <c r="B1143" s="19" t="s">
        <v>2333</v>
      </c>
      <c r="C1143" s="20">
        <v>6.56</v>
      </c>
      <c r="D1143" s="21">
        <v>0.49501400000000001</v>
      </c>
      <c r="E1143" s="21">
        <v>0.63829999999999998</v>
      </c>
      <c r="F1143" s="42">
        <v>1</v>
      </c>
      <c r="G1143" s="43">
        <v>1.52</v>
      </c>
      <c r="H1143" s="22" t="s">
        <v>90</v>
      </c>
      <c r="I1143" s="23" t="s">
        <v>90</v>
      </c>
      <c r="J1143" s="17"/>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row>
    <row r="1144" spans="1:36" s="32" customFormat="1">
      <c r="A1144" s="211" t="s">
        <v>1520</v>
      </c>
      <c r="B1144" s="19" t="s">
        <v>2333</v>
      </c>
      <c r="C1144" s="20">
        <v>9.68</v>
      </c>
      <c r="D1144" s="21">
        <v>0.829901</v>
      </c>
      <c r="E1144" s="21">
        <v>1.0701000000000001</v>
      </c>
      <c r="F1144" s="42">
        <v>1</v>
      </c>
      <c r="G1144" s="43">
        <v>1.8</v>
      </c>
      <c r="H1144" s="22" t="s">
        <v>90</v>
      </c>
      <c r="I1144" s="23" t="s">
        <v>90</v>
      </c>
      <c r="J1144" s="17"/>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row>
    <row r="1145" spans="1:36" s="32" customFormat="1">
      <c r="A1145" s="212" t="s">
        <v>1521</v>
      </c>
      <c r="B1145" s="24" t="s">
        <v>2333</v>
      </c>
      <c r="C1145" s="25">
        <v>7</v>
      </c>
      <c r="D1145" s="26">
        <v>1.096778</v>
      </c>
      <c r="E1145" s="26">
        <v>1.4141999999999999</v>
      </c>
      <c r="F1145" s="44">
        <v>1</v>
      </c>
      <c r="G1145" s="45">
        <v>2</v>
      </c>
      <c r="H1145" s="27" t="s">
        <v>90</v>
      </c>
      <c r="I1145" s="28" t="s">
        <v>90</v>
      </c>
      <c r="J1145" s="17"/>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row>
    <row r="1146" spans="1:36" s="32" customFormat="1">
      <c r="A1146" s="211" t="s">
        <v>1522</v>
      </c>
      <c r="B1146" s="19" t="s">
        <v>2334</v>
      </c>
      <c r="C1146" s="20">
        <v>10.29</v>
      </c>
      <c r="D1146" s="21">
        <v>1.326891</v>
      </c>
      <c r="E1146" s="21">
        <v>1.7110000000000001</v>
      </c>
      <c r="F1146" s="42">
        <v>1</v>
      </c>
      <c r="G1146" s="43">
        <v>1</v>
      </c>
      <c r="H1146" s="30" t="s">
        <v>90</v>
      </c>
      <c r="I1146" s="31" t="s">
        <v>90</v>
      </c>
      <c r="J1146" s="17"/>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row>
    <row r="1147" spans="1:36" s="32" customFormat="1">
      <c r="A1147" s="211" t="s">
        <v>1523</v>
      </c>
      <c r="B1147" s="19" t="s">
        <v>2334</v>
      </c>
      <c r="C1147" s="20">
        <v>11.34</v>
      </c>
      <c r="D1147" s="21">
        <v>1.3935489999999999</v>
      </c>
      <c r="E1147" s="21">
        <v>1.7968999999999999</v>
      </c>
      <c r="F1147" s="42">
        <v>1</v>
      </c>
      <c r="G1147" s="43">
        <v>1.52</v>
      </c>
      <c r="H1147" s="22" t="s">
        <v>90</v>
      </c>
      <c r="I1147" s="23" t="s">
        <v>90</v>
      </c>
      <c r="J1147" s="17"/>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row>
    <row r="1148" spans="1:36" s="32" customFormat="1">
      <c r="A1148" s="211" t="s">
        <v>1524</v>
      </c>
      <c r="B1148" s="19" t="s">
        <v>2334</v>
      </c>
      <c r="C1148" s="20">
        <v>12.42</v>
      </c>
      <c r="D1148" s="21">
        <v>1.5615730000000001</v>
      </c>
      <c r="E1148" s="21">
        <v>2.0135999999999998</v>
      </c>
      <c r="F1148" s="42">
        <v>1</v>
      </c>
      <c r="G1148" s="43">
        <v>1.8</v>
      </c>
      <c r="H1148" s="22" t="s">
        <v>90</v>
      </c>
      <c r="I1148" s="23" t="s">
        <v>90</v>
      </c>
      <c r="J1148" s="17"/>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row>
    <row r="1149" spans="1:36" s="32" customFormat="1">
      <c r="A1149" s="212" t="s">
        <v>1525</v>
      </c>
      <c r="B1149" s="24" t="s">
        <v>2334</v>
      </c>
      <c r="C1149" s="25">
        <v>22.02</v>
      </c>
      <c r="D1149" s="26">
        <v>2.7059790000000001</v>
      </c>
      <c r="E1149" s="26">
        <v>3.4891999999999999</v>
      </c>
      <c r="F1149" s="44">
        <v>1</v>
      </c>
      <c r="G1149" s="45">
        <v>2</v>
      </c>
      <c r="H1149" s="27" t="s">
        <v>90</v>
      </c>
      <c r="I1149" s="28" t="s">
        <v>90</v>
      </c>
      <c r="J1149" s="17"/>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row>
    <row r="1150" spans="1:36" s="32" customFormat="1">
      <c r="A1150" s="211" t="s">
        <v>1526</v>
      </c>
      <c r="B1150" s="19" t="s">
        <v>2335</v>
      </c>
      <c r="C1150" s="20">
        <v>5.7</v>
      </c>
      <c r="D1150" s="21">
        <v>0.51944800000000002</v>
      </c>
      <c r="E1150" s="21">
        <v>0.66979999999999995</v>
      </c>
      <c r="F1150" s="42">
        <v>1</v>
      </c>
      <c r="G1150" s="43">
        <v>1</v>
      </c>
      <c r="H1150" s="30" t="s">
        <v>90</v>
      </c>
      <c r="I1150" s="31" t="s">
        <v>90</v>
      </c>
      <c r="J1150" s="17"/>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row>
    <row r="1151" spans="1:36" s="32" customFormat="1">
      <c r="A1151" s="211" t="s">
        <v>1527</v>
      </c>
      <c r="B1151" s="19" t="s">
        <v>2335</v>
      </c>
      <c r="C1151" s="20">
        <v>6.54</v>
      </c>
      <c r="D1151" s="21">
        <v>0.67463799999999996</v>
      </c>
      <c r="E1151" s="21">
        <v>0.86990000000000001</v>
      </c>
      <c r="F1151" s="42">
        <v>1</v>
      </c>
      <c r="G1151" s="43">
        <v>1.52</v>
      </c>
      <c r="H1151" s="22" t="s">
        <v>90</v>
      </c>
      <c r="I1151" s="23" t="s">
        <v>90</v>
      </c>
      <c r="J1151" s="17"/>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row>
    <row r="1152" spans="1:36" s="32" customFormat="1">
      <c r="A1152" s="211" t="s">
        <v>1528</v>
      </c>
      <c r="B1152" s="19" t="s">
        <v>2335</v>
      </c>
      <c r="C1152" s="20">
        <v>8.0399999999999991</v>
      </c>
      <c r="D1152" s="21">
        <v>1.017593</v>
      </c>
      <c r="E1152" s="21">
        <v>1.3121</v>
      </c>
      <c r="F1152" s="42">
        <v>1</v>
      </c>
      <c r="G1152" s="43">
        <v>1.8</v>
      </c>
      <c r="H1152" s="22" t="s">
        <v>90</v>
      </c>
      <c r="I1152" s="23" t="s">
        <v>90</v>
      </c>
      <c r="J1152" s="17"/>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row>
    <row r="1153" spans="1:36" s="32" customFormat="1">
      <c r="A1153" s="212" t="s">
        <v>1529</v>
      </c>
      <c r="B1153" s="24" t="s">
        <v>2335</v>
      </c>
      <c r="C1153" s="25">
        <v>15.57</v>
      </c>
      <c r="D1153" s="26">
        <v>1.961749</v>
      </c>
      <c r="E1153" s="26">
        <v>2.5295999999999998</v>
      </c>
      <c r="F1153" s="44">
        <v>1</v>
      </c>
      <c r="G1153" s="45">
        <v>2</v>
      </c>
      <c r="H1153" s="27" t="s">
        <v>90</v>
      </c>
      <c r="I1153" s="28" t="s">
        <v>90</v>
      </c>
      <c r="J1153" s="17"/>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row>
    <row r="1154" spans="1:36" s="32" customFormat="1">
      <c r="A1154" s="211" t="s">
        <v>1530</v>
      </c>
      <c r="B1154" s="19" t="s">
        <v>2336</v>
      </c>
      <c r="C1154" s="20">
        <v>2.06</v>
      </c>
      <c r="D1154" s="21">
        <v>0.23249700000000001</v>
      </c>
      <c r="E1154" s="21">
        <v>0.29980000000000001</v>
      </c>
      <c r="F1154" s="42">
        <v>1</v>
      </c>
      <c r="G1154" s="43">
        <v>1</v>
      </c>
      <c r="H1154" s="30" t="s">
        <v>15</v>
      </c>
      <c r="I1154" s="31" t="s">
        <v>40</v>
      </c>
      <c r="J1154" s="17"/>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row>
    <row r="1155" spans="1:36" s="32" customFormat="1">
      <c r="A1155" s="211" t="s">
        <v>1531</v>
      </c>
      <c r="B1155" s="19" t="s">
        <v>2336</v>
      </c>
      <c r="C1155" s="20">
        <v>2.1800000000000002</v>
      </c>
      <c r="D1155" s="21">
        <v>0.30482599999999999</v>
      </c>
      <c r="E1155" s="21">
        <v>0.3931</v>
      </c>
      <c r="F1155" s="42">
        <v>1</v>
      </c>
      <c r="G1155" s="43">
        <v>1.52</v>
      </c>
      <c r="H1155" s="22" t="s">
        <v>15</v>
      </c>
      <c r="I1155" s="23" t="s">
        <v>40</v>
      </c>
      <c r="J1155" s="17"/>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row>
    <row r="1156" spans="1:36" s="32" customFormat="1">
      <c r="A1156" s="211" t="s">
        <v>1532</v>
      </c>
      <c r="B1156" s="19" t="s">
        <v>2336</v>
      </c>
      <c r="C1156" s="20">
        <v>2.8</v>
      </c>
      <c r="D1156" s="21">
        <v>0.62934100000000004</v>
      </c>
      <c r="E1156" s="21">
        <v>0.8115</v>
      </c>
      <c r="F1156" s="42">
        <v>1</v>
      </c>
      <c r="G1156" s="43">
        <v>1.8</v>
      </c>
      <c r="H1156" s="22" t="s">
        <v>15</v>
      </c>
      <c r="I1156" s="23" t="s">
        <v>40</v>
      </c>
      <c r="J1156" s="17"/>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row>
    <row r="1157" spans="1:36" s="32" customFormat="1">
      <c r="A1157" s="212" t="s">
        <v>1533</v>
      </c>
      <c r="B1157" s="24" t="s">
        <v>2336</v>
      </c>
      <c r="C1157" s="25">
        <v>6.94</v>
      </c>
      <c r="D1157" s="26">
        <v>1.880339</v>
      </c>
      <c r="E1157" s="26">
        <v>2.4245999999999999</v>
      </c>
      <c r="F1157" s="44">
        <v>1</v>
      </c>
      <c r="G1157" s="45">
        <v>2</v>
      </c>
      <c r="H1157" s="27" t="s">
        <v>15</v>
      </c>
      <c r="I1157" s="28" t="s">
        <v>40</v>
      </c>
      <c r="J1157" s="17"/>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row>
    <row r="1158" spans="1:36" s="32" customFormat="1">
      <c r="A1158" s="211" t="s">
        <v>1534</v>
      </c>
      <c r="B1158" s="19" t="s">
        <v>2337</v>
      </c>
      <c r="C1158" s="20">
        <v>12.5</v>
      </c>
      <c r="D1158" s="21">
        <v>0.58352000000000004</v>
      </c>
      <c r="E1158" s="21">
        <v>0.75239999999999996</v>
      </c>
      <c r="F1158" s="42">
        <v>1</v>
      </c>
      <c r="G1158" s="43">
        <v>1</v>
      </c>
      <c r="H1158" s="30" t="s">
        <v>15</v>
      </c>
      <c r="I1158" s="31" t="s">
        <v>40</v>
      </c>
      <c r="J1158" s="17"/>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row>
    <row r="1159" spans="1:36" s="32" customFormat="1">
      <c r="A1159" s="211" t="s">
        <v>1535</v>
      </c>
      <c r="B1159" s="19" t="s">
        <v>2337</v>
      </c>
      <c r="C1159" s="20">
        <v>13.16</v>
      </c>
      <c r="D1159" s="21">
        <v>0.68509799999999998</v>
      </c>
      <c r="E1159" s="21">
        <v>0.88339999999999996</v>
      </c>
      <c r="F1159" s="42">
        <v>1</v>
      </c>
      <c r="G1159" s="43">
        <v>1.52</v>
      </c>
      <c r="H1159" s="22" t="s">
        <v>15</v>
      </c>
      <c r="I1159" s="23" t="s">
        <v>40</v>
      </c>
      <c r="J1159" s="17"/>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row>
    <row r="1160" spans="1:36" s="32" customFormat="1">
      <c r="A1160" s="211" t="s">
        <v>1536</v>
      </c>
      <c r="B1160" s="19" t="s">
        <v>2337</v>
      </c>
      <c r="C1160" s="20">
        <v>12.26</v>
      </c>
      <c r="D1160" s="21">
        <v>0.80529499999999998</v>
      </c>
      <c r="E1160" s="21">
        <v>1.0384</v>
      </c>
      <c r="F1160" s="42">
        <v>1</v>
      </c>
      <c r="G1160" s="43">
        <v>1.8</v>
      </c>
      <c r="H1160" s="22" t="s">
        <v>15</v>
      </c>
      <c r="I1160" s="23" t="s">
        <v>40</v>
      </c>
      <c r="J1160" s="17"/>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row>
    <row r="1161" spans="1:36" s="32" customFormat="1">
      <c r="A1161" s="212" t="s">
        <v>1537</v>
      </c>
      <c r="B1161" s="24" t="s">
        <v>2337</v>
      </c>
      <c r="C1161" s="25">
        <v>18.5</v>
      </c>
      <c r="D1161" s="26">
        <v>2.4981249999999999</v>
      </c>
      <c r="E1161" s="26">
        <v>3.2212000000000001</v>
      </c>
      <c r="F1161" s="44">
        <v>1</v>
      </c>
      <c r="G1161" s="45">
        <v>2</v>
      </c>
      <c r="H1161" s="27" t="s">
        <v>15</v>
      </c>
      <c r="I1161" s="28" t="s">
        <v>40</v>
      </c>
      <c r="J1161" s="17"/>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row>
    <row r="1162" spans="1:36" s="32" customFormat="1">
      <c r="A1162" s="211" t="s">
        <v>1538</v>
      </c>
      <c r="B1162" s="19" t="s">
        <v>2338</v>
      </c>
      <c r="C1162" s="20">
        <v>3.42</v>
      </c>
      <c r="D1162" s="21">
        <v>0.27594999999999997</v>
      </c>
      <c r="E1162" s="21">
        <v>0.35580000000000001</v>
      </c>
      <c r="F1162" s="42">
        <v>1</v>
      </c>
      <c r="G1162" s="43">
        <v>1</v>
      </c>
      <c r="H1162" s="30" t="s">
        <v>15</v>
      </c>
      <c r="I1162" s="31" t="s">
        <v>40</v>
      </c>
      <c r="J1162" s="17"/>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row>
    <row r="1163" spans="1:36" s="32" customFormat="1">
      <c r="A1163" s="211" t="s">
        <v>1539</v>
      </c>
      <c r="B1163" s="19" t="s">
        <v>2338</v>
      </c>
      <c r="C1163" s="20">
        <v>3.94</v>
      </c>
      <c r="D1163" s="21">
        <v>0.35287800000000002</v>
      </c>
      <c r="E1163" s="21">
        <v>0.45500000000000002</v>
      </c>
      <c r="F1163" s="42">
        <v>1</v>
      </c>
      <c r="G1163" s="43">
        <v>1.52</v>
      </c>
      <c r="H1163" s="22" t="s">
        <v>15</v>
      </c>
      <c r="I1163" s="23" t="s">
        <v>40</v>
      </c>
      <c r="J1163" s="17"/>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row>
    <row r="1164" spans="1:36" s="32" customFormat="1">
      <c r="A1164" s="211" t="s">
        <v>1540</v>
      </c>
      <c r="B1164" s="19" t="s">
        <v>2338</v>
      </c>
      <c r="C1164" s="20">
        <v>4.75</v>
      </c>
      <c r="D1164" s="21">
        <v>0.71508400000000005</v>
      </c>
      <c r="E1164" s="21">
        <v>0.92210000000000003</v>
      </c>
      <c r="F1164" s="42">
        <v>1</v>
      </c>
      <c r="G1164" s="43">
        <v>1.8</v>
      </c>
      <c r="H1164" s="22" t="s">
        <v>15</v>
      </c>
      <c r="I1164" s="23" t="s">
        <v>40</v>
      </c>
      <c r="J1164" s="17"/>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row>
    <row r="1165" spans="1:36" s="32" customFormat="1">
      <c r="A1165" s="212" t="s">
        <v>1541</v>
      </c>
      <c r="B1165" s="24" t="s">
        <v>2338</v>
      </c>
      <c r="C1165" s="25">
        <v>9.34</v>
      </c>
      <c r="D1165" s="26">
        <v>2.2630729999999999</v>
      </c>
      <c r="E1165" s="26">
        <v>2.9180999999999999</v>
      </c>
      <c r="F1165" s="44">
        <v>1</v>
      </c>
      <c r="G1165" s="45">
        <v>2</v>
      </c>
      <c r="H1165" s="27" t="s">
        <v>15</v>
      </c>
      <c r="I1165" s="28" t="s">
        <v>40</v>
      </c>
      <c r="J1165" s="17"/>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row>
    <row r="1166" spans="1:36" s="32" customFormat="1">
      <c r="A1166" s="211" t="s">
        <v>1542</v>
      </c>
      <c r="B1166" s="19" t="s">
        <v>2339</v>
      </c>
      <c r="C1166" s="20">
        <v>2.83</v>
      </c>
      <c r="D1166" s="21">
        <v>0.34932200000000002</v>
      </c>
      <c r="E1166" s="21">
        <v>0.45040000000000002</v>
      </c>
      <c r="F1166" s="42">
        <v>1</v>
      </c>
      <c r="G1166" s="43">
        <v>1</v>
      </c>
      <c r="H1166" s="30" t="s">
        <v>15</v>
      </c>
      <c r="I1166" s="31" t="s">
        <v>40</v>
      </c>
      <c r="J1166" s="17"/>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row>
    <row r="1167" spans="1:36" s="32" customFormat="1">
      <c r="A1167" s="211" t="s">
        <v>1543</v>
      </c>
      <c r="B1167" s="19" t="s">
        <v>2339</v>
      </c>
      <c r="C1167" s="20">
        <v>3.67</v>
      </c>
      <c r="D1167" s="21">
        <v>0.36283199999999999</v>
      </c>
      <c r="E1167" s="21">
        <v>0.46789999999999998</v>
      </c>
      <c r="F1167" s="42">
        <v>1</v>
      </c>
      <c r="G1167" s="43">
        <v>1.52</v>
      </c>
      <c r="H1167" s="22" t="s">
        <v>15</v>
      </c>
      <c r="I1167" s="23" t="s">
        <v>40</v>
      </c>
      <c r="J1167" s="17"/>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row>
    <row r="1168" spans="1:36" s="32" customFormat="1">
      <c r="A1168" s="211" t="s">
        <v>1544</v>
      </c>
      <c r="B1168" s="19" t="s">
        <v>2339</v>
      </c>
      <c r="C1168" s="20">
        <v>4.42</v>
      </c>
      <c r="D1168" s="21">
        <v>0.69875200000000004</v>
      </c>
      <c r="E1168" s="21">
        <v>0.90100000000000002</v>
      </c>
      <c r="F1168" s="42">
        <v>1</v>
      </c>
      <c r="G1168" s="43">
        <v>1.8</v>
      </c>
      <c r="H1168" s="22" t="s">
        <v>15</v>
      </c>
      <c r="I1168" s="23" t="s">
        <v>40</v>
      </c>
      <c r="J1168" s="17"/>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row>
    <row r="1169" spans="1:36" s="32" customFormat="1">
      <c r="A1169" s="212" t="s">
        <v>1545</v>
      </c>
      <c r="B1169" s="24" t="s">
        <v>2339</v>
      </c>
      <c r="C1169" s="25">
        <v>11.14</v>
      </c>
      <c r="D1169" s="26">
        <v>2.5568849999999999</v>
      </c>
      <c r="E1169" s="26">
        <v>3.2970000000000002</v>
      </c>
      <c r="F1169" s="44">
        <v>1</v>
      </c>
      <c r="G1169" s="45">
        <v>2</v>
      </c>
      <c r="H1169" s="27" t="s">
        <v>15</v>
      </c>
      <c r="I1169" s="28" t="s">
        <v>40</v>
      </c>
      <c r="J1169" s="17"/>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row>
    <row r="1170" spans="1:36" s="32" customFormat="1">
      <c r="A1170" s="211" t="s">
        <v>1546</v>
      </c>
      <c r="B1170" s="19" t="s">
        <v>2340</v>
      </c>
      <c r="C1170" s="20">
        <v>2.94</v>
      </c>
      <c r="D1170" s="21">
        <v>0.33888800000000002</v>
      </c>
      <c r="E1170" s="21">
        <v>0.437</v>
      </c>
      <c r="F1170" s="42">
        <v>1</v>
      </c>
      <c r="G1170" s="43">
        <v>1</v>
      </c>
      <c r="H1170" s="30" t="s">
        <v>15</v>
      </c>
      <c r="I1170" s="31" t="s">
        <v>40</v>
      </c>
      <c r="J1170" s="17"/>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row>
    <row r="1171" spans="1:36" s="32" customFormat="1">
      <c r="A1171" s="211" t="s">
        <v>1547</v>
      </c>
      <c r="B1171" s="19" t="s">
        <v>2340</v>
      </c>
      <c r="C1171" s="20">
        <v>3.46</v>
      </c>
      <c r="D1171" s="21">
        <v>0.48316399999999998</v>
      </c>
      <c r="E1171" s="21">
        <v>0.623</v>
      </c>
      <c r="F1171" s="42">
        <v>1</v>
      </c>
      <c r="G1171" s="43">
        <v>1.52</v>
      </c>
      <c r="H1171" s="22" t="s">
        <v>15</v>
      </c>
      <c r="I1171" s="23" t="s">
        <v>40</v>
      </c>
      <c r="J1171" s="17"/>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row>
    <row r="1172" spans="1:36" s="32" customFormat="1">
      <c r="A1172" s="211" t="s">
        <v>1548</v>
      </c>
      <c r="B1172" s="19" t="s">
        <v>2340</v>
      </c>
      <c r="C1172" s="20">
        <v>5.2</v>
      </c>
      <c r="D1172" s="21">
        <v>0.91992600000000002</v>
      </c>
      <c r="E1172" s="21">
        <v>1.1861999999999999</v>
      </c>
      <c r="F1172" s="42">
        <v>1</v>
      </c>
      <c r="G1172" s="43">
        <v>1.8</v>
      </c>
      <c r="H1172" s="22" t="s">
        <v>15</v>
      </c>
      <c r="I1172" s="23" t="s">
        <v>40</v>
      </c>
      <c r="J1172" s="17"/>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row>
    <row r="1173" spans="1:36" s="32" customFormat="1">
      <c r="A1173" s="212" t="s">
        <v>1549</v>
      </c>
      <c r="B1173" s="24" t="s">
        <v>2340</v>
      </c>
      <c r="C1173" s="25">
        <v>11.96</v>
      </c>
      <c r="D1173" s="26">
        <v>2.6356619999999999</v>
      </c>
      <c r="E1173" s="26">
        <v>3.3984999999999999</v>
      </c>
      <c r="F1173" s="44">
        <v>1</v>
      </c>
      <c r="G1173" s="45">
        <v>2</v>
      </c>
      <c r="H1173" s="27" t="s">
        <v>15</v>
      </c>
      <c r="I1173" s="28" t="s">
        <v>40</v>
      </c>
      <c r="J1173" s="17"/>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row>
    <row r="1174" spans="1:36" s="32" customFormat="1">
      <c r="A1174" s="211" t="s">
        <v>1550</v>
      </c>
      <c r="B1174" s="19" t="s">
        <v>2341</v>
      </c>
      <c r="C1174" s="20">
        <v>3.27</v>
      </c>
      <c r="D1174" s="21">
        <v>0.32194</v>
      </c>
      <c r="E1174" s="21">
        <v>0.41510000000000002</v>
      </c>
      <c r="F1174" s="42">
        <v>1</v>
      </c>
      <c r="G1174" s="43">
        <v>1</v>
      </c>
      <c r="H1174" s="30" t="s">
        <v>15</v>
      </c>
      <c r="I1174" s="31" t="s">
        <v>40</v>
      </c>
      <c r="J1174" s="17"/>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row>
    <row r="1175" spans="1:36" s="32" customFormat="1">
      <c r="A1175" s="211" t="s">
        <v>1551</v>
      </c>
      <c r="B1175" s="19" t="s">
        <v>2341</v>
      </c>
      <c r="C1175" s="20">
        <v>3.59</v>
      </c>
      <c r="D1175" s="21">
        <v>0.44624000000000003</v>
      </c>
      <c r="E1175" s="21">
        <v>0.57540000000000002</v>
      </c>
      <c r="F1175" s="42">
        <v>1</v>
      </c>
      <c r="G1175" s="43">
        <v>1.52</v>
      </c>
      <c r="H1175" s="22" t="s">
        <v>15</v>
      </c>
      <c r="I1175" s="23" t="s">
        <v>40</v>
      </c>
      <c r="J1175" s="17"/>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row>
    <row r="1176" spans="1:36" s="32" customFormat="1">
      <c r="A1176" s="211" t="s">
        <v>1552</v>
      </c>
      <c r="B1176" s="19" t="s">
        <v>2341</v>
      </c>
      <c r="C1176" s="20">
        <v>4.3899999999999997</v>
      </c>
      <c r="D1176" s="21">
        <v>0.78633699999999995</v>
      </c>
      <c r="E1176" s="21">
        <v>1.0139</v>
      </c>
      <c r="F1176" s="42">
        <v>1</v>
      </c>
      <c r="G1176" s="43">
        <v>1.8</v>
      </c>
      <c r="H1176" s="22" t="s">
        <v>15</v>
      </c>
      <c r="I1176" s="23" t="s">
        <v>40</v>
      </c>
      <c r="J1176" s="17"/>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row>
    <row r="1177" spans="1:36" s="32" customFormat="1">
      <c r="A1177" s="212" t="s">
        <v>1553</v>
      </c>
      <c r="B1177" s="24" t="s">
        <v>2341</v>
      </c>
      <c r="C1177" s="25">
        <v>8.08</v>
      </c>
      <c r="D1177" s="26">
        <v>1.8136779999999999</v>
      </c>
      <c r="E1177" s="26">
        <v>2.3386</v>
      </c>
      <c r="F1177" s="44">
        <v>1</v>
      </c>
      <c r="G1177" s="45">
        <v>2</v>
      </c>
      <c r="H1177" s="27" t="s">
        <v>15</v>
      </c>
      <c r="I1177" s="28" t="s">
        <v>40</v>
      </c>
      <c r="J1177" s="17"/>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row>
    <row r="1178" spans="1:36" s="32" customFormat="1">
      <c r="A1178" s="211" t="s">
        <v>1554</v>
      </c>
      <c r="B1178" s="19" t="s">
        <v>2342</v>
      </c>
      <c r="C1178" s="20">
        <v>2.83</v>
      </c>
      <c r="D1178" s="21">
        <v>0.94898499999999997</v>
      </c>
      <c r="E1178" s="21">
        <v>1.2237</v>
      </c>
      <c r="F1178" s="42">
        <v>1</v>
      </c>
      <c r="G1178" s="43">
        <v>1</v>
      </c>
      <c r="H1178" s="30" t="s">
        <v>15</v>
      </c>
      <c r="I1178" s="31" t="s">
        <v>40</v>
      </c>
      <c r="J1178" s="17"/>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row>
    <row r="1179" spans="1:36" s="32" customFormat="1">
      <c r="A1179" s="211" t="s">
        <v>1555</v>
      </c>
      <c r="B1179" s="19" t="s">
        <v>2342</v>
      </c>
      <c r="C1179" s="20">
        <v>4.83</v>
      </c>
      <c r="D1179" s="21">
        <v>1.393205</v>
      </c>
      <c r="E1179" s="21">
        <v>1.7965</v>
      </c>
      <c r="F1179" s="42">
        <v>1</v>
      </c>
      <c r="G1179" s="43">
        <v>1.52</v>
      </c>
      <c r="H1179" s="22" t="s">
        <v>15</v>
      </c>
      <c r="I1179" s="23" t="s">
        <v>40</v>
      </c>
      <c r="J1179" s="17"/>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row>
    <row r="1180" spans="1:36" s="32" customFormat="1">
      <c r="A1180" s="211" t="s">
        <v>1556</v>
      </c>
      <c r="B1180" s="19" t="s">
        <v>2342</v>
      </c>
      <c r="C1180" s="20">
        <v>8.08</v>
      </c>
      <c r="D1180" s="21">
        <v>2.2474210000000001</v>
      </c>
      <c r="E1180" s="21">
        <v>2.8978999999999999</v>
      </c>
      <c r="F1180" s="42">
        <v>1</v>
      </c>
      <c r="G1180" s="43">
        <v>1.8</v>
      </c>
      <c r="H1180" s="22" t="s">
        <v>15</v>
      </c>
      <c r="I1180" s="23" t="s">
        <v>40</v>
      </c>
      <c r="J1180" s="17"/>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row>
    <row r="1181" spans="1:36" s="32" customFormat="1">
      <c r="A1181" s="212" t="s">
        <v>1557</v>
      </c>
      <c r="B1181" s="24" t="s">
        <v>2342</v>
      </c>
      <c r="C1181" s="25">
        <v>16.57</v>
      </c>
      <c r="D1181" s="26">
        <v>4.9105730000000003</v>
      </c>
      <c r="E1181" s="26">
        <v>6.3319000000000001</v>
      </c>
      <c r="F1181" s="44">
        <v>1</v>
      </c>
      <c r="G1181" s="45">
        <v>2</v>
      </c>
      <c r="H1181" s="27" t="s">
        <v>15</v>
      </c>
      <c r="I1181" s="28" t="s">
        <v>40</v>
      </c>
      <c r="J1181" s="17"/>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row>
    <row r="1182" spans="1:36" s="32" customFormat="1">
      <c r="A1182" s="211" t="s">
        <v>1558</v>
      </c>
      <c r="B1182" s="19" t="s">
        <v>2343</v>
      </c>
      <c r="C1182" s="20">
        <v>1.44</v>
      </c>
      <c r="D1182" s="21">
        <v>0.29886000000000001</v>
      </c>
      <c r="E1182" s="21">
        <v>0.38540000000000002</v>
      </c>
      <c r="F1182" s="42">
        <v>1</v>
      </c>
      <c r="G1182" s="43">
        <v>1</v>
      </c>
      <c r="H1182" s="30" t="s">
        <v>15</v>
      </c>
      <c r="I1182" s="31" t="s">
        <v>40</v>
      </c>
      <c r="J1182" s="17"/>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row>
    <row r="1183" spans="1:36" s="32" customFormat="1">
      <c r="A1183" s="211" t="s">
        <v>1559</v>
      </c>
      <c r="B1183" s="19" t="s">
        <v>2343</v>
      </c>
      <c r="C1183" s="20">
        <v>1.96</v>
      </c>
      <c r="D1183" s="21">
        <v>0.43155199999999999</v>
      </c>
      <c r="E1183" s="21">
        <v>0.55649999999999999</v>
      </c>
      <c r="F1183" s="42">
        <v>1</v>
      </c>
      <c r="G1183" s="43">
        <v>1.52</v>
      </c>
      <c r="H1183" s="22" t="s">
        <v>15</v>
      </c>
      <c r="I1183" s="23" t="s">
        <v>40</v>
      </c>
      <c r="J1183" s="17"/>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row>
    <row r="1184" spans="1:36" s="32" customFormat="1">
      <c r="A1184" s="211" t="s">
        <v>1560</v>
      </c>
      <c r="B1184" s="19" t="s">
        <v>2343</v>
      </c>
      <c r="C1184" s="20">
        <v>3.83</v>
      </c>
      <c r="D1184" s="21">
        <v>0.94486400000000004</v>
      </c>
      <c r="E1184" s="21">
        <v>1.2183999999999999</v>
      </c>
      <c r="F1184" s="42">
        <v>1</v>
      </c>
      <c r="G1184" s="43">
        <v>1.8</v>
      </c>
      <c r="H1184" s="22" t="s">
        <v>15</v>
      </c>
      <c r="I1184" s="23" t="s">
        <v>40</v>
      </c>
      <c r="J1184" s="17"/>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row>
    <row r="1185" spans="1:36" s="32" customFormat="1">
      <c r="A1185" s="212" t="s">
        <v>1561</v>
      </c>
      <c r="B1185" s="24" t="s">
        <v>2343</v>
      </c>
      <c r="C1185" s="25">
        <v>8.0399999999999991</v>
      </c>
      <c r="D1185" s="26">
        <v>2.2639459999999998</v>
      </c>
      <c r="E1185" s="26">
        <v>2.9192</v>
      </c>
      <c r="F1185" s="44">
        <v>1</v>
      </c>
      <c r="G1185" s="45">
        <v>2</v>
      </c>
      <c r="H1185" s="27" t="s">
        <v>15</v>
      </c>
      <c r="I1185" s="28" t="s">
        <v>40</v>
      </c>
      <c r="J1185" s="17"/>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row>
    <row r="1186" spans="1:36" s="32" customFormat="1">
      <c r="A1186" s="211" t="s">
        <v>1562</v>
      </c>
      <c r="B1186" s="19" t="s">
        <v>2344</v>
      </c>
      <c r="C1186" s="20">
        <v>1.57</v>
      </c>
      <c r="D1186" s="21">
        <v>0.342395</v>
      </c>
      <c r="E1186" s="21">
        <v>0.4415</v>
      </c>
      <c r="F1186" s="42">
        <v>1</v>
      </c>
      <c r="G1186" s="43">
        <v>1</v>
      </c>
      <c r="H1186" s="30" t="s">
        <v>15</v>
      </c>
      <c r="I1186" s="31" t="s">
        <v>40</v>
      </c>
      <c r="J1186" s="17"/>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row>
    <row r="1187" spans="1:36" s="32" customFormat="1">
      <c r="A1187" s="211" t="s">
        <v>1563</v>
      </c>
      <c r="B1187" s="19" t="s">
        <v>2344</v>
      </c>
      <c r="C1187" s="20">
        <v>2.2000000000000002</v>
      </c>
      <c r="D1187" s="21">
        <v>0.43612200000000001</v>
      </c>
      <c r="E1187" s="21">
        <v>0.56240000000000001</v>
      </c>
      <c r="F1187" s="42">
        <v>1</v>
      </c>
      <c r="G1187" s="43">
        <v>1.52</v>
      </c>
      <c r="H1187" s="22" t="s">
        <v>15</v>
      </c>
      <c r="I1187" s="23" t="s">
        <v>40</v>
      </c>
      <c r="J1187" s="17"/>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row>
    <row r="1188" spans="1:36" s="32" customFormat="1">
      <c r="A1188" s="211" t="s">
        <v>1564</v>
      </c>
      <c r="B1188" s="19" t="s">
        <v>2344</v>
      </c>
      <c r="C1188" s="20">
        <v>3.31</v>
      </c>
      <c r="D1188" s="21">
        <v>0.77401600000000004</v>
      </c>
      <c r="E1188" s="21">
        <v>0.99809999999999999</v>
      </c>
      <c r="F1188" s="42">
        <v>1</v>
      </c>
      <c r="G1188" s="43">
        <v>1.8</v>
      </c>
      <c r="H1188" s="22" t="s">
        <v>15</v>
      </c>
      <c r="I1188" s="23" t="s">
        <v>40</v>
      </c>
      <c r="J1188" s="17"/>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row>
    <row r="1189" spans="1:36" s="32" customFormat="1">
      <c r="A1189" s="212" t="s">
        <v>1565</v>
      </c>
      <c r="B1189" s="24" t="s">
        <v>2344</v>
      </c>
      <c r="C1189" s="25">
        <v>6.6</v>
      </c>
      <c r="D1189" s="26">
        <v>1.8149120000000001</v>
      </c>
      <c r="E1189" s="26">
        <v>2.3401999999999998</v>
      </c>
      <c r="F1189" s="44">
        <v>1</v>
      </c>
      <c r="G1189" s="45">
        <v>2</v>
      </c>
      <c r="H1189" s="27" t="s">
        <v>15</v>
      </c>
      <c r="I1189" s="28" t="s">
        <v>40</v>
      </c>
      <c r="J1189" s="17"/>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row>
    <row r="1190" spans="1:36" s="32" customFormat="1">
      <c r="A1190" s="211" t="s">
        <v>1566</v>
      </c>
      <c r="B1190" s="19" t="s">
        <v>2345</v>
      </c>
      <c r="C1190" s="20">
        <v>2.37</v>
      </c>
      <c r="D1190" s="21">
        <v>0.49731900000000001</v>
      </c>
      <c r="E1190" s="21">
        <v>0.64129999999999998</v>
      </c>
      <c r="F1190" s="42">
        <v>1</v>
      </c>
      <c r="G1190" s="43">
        <v>1</v>
      </c>
      <c r="H1190" s="30" t="s">
        <v>15</v>
      </c>
      <c r="I1190" s="31" t="s">
        <v>40</v>
      </c>
      <c r="J1190" s="17"/>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row>
    <row r="1191" spans="1:36" s="32" customFormat="1">
      <c r="A1191" s="211" t="s">
        <v>1567</v>
      </c>
      <c r="B1191" s="19" t="s">
        <v>2345</v>
      </c>
      <c r="C1191" s="20">
        <v>3.13</v>
      </c>
      <c r="D1191" s="21">
        <v>0.65546300000000002</v>
      </c>
      <c r="E1191" s="21">
        <v>0.84519999999999995</v>
      </c>
      <c r="F1191" s="42">
        <v>1</v>
      </c>
      <c r="G1191" s="43">
        <v>1.52</v>
      </c>
      <c r="H1191" s="22" t="s">
        <v>15</v>
      </c>
      <c r="I1191" s="23" t="s">
        <v>40</v>
      </c>
      <c r="J1191" s="17"/>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row>
    <row r="1192" spans="1:36" s="32" customFormat="1">
      <c r="A1192" s="211" t="s">
        <v>1568</v>
      </c>
      <c r="B1192" s="19" t="s">
        <v>2345</v>
      </c>
      <c r="C1192" s="20">
        <v>4.6900000000000004</v>
      </c>
      <c r="D1192" s="21">
        <v>1.0093890000000001</v>
      </c>
      <c r="E1192" s="21">
        <v>1.3016000000000001</v>
      </c>
      <c r="F1192" s="42">
        <v>1</v>
      </c>
      <c r="G1192" s="43">
        <v>1.8</v>
      </c>
      <c r="H1192" s="22" t="s">
        <v>15</v>
      </c>
      <c r="I1192" s="23" t="s">
        <v>40</v>
      </c>
      <c r="J1192" s="17"/>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row>
    <row r="1193" spans="1:36" s="32" customFormat="1">
      <c r="A1193" s="212" t="s">
        <v>1569</v>
      </c>
      <c r="B1193" s="24" t="s">
        <v>2345</v>
      </c>
      <c r="C1193" s="25">
        <v>9.39</v>
      </c>
      <c r="D1193" s="26">
        <v>2.2202410000000001</v>
      </c>
      <c r="E1193" s="26">
        <v>2.8628999999999998</v>
      </c>
      <c r="F1193" s="44">
        <v>1</v>
      </c>
      <c r="G1193" s="45">
        <v>2</v>
      </c>
      <c r="H1193" s="27" t="s">
        <v>15</v>
      </c>
      <c r="I1193" s="28" t="s">
        <v>40</v>
      </c>
      <c r="J1193" s="17"/>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row>
    <row r="1194" spans="1:36" s="32" customFormat="1">
      <c r="A1194" s="211" t="s">
        <v>1570</v>
      </c>
      <c r="B1194" s="19" t="s">
        <v>2346</v>
      </c>
      <c r="C1194" s="20">
        <v>1.51</v>
      </c>
      <c r="D1194" s="21">
        <v>0.48722399999999999</v>
      </c>
      <c r="E1194" s="21">
        <v>0.62819999999999998</v>
      </c>
      <c r="F1194" s="42">
        <v>1</v>
      </c>
      <c r="G1194" s="43">
        <v>1</v>
      </c>
      <c r="H1194" s="30" t="s">
        <v>15</v>
      </c>
      <c r="I1194" s="31" t="s">
        <v>40</v>
      </c>
      <c r="J1194" s="17"/>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row>
    <row r="1195" spans="1:36" s="32" customFormat="1">
      <c r="A1195" s="211" t="s">
        <v>1571</v>
      </c>
      <c r="B1195" s="19" t="s">
        <v>2346</v>
      </c>
      <c r="C1195" s="20">
        <v>2.42</v>
      </c>
      <c r="D1195" s="21">
        <v>0.51747900000000002</v>
      </c>
      <c r="E1195" s="21">
        <v>0.6673</v>
      </c>
      <c r="F1195" s="42">
        <v>1</v>
      </c>
      <c r="G1195" s="43">
        <v>1.52</v>
      </c>
      <c r="H1195" s="22" t="s">
        <v>15</v>
      </c>
      <c r="I1195" s="23" t="s">
        <v>40</v>
      </c>
      <c r="J1195" s="17"/>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row>
    <row r="1196" spans="1:36" s="32" customFormat="1">
      <c r="A1196" s="211" t="s">
        <v>1572</v>
      </c>
      <c r="B1196" s="19" t="s">
        <v>2346</v>
      </c>
      <c r="C1196" s="20">
        <v>3.86</v>
      </c>
      <c r="D1196" s="21">
        <v>0.88114199999999998</v>
      </c>
      <c r="E1196" s="21">
        <v>1.1362000000000001</v>
      </c>
      <c r="F1196" s="42">
        <v>1</v>
      </c>
      <c r="G1196" s="43">
        <v>1.8</v>
      </c>
      <c r="H1196" s="22" t="s">
        <v>15</v>
      </c>
      <c r="I1196" s="23" t="s">
        <v>40</v>
      </c>
      <c r="J1196" s="17"/>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row>
    <row r="1197" spans="1:36" s="32" customFormat="1">
      <c r="A1197" s="212" t="s">
        <v>1573</v>
      </c>
      <c r="B1197" s="24" t="s">
        <v>2346</v>
      </c>
      <c r="C1197" s="25">
        <v>9.49</v>
      </c>
      <c r="D1197" s="26">
        <v>2.8137129999999999</v>
      </c>
      <c r="E1197" s="26">
        <v>3.6280999999999999</v>
      </c>
      <c r="F1197" s="44">
        <v>1</v>
      </c>
      <c r="G1197" s="45">
        <v>2</v>
      </c>
      <c r="H1197" s="27" t="s">
        <v>15</v>
      </c>
      <c r="I1197" s="28" t="s">
        <v>40</v>
      </c>
      <c r="J1197" s="17"/>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row>
    <row r="1198" spans="1:36" s="32" customFormat="1">
      <c r="A1198" s="211" t="s">
        <v>1574</v>
      </c>
      <c r="B1198" s="19" t="s">
        <v>2347</v>
      </c>
      <c r="C1198" s="20">
        <v>1.68</v>
      </c>
      <c r="D1198" s="21">
        <v>0.51105199999999995</v>
      </c>
      <c r="E1198" s="21">
        <v>0.65900000000000003</v>
      </c>
      <c r="F1198" s="42">
        <v>1</v>
      </c>
      <c r="G1198" s="43">
        <v>1</v>
      </c>
      <c r="H1198" s="30" t="s">
        <v>15</v>
      </c>
      <c r="I1198" s="31" t="s">
        <v>40</v>
      </c>
      <c r="J1198" s="17"/>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row>
    <row r="1199" spans="1:36" s="32" customFormat="1">
      <c r="A1199" s="211" t="s">
        <v>1575</v>
      </c>
      <c r="B1199" s="19" t="s">
        <v>2347</v>
      </c>
      <c r="C1199" s="20">
        <v>2.23</v>
      </c>
      <c r="D1199" s="21">
        <v>0.56783600000000001</v>
      </c>
      <c r="E1199" s="21">
        <v>0.73219999999999996</v>
      </c>
      <c r="F1199" s="42">
        <v>1</v>
      </c>
      <c r="G1199" s="43">
        <v>1.52</v>
      </c>
      <c r="H1199" s="22" t="s">
        <v>15</v>
      </c>
      <c r="I1199" s="23" t="s">
        <v>40</v>
      </c>
      <c r="J1199" s="17"/>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row>
    <row r="1200" spans="1:36" s="32" customFormat="1">
      <c r="A1200" s="211" t="s">
        <v>1576</v>
      </c>
      <c r="B1200" s="19" t="s">
        <v>2347</v>
      </c>
      <c r="C1200" s="20">
        <v>3.2</v>
      </c>
      <c r="D1200" s="21">
        <v>0.82217399999999996</v>
      </c>
      <c r="E1200" s="21">
        <v>1.0602</v>
      </c>
      <c r="F1200" s="42">
        <v>1</v>
      </c>
      <c r="G1200" s="43">
        <v>1.8</v>
      </c>
      <c r="H1200" s="22" t="s">
        <v>15</v>
      </c>
      <c r="I1200" s="23" t="s">
        <v>40</v>
      </c>
      <c r="J1200" s="17"/>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row>
    <row r="1201" spans="1:36" s="32" customFormat="1">
      <c r="A1201" s="212" t="s">
        <v>1577</v>
      </c>
      <c r="B1201" s="24" t="s">
        <v>2347</v>
      </c>
      <c r="C1201" s="25">
        <v>6.58</v>
      </c>
      <c r="D1201" s="26">
        <v>1.884274</v>
      </c>
      <c r="E1201" s="26">
        <v>2.4297</v>
      </c>
      <c r="F1201" s="44">
        <v>1</v>
      </c>
      <c r="G1201" s="45">
        <v>2</v>
      </c>
      <c r="H1201" s="27" t="s">
        <v>15</v>
      </c>
      <c r="I1201" s="28" t="s">
        <v>40</v>
      </c>
      <c r="J1201" s="17"/>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row>
    <row r="1202" spans="1:36" s="32" customFormat="1">
      <c r="A1202" s="211" t="s">
        <v>1578</v>
      </c>
      <c r="B1202" s="19" t="s">
        <v>2348</v>
      </c>
      <c r="C1202" s="20">
        <v>17.29</v>
      </c>
      <c r="D1202" s="21">
        <v>4.820398</v>
      </c>
      <c r="E1202" s="21">
        <v>6.2156000000000002</v>
      </c>
      <c r="F1202" s="42">
        <v>1</v>
      </c>
      <c r="G1202" s="43">
        <v>1</v>
      </c>
      <c r="H1202" s="30" t="s">
        <v>15</v>
      </c>
      <c r="I1202" s="31" t="s">
        <v>40</v>
      </c>
      <c r="J1202" s="17"/>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row>
    <row r="1203" spans="1:36" s="32" customFormat="1">
      <c r="A1203" s="211" t="s">
        <v>1579</v>
      </c>
      <c r="B1203" s="19" t="s">
        <v>2348</v>
      </c>
      <c r="C1203" s="20">
        <v>19.21</v>
      </c>
      <c r="D1203" s="21">
        <v>4.9036799999999996</v>
      </c>
      <c r="E1203" s="21">
        <v>6.3230000000000004</v>
      </c>
      <c r="F1203" s="42">
        <v>1</v>
      </c>
      <c r="G1203" s="43">
        <v>1.52</v>
      </c>
      <c r="H1203" s="30" t="s">
        <v>15</v>
      </c>
      <c r="I1203" s="31" t="s">
        <v>40</v>
      </c>
      <c r="J1203" s="17"/>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row>
    <row r="1204" spans="1:36" s="32" customFormat="1">
      <c r="A1204" s="211" t="s">
        <v>1580</v>
      </c>
      <c r="B1204" s="19" t="s">
        <v>2348</v>
      </c>
      <c r="C1204" s="20">
        <v>21.35</v>
      </c>
      <c r="D1204" s="21">
        <v>7.5459829999999997</v>
      </c>
      <c r="E1204" s="21">
        <v>9.7301000000000002</v>
      </c>
      <c r="F1204" s="42">
        <v>1</v>
      </c>
      <c r="G1204" s="43">
        <v>1.8</v>
      </c>
      <c r="H1204" s="30" t="s">
        <v>15</v>
      </c>
      <c r="I1204" s="31" t="s">
        <v>40</v>
      </c>
      <c r="J1204" s="17"/>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row>
    <row r="1205" spans="1:36" s="32" customFormat="1">
      <c r="A1205" s="212" t="s">
        <v>1581</v>
      </c>
      <c r="B1205" s="24" t="s">
        <v>2348</v>
      </c>
      <c r="C1205" s="25">
        <v>45.01</v>
      </c>
      <c r="D1205" s="26">
        <v>19.523002999999999</v>
      </c>
      <c r="E1205" s="26">
        <v>25.1739</v>
      </c>
      <c r="F1205" s="44">
        <v>1</v>
      </c>
      <c r="G1205" s="45">
        <v>2</v>
      </c>
      <c r="H1205" s="195" t="s">
        <v>15</v>
      </c>
      <c r="I1205" s="28" t="s">
        <v>40</v>
      </c>
      <c r="J1205" s="17"/>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row>
    <row r="1206" spans="1:36" s="32" customFormat="1">
      <c r="A1206" s="211" t="s">
        <v>1582</v>
      </c>
      <c r="B1206" s="19" t="s">
        <v>2349</v>
      </c>
      <c r="C1206" s="20">
        <v>5.26</v>
      </c>
      <c r="D1206" s="21">
        <v>1.4992570000000001</v>
      </c>
      <c r="E1206" s="21">
        <v>1.9332</v>
      </c>
      <c r="F1206" s="42">
        <v>1</v>
      </c>
      <c r="G1206" s="43">
        <v>1</v>
      </c>
      <c r="H1206" s="30" t="s">
        <v>15</v>
      </c>
      <c r="I1206" s="31" t="s">
        <v>40</v>
      </c>
      <c r="J1206" s="17"/>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row>
    <row r="1207" spans="1:36" s="32" customFormat="1">
      <c r="A1207" s="211" t="s">
        <v>1583</v>
      </c>
      <c r="B1207" s="19" t="s">
        <v>2349</v>
      </c>
      <c r="C1207" s="20">
        <v>8.1</v>
      </c>
      <c r="D1207" s="21">
        <v>2.2480479999999998</v>
      </c>
      <c r="E1207" s="21">
        <v>2.8986999999999998</v>
      </c>
      <c r="F1207" s="42">
        <v>1</v>
      </c>
      <c r="G1207" s="43">
        <v>1.52</v>
      </c>
      <c r="H1207" s="30" t="s">
        <v>15</v>
      </c>
      <c r="I1207" s="31" t="s">
        <v>40</v>
      </c>
      <c r="J1207" s="17"/>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row>
    <row r="1208" spans="1:36" s="32" customFormat="1">
      <c r="A1208" s="211" t="s">
        <v>1584</v>
      </c>
      <c r="B1208" s="19" t="s">
        <v>2349</v>
      </c>
      <c r="C1208" s="20">
        <v>14.16</v>
      </c>
      <c r="D1208" s="21">
        <v>4.3014749999999999</v>
      </c>
      <c r="E1208" s="21">
        <v>5.5465</v>
      </c>
      <c r="F1208" s="42">
        <v>1</v>
      </c>
      <c r="G1208" s="43">
        <v>1.8</v>
      </c>
      <c r="H1208" s="30" t="s">
        <v>15</v>
      </c>
      <c r="I1208" s="31" t="s">
        <v>40</v>
      </c>
      <c r="J1208" s="17"/>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row>
    <row r="1209" spans="1:36" s="32" customFormat="1">
      <c r="A1209" s="212" t="s">
        <v>1585</v>
      </c>
      <c r="B1209" s="24" t="s">
        <v>2349</v>
      </c>
      <c r="C1209" s="25">
        <v>26.96</v>
      </c>
      <c r="D1209" s="26">
        <v>10.231169</v>
      </c>
      <c r="E1209" s="26">
        <v>13.192600000000001</v>
      </c>
      <c r="F1209" s="44">
        <v>1</v>
      </c>
      <c r="G1209" s="45">
        <v>2</v>
      </c>
      <c r="H1209" s="195" t="s">
        <v>15</v>
      </c>
      <c r="I1209" s="28" t="s">
        <v>40</v>
      </c>
      <c r="J1209" s="17"/>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row>
    <row r="1210" spans="1:36" s="32" customFormat="1">
      <c r="A1210" s="211" t="s">
        <v>1586</v>
      </c>
      <c r="B1210" s="19" t="s">
        <v>2350</v>
      </c>
      <c r="C1210" s="20">
        <v>3</v>
      </c>
      <c r="D1210" s="21">
        <v>0.73676799999999998</v>
      </c>
      <c r="E1210" s="21">
        <v>0.95</v>
      </c>
      <c r="F1210" s="42">
        <v>1</v>
      </c>
      <c r="G1210" s="43">
        <v>1</v>
      </c>
      <c r="H1210" s="30" t="s">
        <v>15</v>
      </c>
      <c r="I1210" s="31" t="s">
        <v>40</v>
      </c>
      <c r="J1210" s="17"/>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row>
    <row r="1211" spans="1:36" s="32" customFormat="1">
      <c r="A1211" s="211" t="s">
        <v>1587</v>
      </c>
      <c r="B1211" s="19" t="s">
        <v>2350</v>
      </c>
      <c r="C1211" s="20">
        <v>4.18</v>
      </c>
      <c r="D1211" s="21">
        <v>1.0164489999999999</v>
      </c>
      <c r="E1211" s="21">
        <v>1.3107</v>
      </c>
      <c r="F1211" s="42">
        <v>1</v>
      </c>
      <c r="G1211" s="43">
        <v>1.52</v>
      </c>
      <c r="H1211" s="22" t="s">
        <v>15</v>
      </c>
      <c r="I1211" s="23" t="s">
        <v>40</v>
      </c>
      <c r="J1211" s="17"/>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row>
    <row r="1212" spans="1:36" s="32" customFormat="1">
      <c r="A1212" s="211" t="s">
        <v>1588</v>
      </c>
      <c r="B1212" s="19" t="s">
        <v>2350</v>
      </c>
      <c r="C1212" s="20">
        <v>7.64</v>
      </c>
      <c r="D1212" s="21">
        <v>1.8562920000000001</v>
      </c>
      <c r="E1212" s="21">
        <v>2.3936000000000002</v>
      </c>
      <c r="F1212" s="42">
        <v>1</v>
      </c>
      <c r="G1212" s="43">
        <v>1.8</v>
      </c>
      <c r="H1212" s="22" t="s">
        <v>15</v>
      </c>
      <c r="I1212" s="23" t="s">
        <v>40</v>
      </c>
      <c r="J1212" s="17"/>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row>
    <row r="1213" spans="1:36" s="32" customFormat="1">
      <c r="A1213" s="212" t="s">
        <v>1589</v>
      </c>
      <c r="B1213" s="24" t="s">
        <v>2350</v>
      </c>
      <c r="C1213" s="25">
        <v>26</v>
      </c>
      <c r="D1213" s="26">
        <v>5.007911</v>
      </c>
      <c r="E1213" s="26">
        <v>6.4573999999999998</v>
      </c>
      <c r="F1213" s="44">
        <v>1</v>
      </c>
      <c r="G1213" s="45">
        <v>2</v>
      </c>
      <c r="H1213" s="27" t="s">
        <v>15</v>
      </c>
      <c r="I1213" s="28" t="s">
        <v>40</v>
      </c>
      <c r="J1213" s="17"/>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row>
    <row r="1214" spans="1:36" s="32" customFormat="1">
      <c r="A1214" s="211" t="s">
        <v>1590</v>
      </c>
      <c r="B1214" s="19" t="s">
        <v>2351</v>
      </c>
      <c r="C1214" s="20">
        <v>2.31</v>
      </c>
      <c r="D1214" s="21">
        <v>0.49246899999999999</v>
      </c>
      <c r="E1214" s="21">
        <v>0.63500000000000001</v>
      </c>
      <c r="F1214" s="42">
        <v>1</v>
      </c>
      <c r="G1214" s="43">
        <v>1</v>
      </c>
      <c r="H1214" s="30" t="s">
        <v>15</v>
      </c>
      <c r="I1214" s="31" t="s">
        <v>40</v>
      </c>
      <c r="J1214" s="17"/>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row>
    <row r="1215" spans="1:36" s="32" customFormat="1">
      <c r="A1215" s="211" t="s">
        <v>1591</v>
      </c>
      <c r="B1215" s="19" t="s">
        <v>2351</v>
      </c>
      <c r="C1215" s="20">
        <v>3.65</v>
      </c>
      <c r="D1215" s="21">
        <v>0.74270400000000003</v>
      </c>
      <c r="E1215" s="21">
        <v>0.9577</v>
      </c>
      <c r="F1215" s="42">
        <v>1</v>
      </c>
      <c r="G1215" s="43">
        <v>1.52</v>
      </c>
      <c r="H1215" s="22" t="s">
        <v>15</v>
      </c>
      <c r="I1215" s="23" t="s">
        <v>40</v>
      </c>
      <c r="J1215" s="17"/>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row>
    <row r="1216" spans="1:36" s="32" customFormat="1">
      <c r="A1216" s="211" t="s">
        <v>1592</v>
      </c>
      <c r="B1216" s="19" t="s">
        <v>2351</v>
      </c>
      <c r="C1216" s="20">
        <v>6.18</v>
      </c>
      <c r="D1216" s="21">
        <v>1.512011</v>
      </c>
      <c r="E1216" s="21">
        <v>1.9497</v>
      </c>
      <c r="F1216" s="42">
        <v>1</v>
      </c>
      <c r="G1216" s="43">
        <v>1.8</v>
      </c>
      <c r="H1216" s="22" t="s">
        <v>15</v>
      </c>
      <c r="I1216" s="23" t="s">
        <v>40</v>
      </c>
      <c r="J1216" s="17"/>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row>
    <row r="1217" spans="1:36" s="32" customFormat="1">
      <c r="A1217" s="212" t="s">
        <v>1593</v>
      </c>
      <c r="B1217" s="24" t="s">
        <v>2351</v>
      </c>
      <c r="C1217" s="25">
        <v>14.9</v>
      </c>
      <c r="D1217" s="26">
        <v>4.2788620000000002</v>
      </c>
      <c r="E1217" s="26">
        <v>5.5174000000000003</v>
      </c>
      <c r="F1217" s="44">
        <v>1</v>
      </c>
      <c r="G1217" s="45">
        <v>2</v>
      </c>
      <c r="H1217" s="27" t="s">
        <v>15</v>
      </c>
      <c r="I1217" s="28" t="s">
        <v>40</v>
      </c>
      <c r="J1217" s="17"/>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row>
    <row r="1218" spans="1:36" s="32" customFormat="1">
      <c r="A1218" s="211" t="s">
        <v>1594</v>
      </c>
      <c r="B1218" s="19" t="s">
        <v>2352</v>
      </c>
      <c r="C1218" s="20">
        <v>2.54</v>
      </c>
      <c r="D1218" s="21">
        <v>1.5200130000000001</v>
      </c>
      <c r="E1218" s="21">
        <v>1.96</v>
      </c>
      <c r="F1218" s="42">
        <v>1</v>
      </c>
      <c r="G1218" s="43">
        <v>1</v>
      </c>
      <c r="H1218" s="30" t="s">
        <v>62</v>
      </c>
      <c r="I1218" s="31" t="s">
        <v>62</v>
      </c>
      <c r="J1218" s="17"/>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row>
    <row r="1219" spans="1:36" s="32" customFormat="1">
      <c r="A1219" s="211" t="s">
        <v>1595</v>
      </c>
      <c r="B1219" s="19" t="s">
        <v>2352</v>
      </c>
      <c r="C1219" s="20">
        <v>4.51</v>
      </c>
      <c r="D1219" s="21">
        <v>1.9089989999999999</v>
      </c>
      <c r="E1219" s="21">
        <v>2.4615999999999998</v>
      </c>
      <c r="F1219" s="42">
        <v>1</v>
      </c>
      <c r="G1219" s="43">
        <v>1.52</v>
      </c>
      <c r="H1219" s="22" t="s">
        <v>62</v>
      </c>
      <c r="I1219" s="23" t="s">
        <v>62</v>
      </c>
      <c r="J1219" s="17"/>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row>
    <row r="1220" spans="1:36" s="32" customFormat="1">
      <c r="A1220" s="211" t="s">
        <v>1596</v>
      </c>
      <c r="B1220" s="19" t="s">
        <v>2352</v>
      </c>
      <c r="C1220" s="20">
        <v>11.4</v>
      </c>
      <c r="D1220" s="21">
        <v>2.6227450000000001</v>
      </c>
      <c r="E1220" s="21">
        <v>3.3818999999999999</v>
      </c>
      <c r="F1220" s="42">
        <v>1</v>
      </c>
      <c r="G1220" s="43">
        <v>1.8</v>
      </c>
      <c r="H1220" s="22" t="s">
        <v>62</v>
      </c>
      <c r="I1220" s="23" t="s">
        <v>62</v>
      </c>
      <c r="J1220" s="17"/>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row>
    <row r="1221" spans="1:36" s="32" customFormat="1">
      <c r="A1221" s="212" t="s">
        <v>1597</v>
      </c>
      <c r="B1221" s="24" t="s">
        <v>2352</v>
      </c>
      <c r="C1221" s="25">
        <v>22.09</v>
      </c>
      <c r="D1221" s="26">
        <v>4.7938109999999998</v>
      </c>
      <c r="E1221" s="26">
        <v>6.1814</v>
      </c>
      <c r="F1221" s="44">
        <v>1</v>
      </c>
      <c r="G1221" s="45">
        <v>2</v>
      </c>
      <c r="H1221" s="27" t="s">
        <v>62</v>
      </c>
      <c r="I1221" s="28" t="s">
        <v>62</v>
      </c>
      <c r="J1221" s="17"/>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row>
    <row r="1222" spans="1:36" s="32" customFormat="1">
      <c r="A1222" s="211" t="s">
        <v>1598</v>
      </c>
      <c r="B1222" s="19" t="s">
        <v>2353</v>
      </c>
      <c r="C1222" s="20">
        <v>9.65</v>
      </c>
      <c r="D1222" s="21">
        <v>0.83293300000000003</v>
      </c>
      <c r="E1222" s="21">
        <v>1.0740000000000001</v>
      </c>
      <c r="F1222" s="42">
        <v>1</v>
      </c>
      <c r="G1222" s="43">
        <v>1</v>
      </c>
      <c r="H1222" s="30" t="s">
        <v>62</v>
      </c>
      <c r="I1222" s="31" t="s">
        <v>62</v>
      </c>
      <c r="J1222" s="17"/>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row>
    <row r="1223" spans="1:36" s="32" customFormat="1">
      <c r="A1223" s="211" t="s">
        <v>1599</v>
      </c>
      <c r="B1223" s="19" t="s">
        <v>2353</v>
      </c>
      <c r="C1223" s="20">
        <v>11.94</v>
      </c>
      <c r="D1223" s="21">
        <v>1.128295</v>
      </c>
      <c r="E1223" s="21">
        <v>1.4549000000000001</v>
      </c>
      <c r="F1223" s="42">
        <v>1</v>
      </c>
      <c r="G1223" s="43">
        <v>1.52</v>
      </c>
      <c r="H1223" s="22" t="s">
        <v>62</v>
      </c>
      <c r="I1223" s="23" t="s">
        <v>62</v>
      </c>
      <c r="J1223" s="17"/>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row>
    <row r="1224" spans="1:36" s="32" customFormat="1">
      <c r="A1224" s="211" t="s">
        <v>1600</v>
      </c>
      <c r="B1224" s="19" t="s">
        <v>2353</v>
      </c>
      <c r="C1224" s="20">
        <v>14.41</v>
      </c>
      <c r="D1224" s="21">
        <v>1.5537529999999999</v>
      </c>
      <c r="E1224" s="21">
        <v>2.0034999999999998</v>
      </c>
      <c r="F1224" s="42">
        <v>1</v>
      </c>
      <c r="G1224" s="43">
        <v>1.8</v>
      </c>
      <c r="H1224" s="22" t="s">
        <v>62</v>
      </c>
      <c r="I1224" s="23" t="s">
        <v>62</v>
      </c>
      <c r="J1224" s="17"/>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row>
    <row r="1225" spans="1:36" s="32" customFormat="1">
      <c r="A1225" s="212" t="s">
        <v>1601</v>
      </c>
      <c r="B1225" s="24" t="s">
        <v>2353</v>
      </c>
      <c r="C1225" s="25">
        <v>16.48</v>
      </c>
      <c r="D1225" s="26">
        <v>2.093099</v>
      </c>
      <c r="E1225" s="26">
        <v>2.6989000000000001</v>
      </c>
      <c r="F1225" s="44">
        <v>1</v>
      </c>
      <c r="G1225" s="45">
        <v>2</v>
      </c>
      <c r="H1225" s="27" t="s">
        <v>62</v>
      </c>
      <c r="I1225" s="28" t="s">
        <v>62</v>
      </c>
      <c r="J1225" s="17"/>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row>
    <row r="1226" spans="1:36" s="32" customFormat="1">
      <c r="A1226" s="211" t="s">
        <v>1602</v>
      </c>
      <c r="B1226" s="19" t="s">
        <v>2354</v>
      </c>
      <c r="C1226" s="20">
        <v>2.37</v>
      </c>
      <c r="D1226" s="21">
        <v>0.42765999999999998</v>
      </c>
      <c r="E1226" s="21">
        <v>0.5514</v>
      </c>
      <c r="F1226" s="42">
        <v>1</v>
      </c>
      <c r="G1226" s="43">
        <v>1</v>
      </c>
      <c r="H1226" s="30" t="s">
        <v>15</v>
      </c>
      <c r="I1226" s="31" t="s">
        <v>40</v>
      </c>
      <c r="J1226" s="17"/>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row>
    <row r="1227" spans="1:36" s="32" customFormat="1">
      <c r="A1227" s="211" t="s">
        <v>1603</v>
      </c>
      <c r="B1227" s="19" t="s">
        <v>2354</v>
      </c>
      <c r="C1227" s="20">
        <v>3.12</v>
      </c>
      <c r="D1227" s="21">
        <v>0.55933100000000002</v>
      </c>
      <c r="E1227" s="21">
        <v>0.72119999999999995</v>
      </c>
      <c r="F1227" s="42">
        <v>1</v>
      </c>
      <c r="G1227" s="43">
        <v>1.52</v>
      </c>
      <c r="H1227" s="22" t="s">
        <v>15</v>
      </c>
      <c r="I1227" s="23" t="s">
        <v>40</v>
      </c>
      <c r="J1227" s="17"/>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row>
    <row r="1228" spans="1:36" s="32" customFormat="1">
      <c r="A1228" s="211" t="s">
        <v>1604</v>
      </c>
      <c r="B1228" s="19" t="s">
        <v>2354</v>
      </c>
      <c r="C1228" s="20">
        <v>4.4400000000000004</v>
      </c>
      <c r="D1228" s="21">
        <v>0.79961400000000005</v>
      </c>
      <c r="E1228" s="21">
        <v>1.0310999999999999</v>
      </c>
      <c r="F1228" s="42">
        <v>1</v>
      </c>
      <c r="G1228" s="43">
        <v>1.8</v>
      </c>
      <c r="H1228" s="22" t="s">
        <v>15</v>
      </c>
      <c r="I1228" s="23" t="s">
        <v>40</v>
      </c>
      <c r="J1228" s="17"/>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row>
    <row r="1229" spans="1:36" s="32" customFormat="1">
      <c r="A1229" s="212" t="s">
        <v>1605</v>
      </c>
      <c r="B1229" s="24" t="s">
        <v>2354</v>
      </c>
      <c r="C1229" s="25">
        <v>8.2899999999999991</v>
      </c>
      <c r="D1229" s="26">
        <v>1.6831160000000001</v>
      </c>
      <c r="E1229" s="26">
        <v>2.1703000000000001</v>
      </c>
      <c r="F1229" s="44">
        <v>1</v>
      </c>
      <c r="G1229" s="45">
        <v>2</v>
      </c>
      <c r="H1229" s="27" t="s">
        <v>15</v>
      </c>
      <c r="I1229" s="28" t="s">
        <v>40</v>
      </c>
      <c r="J1229" s="17"/>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row>
    <row r="1230" spans="1:36" s="32" customFormat="1">
      <c r="A1230" s="211" t="s">
        <v>1606</v>
      </c>
      <c r="B1230" s="19" t="s">
        <v>2355</v>
      </c>
      <c r="C1230" s="20">
        <v>6.25</v>
      </c>
      <c r="D1230" s="21">
        <v>0.41364499999999998</v>
      </c>
      <c r="E1230" s="21">
        <v>0.53339999999999999</v>
      </c>
      <c r="F1230" s="42">
        <v>1</v>
      </c>
      <c r="G1230" s="43">
        <v>1</v>
      </c>
      <c r="H1230" s="30" t="s">
        <v>15</v>
      </c>
      <c r="I1230" s="31" t="s">
        <v>40</v>
      </c>
      <c r="J1230" s="17"/>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row>
    <row r="1231" spans="1:36" s="32" customFormat="1">
      <c r="A1231" s="211" t="s">
        <v>1607</v>
      </c>
      <c r="B1231" s="19" t="s">
        <v>2355</v>
      </c>
      <c r="C1231" s="20">
        <v>8.61</v>
      </c>
      <c r="D1231" s="21">
        <v>0.64282099999999998</v>
      </c>
      <c r="E1231" s="21">
        <v>0.82889999999999997</v>
      </c>
      <c r="F1231" s="42">
        <v>1</v>
      </c>
      <c r="G1231" s="43">
        <v>1.52</v>
      </c>
      <c r="H1231" s="22" t="s">
        <v>15</v>
      </c>
      <c r="I1231" s="23" t="s">
        <v>40</v>
      </c>
      <c r="J1231" s="17"/>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row>
    <row r="1232" spans="1:36" s="32" customFormat="1">
      <c r="A1232" s="211" t="s">
        <v>1608</v>
      </c>
      <c r="B1232" s="19" t="s">
        <v>2355</v>
      </c>
      <c r="C1232" s="20">
        <v>9.08</v>
      </c>
      <c r="D1232" s="21">
        <v>0.93744799999999995</v>
      </c>
      <c r="E1232" s="21">
        <v>1.2088000000000001</v>
      </c>
      <c r="F1232" s="42">
        <v>1</v>
      </c>
      <c r="G1232" s="43">
        <v>1.8</v>
      </c>
      <c r="H1232" s="22" t="s">
        <v>15</v>
      </c>
      <c r="I1232" s="23" t="s">
        <v>40</v>
      </c>
      <c r="J1232" s="17"/>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row>
    <row r="1233" spans="1:36" s="32" customFormat="1">
      <c r="A1233" s="212" t="s">
        <v>1609</v>
      </c>
      <c r="B1233" s="24" t="s">
        <v>2355</v>
      </c>
      <c r="C1233" s="25">
        <v>10.88</v>
      </c>
      <c r="D1233" s="26">
        <v>1.5361959999999999</v>
      </c>
      <c r="E1233" s="26">
        <v>1.9807999999999999</v>
      </c>
      <c r="F1233" s="44">
        <v>1</v>
      </c>
      <c r="G1233" s="45">
        <v>2</v>
      </c>
      <c r="H1233" s="27" t="s">
        <v>15</v>
      </c>
      <c r="I1233" s="28" t="s">
        <v>40</v>
      </c>
      <c r="J1233" s="17"/>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row>
    <row r="1234" spans="1:36" s="32" customFormat="1">
      <c r="A1234" s="211" t="s">
        <v>1610</v>
      </c>
      <c r="B1234" s="19" t="s">
        <v>2356</v>
      </c>
      <c r="C1234" s="20">
        <v>1</v>
      </c>
      <c r="D1234" s="21">
        <v>0.76870000000000005</v>
      </c>
      <c r="E1234" s="21">
        <v>0.99119999999999997</v>
      </c>
      <c r="F1234" s="42">
        <v>1</v>
      </c>
      <c r="G1234" s="43">
        <v>1</v>
      </c>
      <c r="H1234" s="30" t="s">
        <v>0</v>
      </c>
      <c r="I1234" s="31" t="s">
        <v>0</v>
      </c>
      <c r="J1234" s="17"/>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row>
    <row r="1235" spans="1:36" s="32" customFormat="1">
      <c r="A1235" s="211" t="s">
        <v>1611</v>
      </c>
      <c r="B1235" s="19" t="s">
        <v>2356</v>
      </c>
      <c r="C1235" s="20">
        <v>1</v>
      </c>
      <c r="D1235" s="21">
        <v>2.1728000000000001</v>
      </c>
      <c r="E1235" s="21">
        <v>2.8016999999999999</v>
      </c>
      <c r="F1235" s="42">
        <v>1</v>
      </c>
      <c r="G1235" s="43">
        <v>1.52</v>
      </c>
      <c r="H1235" s="22" t="s">
        <v>0</v>
      </c>
      <c r="I1235" s="23" t="s">
        <v>0</v>
      </c>
      <c r="J1235" s="17"/>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row>
    <row r="1236" spans="1:36" s="32" customFormat="1">
      <c r="A1236" s="211" t="s">
        <v>1612</v>
      </c>
      <c r="B1236" s="19" t="s">
        <v>2356</v>
      </c>
      <c r="C1236" s="20">
        <v>1.1000000000000001</v>
      </c>
      <c r="D1236" s="21">
        <v>3.8896999999999999</v>
      </c>
      <c r="E1236" s="21">
        <v>5.0156000000000001</v>
      </c>
      <c r="F1236" s="42">
        <v>1</v>
      </c>
      <c r="G1236" s="43">
        <v>1.8</v>
      </c>
      <c r="H1236" s="22" t="s">
        <v>0</v>
      </c>
      <c r="I1236" s="23" t="s">
        <v>0</v>
      </c>
      <c r="J1236" s="17"/>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row>
    <row r="1237" spans="1:36" s="32" customFormat="1">
      <c r="A1237" s="212" t="s">
        <v>1613</v>
      </c>
      <c r="B1237" s="24" t="s">
        <v>2356</v>
      </c>
      <c r="C1237" s="25">
        <v>1.21</v>
      </c>
      <c r="D1237" s="26">
        <v>9.2928999999999995</v>
      </c>
      <c r="E1237" s="26">
        <v>11.982699999999999</v>
      </c>
      <c r="F1237" s="44">
        <v>1</v>
      </c>
      <c r="G1237" s="45">
        <v>2</v>
      </c>
      <c r="H1237" s="27" t="s">
        <v>0</v>
      </c>
      <c r="I1237" s="28" t="s">
        <v>0</v>
      </c>
      <c r="J1237" s="17"/>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row>
    <row r="1238" spans="1:36" s="32" customFormat="1">
      <c r="A1238" s="211" t="s">
        <v>1614</v>
      </c>
      <c r="B1238" s="19" t="s">
        <v>2357</v>
      </c>
      <c r="C1238" s="20">
        <v>5</v>
      </c>
      <c r="D1238" s="21">
        <v>0.91628600000000004</v>
      </c>
      <c r="E1238" s="21">
        <v>1.1815</v>
      </c>
      <c r="F1238" s="42">
        <v>1</v>
      </c>
      <c r="G1238" s="43">
        <v>1</v>
      </c>
      <c r="H1238" s="30" t="s">
        <v>15</v>
      </c>
      <c r="I1238" s="31" t="s">
        <v>40</v>
      </c>
      <c r="J1238" s="17"/>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row>
    <row r="1239" spans="1:36" s="32" customFormat="1">
      <c r="A1239" s="211" t="s">
        <v>1615</v>
      </c>
      <c r="B1239" s="19" t="s">
        <v>2357</v>
      </c>
      <c r="C1239" s="20">
        <v>5.08</v>
      </c>
      <c r="D1239" s="21">
        <v>1.067142</v>
      </c>
      <c r="E1239" s="21">
        <v>1.3759999999999999</v>
      </c>
      <c r="F1239" s="42">
        <v>1</v>
      </c>
      <c r="G1239" s="43">
        <v>1.52</v>
      </c>
      <c r="H1239" s="22" t="s">
        <v>15</v>
      </c>
      <c r="I1239" s="23" t="s">
        <v>40</v>
      </c>
      <c r="J1239" s="17"/>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1"/>
      <c r="AG1239" s="11"/>
      <c r="AH1239" s="11"/>
      <c r="AI1239" s="11"/>
      <c r="AJ1239" s="11"/>
    </row>
    <row r="1240" spans="1:36" s="32" customFormat="1">
      <c r="A1240" s="211" t="s">
        <v>1616</v>
      </c>
      <c r="B1240" s="19" t="s">
        <v>2357</v>
      </c>
      <c r="C1240" s="20">
        <v>7.92</v>
      </c>
      <c r="D1240" s="21">
        <v>1.6972039999999999</v>
      </c>
      <c r="E1240" s="21">
        <v>2.1884999999999999</v>
      </c>
      <c r="F1240" s="42">
        <v>1</v>
      </c>
      <c r="G1240" s="43">
        <v>1.8</v>
      </c>
      <c r="H1240" s="22" t="s">
        <v>15</v>
      </c>
      <c r="I1240" s="23" t="s">
        <v>40</v>
      </c>
      <c r="J1240" s="17"/>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1"/>
      <c r="AG1240" s="11"/>
      <c r="AH1240" s="11"/>
      <c r="AI1240" s="11"/>
      <c r="AJ1240" s="11"/>
    </row>
    <row r="1241" spans="1:36" s="32" customFormat="1">
      <c r="A1241" s="212" t="s">
        <v>1617</v>
      </c>
      <c r="B1241" s="24" t="s">
        <v>2357</v>
      </c>
      <c r="C1241" s="25">
        <v>13.58</v>
      </c>
      <c r="D1241" s="26">
        <v>3.4178030000000001</v>
      </c>
      <c r="E1241" s="26">
        <v>4.4070999999999998</v>
      </c>
      <c r="F1241" s="44">
        <v>1</v>
      </c>
      <c r="G1241" s="45">
        <v>2</v>
      </c>
      <c r="H1241" s="27" t="s">
        <v>15</v>
      </c>
      <c r="I1241" s="28" t="s">
        <v>40</v>
      </c>
      <c r="J1241" s="17"/>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1"/>
      <c r="AG1241" s="11"/>
      <c r="AH1241" s="11"/>
      <c r="AI1241" s="11"/>
      <c r="AJ1241" s="11"/>
    </row>
    <row r="1242" spans="1:36" s="32" customFormat="1">
      <c r="A1242" s="211" t="s">
        <v>1618</v>
      </c>
      <c r="B1242" s="19" t="s">
        <v>2358</v>
      </c>
      <c r="C1242" s="20">
        <v>5.3</v>
      </c>
      <c r="D1242" s="21">
        <v>0.713507</v>
      </c>
      <c r="E1242" s="21">
        <v>0.92</v>
      </c>
      <c r="F1242" s="42">
        <v>1</v>
      </c>
      <c r="G1242" s="43">
        <v>1</v>
      </c>
      <c r="H1242" s="30" t="s">
        <v>15</v>
      </c>
      <c r="I1242" s="31" t="s">
        <v>40</v>
      </c>
      <c r="J1242" s="17"/>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row>
    <row r="1243" spans="1:36" s="32" customFormat="1">
      <c r="A1243" s="211" t="s">
        <v>1619</v>
      </c>
      <c r="B1243" s="19" t="s">
        <v>2358</v>
      </c>
      <c r="C1243" s="20">
        <v>4.7300000000000004</v>
      </c>
      <c r="D1243" s="21">
        <v>0.94366799999999995</v>
      </c>
      <c r="E1243" s="21">
        <v>1.2168000000000001</v>
      </c>
      <c r="F1243" s="42">
        <v>1</v>
      </c>
      <c r="G1243" s="43">
        <v>1.52</v>
      </c>
      <c r="H1243" s="22" t="s">
        <v>15</v>
      </c>
      <c r="I1243" s="23" t="s">
        <v>40</v>
      </c>
      <c r="J1243" s="17"/>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row>
    <row r="1244" spans="1:36" s="32" customFormat="1">
      <c r="A1244" s="211" t="s">
        <v>1620</v>
      </c>
      <c r="B1244" s="19" t="s">
        <v>2358</v>
      </c>
      <c r="C1244" s="20">
        <v>5.92</v>
      </c>
      <c r="D1244" s="21">
        <v>1.2365010000000001</v>
      </c>
      <c r="E1244" s="21">
        <v>1.5944</v>
      </c>
      <c r="F1244" s="42">
        <v>1</v>
      </c>
      <c r="G1244" s="43">
        <v>1.8</v>
      </c>
      <c r="H1244" s="22" t="s">
        <v>15</v>
      </c>
      <c r="I1244" s="23" t="s">
        <v>40</v>
      </c>
      <c r="J1244" s="17"/>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row>
    <row r="1245" spans="1:36" s="32" customFormat="1">
      <c r="A1245" s="212" t="s">
        <v>1621</v>
      </c>
      <c r="B1245" s="24" t="s">
        <v>2358</v>
      </c>
      <c r="C1245" s="25">
        <v>10.59</v>
      </c>
      <c r="D1245" s="26">
        <v>2.399848</v>
      </c>
      <c r="E1245" s="26">
        <v>3.0945</v>
      </c>
      <c r="F1245" s="44">
        <v>1</v>
      </c>
      <c r="G1245" s="45">
        <v>2</v>
      </c>
      <c r="H1245" s="27" t="s">
        <v>15</v>
      </c>
      <c r="I1245" s="28" t="s">
        <v>40</v>
      </c>
      <c r="J1245" s="17"/>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row>
    <row r="1246" spans="1:36" s="32" customFormat="1">
      <c r="A1246" s="211" t="s">
        <v>1622</v>
      </c>
      <c r="B1246" s="19" t="s">
        <v>2359</v>
      </c>
      <c r="C1246" s="20">
        <v>3.46</v>
      </c>
      <c r="D1246" s="21">
        <v>0.84914599999999996</v>
      </c>
      <c r="E1246" s="21">
        <v>1.0949</v>
      </c>
      <c r="F1246" s="42">
        <v>1</v>
      </c>
      <c r="G1246" s="43">
        <v>1</v>
      </c>
      <c r="H1246" s="30" t="s">
        <v>15</v>
      </c>
      <c r="I1246" s="31" t="s">
        <v>40</v>
      </c>
      <c r="J1246" s="17"/>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row>
    <row r="1247" spans="1:36" s="32" customFormat="1">
      <c r="A1247" s="211" t="s">
        <v>1623</v>
      </c>
      <c r="B1247" s="19" t="s">
        <v>2359</v>
      </c>
      <c r="C1247" s="20">
        <v>4.6399999999999997</v>
      </c>
      <c r="D1247" s="21">
        <v>0.96550199999999997</v>
      </c>
      <c r="E1247" s="21">
        <v>1.2450000000000001</v>
      </c>
      <c r="F1247" s="42">
        <v>1</v>
      </c>
      <c r="G1247" s="43">
        <v>1.52</v>
      </c>
      <c r="H1247" s="22" t="s">
        <v>15</v>
      </c>
      <c r="I1247" s="23" t="s">
        <v>40</v>
      </c>
      <c r="J1247" s="17"/>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row>
    <row r="1248" spans="1:36" s="32" customFormat="1">
      <c r="A1248" s="211" t="s">
        <v>1624</v>
      </c>
      <c r="B1248" s="19" t="s">
        <v>2359</v>
      </c>
      <c r="C1248" s="20">
        <v>6.6</v>
      </c>
      <c r="D1248" s="21">
        <v>1.47278</v>
      </c>
      <c r="E1248" s="21">
        <v>1.8991</v>
      </c>
      <c r="F1248" s="42">
        <v>1</v>
      </c>
      <c r="G1248" s="43">
        <v>1.8</v>
      </c>
      <c r="H1248" s="22" t="s">
        <v>15</v>
      </c>
      <c r="I1248" s="23" t="s">
        <v>40</v>
      </c>
      <c r="J1248" s="17"/>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row>
    <row r="1249" spans="1:36" s="32" customFormat="1">
      <c r="A1249" s="212" t="s">
        <v>1625</v>
      </c>
      <c r="B1249" s="24" t="s">
        <v>2359</v>
      </c>
      <c r="C1249" s="25">
        <v>12.05</v>
      </c>
      <c r="D1249" s="26">
        <v>2.9553259999999999</v>
      </c>
      <c r="E1249" s="26">
        <v>3.8107000000000002</v>
      </c>
      <c r="F1249" s="44">
        <v>1</v>
      </c>
      <c r="G1249" s="45">
        <v>2</v>
      </c>
      <c r="H1249" s="27" t="s">
        <v>15</v>
      </c>
      <c r="I1249" s="28" t="s">
        <v>40</v>
      </c>
      <c r="J1249" s="17"/>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row>
    <row r="1250" spans="1:36" s="32" customFormat="1">
      <c r="A1250" s="211" t="s">
        <v>1626</v>
      </c>
      <c r="B1250" s="19" t="s">
        <v>2360</v>
      </c>
      <c r="C1250" s="20">
        <v>3.12</v>
      </c>
      <c r="D1250" s="21">
        <v>0.65440600000000004</v>
      </c>
      <c r="E1250" s="21">
        <v>0.84379999999999999</v>
      </c>
      <c r="F1250" s="42">
        <v>1</v>
      </c>
      <c r="G1250" s="43">
        <v>1</v>
      </c>
      <c r="H1250" s="30" t="s">
        <v>15</v>
      </c>
      <c r="I1250" s="31" t="s">
        <v>40</v>
      </c>
      <c r="J1250" s="17"/>
      <c r="K1250" s="214"/>
      <c r="L1250" s="214"/>
      <c r="M1250" s="214"/>
      <c r="N1250" s="214"/>
      <c r="O1250" s="214"/>
      <c r="P1250" s="214"/>
      <c r="Q1250" s="214"/>
      <c r="R1250" s="214"/>
      <c r="S1250" s="214"/>
      <c r="T1250" s="214"/>
      <c r="U1250" s="214"/>
      <c r="V1250" s="214"/>
      <c r="W1250" s="214"/>
      <c r="X1250" s="214"/>
      <c r="Y1250" s="214"/>
      <c r="Z1250" s="214"/>
      <c r="AA1250" s="214"/>
      <c r="AB1250" s="214"/>
      <c r="AC1250" s="214"/>
      <c r="AD1250" s="214"/>
      <c r="AE1250" s="214"/>
      <c r="AF1250" s="214"/>
      <c r="AG1250" s="214"/>
      <c r="AH1250" s="214"/>
      <c r="AI1250" s="214"/>
      <c r="AJ1250" s="214"/>
    </row>
    <row r="1251" spans="1:36" s="32" customFormat="1">
      <c r="A1251" s="211" t="s">
        <v>1627</v>
      </c>
      <c r="B1251" s="19" t="s">
        <v>2360</v>
      </c>
      <c r="C1251" s="20">
        <v>3.75</v>
      </c>
      <c r="D1251" s="21">
        <v>0.78667299999999996</v>
      </c>
      <c r="E1251" s="21">
        <v>1.0144</v>
      </c>
      <c r="F1251" s="42">
        <v>1</v>
      </c>
      <c r="G1251" s="43">
        <v>1.52</v>
      </c>
      <c r="H1251" s="22" t="s">
        <v>15</v>
      </c>
      <c r="I1251" s="23" t="s">
        <v>40</v>
      </c>
      <c r="J1251" s="17"/>
      <c r="K1251" s="214"/>
      <c r="L1251" s="214"/>
      <c r="M1251" s="214"/>
      <c r="N1251" s="214"/>
      <c r="O1251" s="214"/>
      <c r="P1251" s="214"/>
      <c r="Q1251" s="214"/>
      <c r="R1251" s="214"/>
      <c r="S1251" s="214"/>
      <c r="T1251" s="214"/>
      <c r="U1251" s="214"/>
      <c r="V1251" s="214"/>
      <c r="W1251" s="214"/>
      <c r="X1251" s="214"/>
      <c r="Y1251" s="214"/>
      <c r="Z1251" s="214"/>
      <c r="AA1251" s="214"/>
      <c r="AB1251" s="214"/>
      <c r="AC1251" s="214"/>
      <c r="AD1251" s="214"/>
      <c r="AE1251" s="214"/>
      <c r="AF1251" s="214"/>
      <c r="AG1251" s="214"/>
      <c r="AH1251" s="214"/>
      <c r="AI1251" s="214"/>
      <c r="AJ1251" s="214"/>
    </row>
    <row r="1252" spans="1:36" s="32" customFormat="1">
      <c r="A1252" s="211" t="s">
        <v>1628</v>
      </c>
      <c r="B1252" s="19" t="s">
        <v>2360</v>
      </c>
      <c r="C1252" s="20">
        <v>5.12</v>
      </c>
      <c r="D1252" s="21">
        <v>1.124355</v>
      </c>
      <c r="E1252" s="21">
        <v>1.4498</v>
      </c>
      <c r="F1252" s="42">
        <v>1</v>
      </c>
      <c r="G1252" s="43">
        <v>1.8</v>
      </c>
      <c r="H1252" s="22" t="s">
        <v>15</v>
      </c>
      <c r="I1252" s="23" t="s">
        <v>40</v>
      </c>
      <c r="J1252" s="17"/>
      <c r="K1252" s="214"/>
      <c r="L1252" s="214"/>
      <c r="M1252" s="214"/>
      <c r="N1252" s="214"/>
      <c r="O1252" s="214"/>
      <c r="P1252" s="214"/>
      <c r="Q1252" s="214"/>
      <c r="R1252" s="214"/>
      <c r="S1252" s="214"/>
      <c r="T1252" s="214"/>
      <c r="U1252" s="214"/>
      <c r="V1252" s="214"/>
      <c r="W1252" s="214"/>
      <c r="X1252" s="214"/>
      <c r="Y1252" s="214"/>
      <c r="Z1252" s="214"/>
      <c r="AA1252" s="214"/>
      <c r="AB1252" s="214"/>
      <c r="AC1252" s="214"/>
      <c r="AD1252" s="214"/>
      <c r="AE1252" s="214"/>
      <c r="AF1252" s="214"/>
      <c r="AG1252" s="214"/>
      <c r="AH1252" s="214"/>
      <c r="AI1252" s="214"/>
      <c r="AJ1252" s="214"/>
    </row>
    <row r="1253" spans="1:36" s="32" customFormat="1">
      <c r="A1253" s="212" t="s">
        <v>1629</v>
      </c>
      <c r="B1253" s="24" t="s">
        <v>2360</v>
      </c>
      <c r="C1253" s="25">
        <v>8.9</v>
      </c>
      <c r="D1253" s="26">
        <v>1.6101399999999999</v>
      </c>
      <c r="E1253" s="26">
        <v>2.0762</v>
      </c>
      <c r="F1253" s="44">
        <v>1</v>
      </c>
      <c r="G1253" s="45">
        <v>2</v>
      </c>
      <c r="H1253" s="27" t="s">
        <v>15</v>
      </c>
      <c r="I1253" s="28" t="s">
        <v>40</v>
      </c>
      <c r="J1253" s="17"/>
      <c r="K1253" s="214"/>
      <c r="L1253" s="214"/>
      <c r="M1253" s="214"/>
      <c r="N1253" s="214"/>
      <c r="O1253" s="214"/>
      <c r="P1253" s="214"/>
      <c r="Q1253" s="214"/>
      <c r="R1253" s="214"/>
      <c r="S1253" s="214"/>
      <c r="T1253" s="214"/>
      <c r="U1253" s="214"/>
      <c r="V1253" s="214"/>
      <c r="W1253" s="214"/>
      <c r="X1253" s="214"/>
      <c r="Y1253" s="214"/>
      <c r="Z1253" s="214"/>
      <c r="AA1253" s="214"/>
      <c r="AB1253" s="214"/>
      <c r="AC1253" s="214"/>
      <c r="AD1253" s="214"/>
      <c r="AE1253" s="214"/>
      <c r="AF1253" s="214"/>
      <c r="AG1253" s="214"/>
      <c r="AH1253" s="214"/>
      <c r="AI1253" s="214"/>
      <c r="AJ1253" s="214"/>
    </row>
    <row r="1254" spans="1:36" s="32" customFormat="1">
      <c r="A1254" s="211" t="s">
        <v>1630</v>
      </c>
      <c r="B1254" s="19" t="s">
        <v>2361</v>
      </c>
      <c r="C1254" s="20">
        <v>3.5</v>
      </c>
      <c r="D1254" s="21">
        <v>3.0676649999999999</v>
      </c>
      <c r="E1254" s="21">
        <v>3.9556</v>
      </c>
      <c r="F1254" s="42">
        <v>1</v>
      </c>
      <c r="G1254" s="43">
        <v>1</v>
      </c>
      <c r="H1254" s="30" t="s">
        <v>15</v>
      </c>
      <c r="I1254" s="31" t="s">
        <v>40</v>
      </c>
      <c r="J1254" s="17"/>
      <c r="K1254" s="214"/>
      <c r="L1254" s="214"/>
      <c r="M1254" s="214"/>
      <c r="N1254" s="214"/>
      <c r="O1254" s="214"/>
      <c r="P1254" s="214"/>
      <c r="Q1254" s="214"/>
      <c r="R1254" s="214"/>
      <c r="S1254" s="214"/>
      <c r="T1254" s="214"/>
      <c r="U1254" s="214"/>
      <c r="V1254" s="214"/>
      <c r="W1254" s="214"/>
      <c r="X1254" s="214"/>
      <c r="Y1254" s="214"/>
      <c r="Z1254" s="214"/>
      <c r="AA1254" s="214"/>
      <c r="AB1254" s="214"/>
      <c r="AC1254" s="214"/>
      <c r="AD1254" s="214"/>
      <c r="AE1254" s="214"/>
      <c r="AF1254" s="214"/>
      <c r="AG1254" s="214"/>
      <c r="AH1254" s="214"/>
      <c r="AI1254" s="214"/>
      <c r="AJ1254" s="214"/>
    </row>
    <row r="1255" spans="1:36" s="32" customFormat="1">
      <c r="A1255" s="211" t="s">
        <v>1631</v>
      </c>
      <c r="B1255" s="19" t="s">
        <v>2361</v>
      </c>
      <c r="C1255" s="20">
        <v>8.07</v>
      </c>
      <c r="D1255" s="21">
        <v>3.6383019999999999</v>
      </c>
      <c r="E1255" s="21">
        <v>4.6913999999999998</v>
      </c>
      <c r="F1255" s="42">
        <v>1</v>
      </c>
      <c r="G1255" s="43">
        <v>1.52</v>
      </c>
      <c r="H1255" s="22" t="s">
        <v>15</v>
      </c>
      <c r="I1255" s="23" t="s">
        <v>40</v>
      </c>
      <c r="J1255" s="17"/>
      <c r="K1255" s="214"/>
      <c r="L1255" s="214"/>
      <c r="M1255" s="214"/>
      <c r="N1255" s="214"/>
      <c r="O1255" s="214"/>
      <c r="P1255" s="214"/>
      <c r="Q1255" s="214"/>
      <c r="R1255" s="214"/>
      <c r="S1255" s="214"/>
      <c r="T1255" s="214"/>
      <c r="U1255" s="214"/>
      <c r="V1255" s="214"/>
      <c r="W1255" s="214"/>
      <c r="X1255" s="214"/>
      <c r="Y1255" s="214"/>
      <c r="Z1255" s="214"/>
      <c r="AA1255" s="214"/>
      <c r="AB1255" s="214"/>
      <c r="AC1255" s="214"/>
      <c r="AD1255" s="214"/>
      <c r="AE1255" s="214"/>
      <c r="AF1255" s="214"/>
      <c r="AG1255" s="214"/>
      <c r="AH1255" s="214"/>
      <c r="AI1255" s="214"/>
      <c r="AJ1255" s="214"/>
    </row>
    <row r="1256" spans="1:36" s="32" customFormat="1">
      <c r="A1256" s="211" t="s">
        <v>1632</v>
      </c>
      <c r="B1256" s="19" t="s">
        <v>2361</v>
      </c>
      <c r="C1256" s="20">
        <v>10.51</v>
      </c>
      <c r="D1256" s="21">
        <v>4.7455179999999997</v>
      </c>
      <c r="E1256" s="21">
        <v>6.1191000000000004</v>
      </c>
      <c r="F1256" s="42">
        <v>1</v>
      </c>
      <c r="G1256" s="43">
        <v>1.8</v>
      </c>
      <c r="H1256" s="22" t="s">
        <v>15</v>
      </c>
      <c r="I1256" s="23" t="s">
        <v>40</v>
      </c>
      <c r="J1256" s="17"/>
      <c r="K1256" s="214"/>
      <c r="L1256" s="214"/>
      <c r="M1256" s="214"/>
      <c r="N1256" s="214"/>
      <c r="O1256" s="214"/>
      <c r="P1256" s="214"/>
      <c r="Q1256" s="214"/>
      <c r="R1256" s="214"/>
      <c r="S1256" s="214"/>
      <c r="T1256" s="214"/>
      <c r="U1256" s="214"/>
      <c r="V1256" s="214"/>
      <c r="W1256" s="214"/>
      <c r="X1256" s="214"/>
      <c r="Y1256" s="214"/>
      <c r="Z1256" s="214"/>
      <c r="AA1256" s="214"/>
      <c r="AB1256" s="214"/>
      <c r="AC1256" s="214"/>
      <c r="AD1256" s="214"/>
      <c r="AE1256" s="214"/>
      <c r="AF1256" s="214"/>
      <c r="AG1256" s="214"/>
      <c r="AH1256" s="214"/>
      <c r="AI1256" s="214"/>
      <c r="AJ1256" s="214"/>
    </row>
    <row r="1257" spans="1:36" s="32" customFormat="1">
      <c r="A1257" s="212" t="s">
        <v>1633</v>
      </c>
      <c r="B1257" s="24" t="s">
        <v>2361</v>
      </c>
      <c r="C1257" s="25">
        <v>23.42</v>
      </c>
      <c r="D1257" s="26">
        <v>9.8029209999999996</v>
      </c>
      <c r="E1257" s="26">
        <v>12.6404</v>
      </c>
      <c r="F1257" s="44">
        <v>1</v>
      </c>
      <c r="G1257" s="45">
        <v>2</v>
      </c>
      <c r="H1257" s="27" t="s">
        <v>15</v>
      </c>
      <c r="I1257" s="28" t="s">
        <v>40</v>
      </c>
      <c r="J1257" s="17"/>
      <c r="K1257" s="214"/>
      <c r="L1257" s="214"/>
      <c r="M1257" s="214"/>
      <c r="N1257" s="214"/>
      <c r="O1257" s="214"/>
      <c r="P1257" s="214"/>
      <c r="Q1257" s="214"/>
      <c r="R1257" s="214"/>
      <c r="S1257" s="214"/>
      <c r="T1257" s="214"/>
      <c r="U1257" s="214"/>
      <c r="V1257" s="214"/>
      <c r="W1257" s="214"/>
      <c r="X1257" s="214"/>
      <c r="Y1257" s="214"/>
      <c r="Z1257" s="214"/>
      <c r="AA1257" s="214"/>
      <c r="AB1257" s="214"/>
      <c r="AC1257" s="214"/>
      <c r="AD1257" s="214"/>
      <c r="AE1257" s="214"/>
      <c r="AF1257" s="214"/>
      <c r="AG1257" s="214"/>
      <c r="AH1257" s="214"/>
      <c r="AI1257" s="214"/>
      <c r="AJ1257" s="214"/>
    </row>
    <row r="1258" spans="1:36" s="32" customFormat="1">
      <c r="A1258" s="211" t="s">
        <v>1634</v>
      </c>
      <c r="B1258" s="19" t="s">
        <v>2362</v>
      </c>
      <c r="C1258" s="20">
        <v>6.83</v>
      </c>
      <c r="D1258" s="21">
        <v>1.6878489999999999</v>
      </c>
      <c r="E1258" s="21">
        <v>2.1764000000000001</v>
      </c>
      <c r="F1258" s="42">
        <v>1</v>
      </c>
      <c r="G1258" s="43">
        <v>1</v>
      </c>
      <c r="H1258" s="30" t="s">
        <v>15</v>
      </c>
      <c r="I1258" s="31" t="s">
        <v>40</v>
      </c>
      <c r="J1258" s="17"/>
      <c r="K1258" s="214"/>
      <c r="L1258" s="214"/>
      <c r="M1258" s="214"/>
      <c r="N1258" s="214"/>
      <c r="O1258" s="214"/>
      <c r="P1258" s="214"/>
      <c r="Q1258" s="214"/>
      <c r="R1258" s="214"/>
      <c r="S1258" s="214"/>
      <c r="T1258" s="214"/>
      <c r="U1258" s="214"/>
      <c r="V1258" s="214"/>
      <c r="W1258" s="214"/>
      <c r="X1258" s="214"/>
      <c r="Y1258" s="214"/>
      <c r="Z1258" s="214"/>
      <c r="AA1258" s="214"/>
      <c r="AB1258" s="214"/>
      <c r="AC1258" s="214"/>
      <c r="AD1258" s="214"/>
      <c r="AE1258" s="214"/>
      <c r="AF1258" s="214"/>
      <c r="AG1258" s="214"/>
      <c r="AH1258" s="214"/>
      <c r="AI1258" s="214"/>
      <c r="AJ1258" s="214"/>
    </row>
    <row r="1259" spans="1:36" s="32" customFormat="1">
      <c r="A1259" s="211" t="s">
        <v>1635</v>
      </c>
      <c r="B1259" s="19" t="s">
        <v>2362</v>
      </c>
      <c r="C1259" s="20">
        <v>6.39</v>
      </c>
      <c r="D1259" s="21">
        <v>2.2185060000000001</v>
      </c>
      <c r="E1259" s="21">
        <v>2.8605999999999998</v>
      </c>
      <c r="F1259" s="42">
        <v>1</v>
      </c>
      <c r="G1259" s="43">
        <v>1.52</v>
      </c>
      <c r="H1259" s="22" t="s">
        <v>15</v>
      </c>
      <c r="I1259" s="23" t="s">
        <v>40</v>
      </c>
      <c r="J1259" s="17"/>
      <c r="K1259" s="214"/>
      <c r="L1259" s="214"/>
      <c r="M1259" s="214"/>
      <c r="N1259" s="214"/>
      <c r="O1259" s="214"/>
      <c r="P1259" s="214"/>
      <c r="Q1259" s="214"/>
      <c r="R1259" s="214"/>
      <c r="S1259" s="214"/>
      <c r="T1259" s="214"/>
      <c r="U1259" s="214"/>
      <c r="V1259" s="214"/>
      <c r="W1259" s="214"/>
      <c r="X1259" s="214"/>
      <c r="Y1259" s="214"/>
      <c r="Z1259" s="214"/>
      <c r="AA1259" s="214"/>
      <c r="AB1259" s="214"/>
      <c r="AC1259" s="214"/>
      <c r="AD1259" s="214"/>
      <c r="AE1259" s="214"/>
      <c r="AF1259" s="214"/>
      <c r="AG1259" s="214"/>
      <c r="AH1259" s="214"/>
      <c r="AI1259" s="214"/>
      <c r="AJ1259" s="214"/>
    </row>
    <row r="1260" spans="1:36" s="32" customFormat="1">
      <c r="A1260" s="211" t="s">
        <v>1636</v>
      </c>
      <c r="B1260" s="19" t="s">
        <v>2362</v>
      </c>
      <c r="C1260" s="20">
        <v>8.0299999999999994</v>
      </c>
      <c r="D1260" s="21">
        <v>3.0150950000000001</v>
      </c>
      <c r="E1260" s="21">
        <v>3.8877999999999999</v>
      </c>
      <c r="F1260" s="42">
        <v>1</v>
      </c>
      <c r="G1260" s="43">
        <v>1.8</v>
      </c>
      <c r="H1260" s="22" t="s">
        <v>15</v>
      </c>
      <c r="I1260" s="23" t="s">
        <v>40</v>
      </c>
      <c r="J1260" s="17"/>
      <c r="K1260" s="214"/>
      <c r="L1260" s="214"/>
      <c r="M1260" s="214"/>
      <c r="N1260" s="214"/>
      <c r="O1260" s="214"/>
      <c r="P1260" s="214"/>
      <c r="Q1260" s="214"/>
      <c r="R1260" s="214"/>
      <c r="S1260" s="214"/>
      <c r="T1260" s="214"/>
      <c r="U1260" s="214"/>
      <c r="V1260" s="214"/>
      <c r="W1260" s="214"/>
      <c r="X1260" s="214"/>
      <c r="Y1260" s="214"/>
      <c r="Z1260" s="214"/>
      <c r="AA1260" s="214"/>
      <c r="AB1260" s="214"/>
      <c r="AC1260" s="214"/>
      <c r="AD1260" s="214"/>
      <c r="AE1260" s="214"/>
      <c r="AF1260" s="214"/>
      <c r="AG1260" s="214"/>
      <c r="AH1260" s="214"/>
      <c r="AI1260" s="214"/>
      <c r="AJ1260" s="214"/>
    </row>
    <row r="1261" spans="1:36" s="32" customFormat="1">
      <c r="A1261" s="212" t="s">
        <v>1637</v>
      </c>
      <c r="B1261" s="24" t="s">
        <v>2362</v>
      </c>
      <c r="C1261" s="25">
        <v>17.09</v>
      </c>
      <c r="D1261" s="26">
        <v>7.1796350000000002</v>
      </c>
      <c r="E1261" s="26">
        <v>9.2577999999999996</v>
      </c>
      <c r="F1261" s="44">
        <v>1</v>
      </c>
      <c r="G1261" s="45">
        <v>2</v>
      </c>
      <c r="H1261" s="27" t="s">
        <v>15</v>
      </c>
      <c r="I1261" s="28" t="s">
        <v>40</v>
      </c>
      <c r="J1261" s="17"/>
      <c r="K1261" s="214"/>
      <c r="L1261" s="214"/>
      <c r="M1261" s="214"/>
      <c r="N1261" s="214"/>
      <c r="O1261" s="214"/>
      <c r="P1261" s="214"/>
      <c r="Q1261" s="214"/>
      <c r="R1261" s="214"/>
      <c r="S1261" s="214"/>
      <c r="T1261" s="214"/>
      <c r="U1261" s="214"/>
      <c r="V1261" s="214"/>
      <c r="W1261" s="214"/>
      <c r="X1261" s="214"/>
      <c r="Y1261" s="214"/>
      <c r="Z1261" s="214"/>
      <c r="AA1261" s="214"/>
      <c r="AB1261" s="214"/>
      <c r="AC1261" s="214"/>
      <c r="AD1261" s="214"/>
      <c r="AE1261" s="214"/>
      <c r="AF1261" s="214"/>
      <c r="AG1261" s="214"/>
      <c r="AH1261" s="214"/>
      <c r="AI1261" s="214"/>
      <c r="AJ1261" s="214"/>
    </row>
    <row r="1262" spans="1:36" s="32" customFormat="1">
      <c r="A1262" s="211" t="s">
        <v>1638</v>
      </c>
      <c r="B1262" s="19" t="s">
        <v>2363</v>
      </c>
      <c r="C1262" s="20">
        <v>6.08</v>
      </c>
      <c r="D1262" s="21">
        <v>2.0406960000000001</v>
      </c>
      <c r="E1262" s="21">
        <v>2.6314000000000002</v>
      </c>
      <c r="F1262" s="42">
        <v>1</v>
      </c>
      <c r="G1262" s="43">
        <v>1</v>
      </c>
      <c r="H1262" s="30" t="s">
        <v>15</v>
      </c>
      <c r="I1262" s="31" t="s">
        <v>40</v>
      </c>
      <c r="J1262" s="17"/>
      <c r="K1262" s="214"/>
      <c r="L1262" s="214"/>
      <c r="M1262" s="214"/>
      <c r="N1262" s="214"/>
      <c r="O1262" s="214"/>
      <c r="P1262" s="214"/>
      <c r="Q1262" s="214"/>
      <c r="R1262" s="214"/>
      <c r="S1262" s="214"/>
      <c r="T1262" s="214"/>
      <c r="U1262" s="214"/>
      <c r="V1262" s="214"/>
      <c r="W1262" s="214"/>
      <c r="X1262" s="214"/>
      <c r="Y1262" s="214"/>
      <c r="Z1262" s="214"/>
      <c r="AA1262" s="214"/>
      <c r="AB1262" s="214"/>
      <c r="AC1262" s="214"/>
      <c r="AD1262" s="214"/>
      <c r="AE1262" s="214"/>
      <c r="AF1262" s="214"/>
      <c r="AG1262" s="214"/>
      <c r="AH1262" s="214"/>
      <c r="AI1262" s="214"/>
      <c r="AJ1262" s="214"/>
    </row>
    <row r="1263" spans="1:36" s="32" customFormat="1">
      <c r="A1263" s="211" t="s">
        <v>1639</v>
      </c>
      <c r="B1263" s="19" t="s">
        <v>2363</v>
      </c>
      <c r="C1263" s="20">
        <v>5.56</v>
      </c>
      <c r="D1263" s="21">
        <v>2.2469000000000001</v>
      </c>
      <c r="E1263" s="21">
        <v>2.8973</v>
      </c>
      <c r="F1263" s="42">
        <v>1</v>
      </c>
      <c r="G1263" s="43">
        <v>1.52</v>
      </c>
      <c r="H1263" s="22" t="s">
        <v>15</v>
      </c>
      <c r="I1263" s="23" t="s">
        <v>40</v>
      </c>
      <c r="J1263" s="17"/>
      <c r="K1263" s="214"/>
      <c r="L1263" s="214"/>
      <c r="M1263" s="214"/>
      <c r="N1263" s="214"/>
      <c r="O1263" s="214"/>
      <c r="P1263" s="214"/>
      <c r="Q1263" s="214"/>
      <c r="R1263" s="214"/>
      <c r="S1263" s="214"/>
      <c r="T1263" s="214"/>
      <c r="U1263" s="214"/>
      <c r="V1263" s="214"/>
      <c r="W1263" s="214"/>
      <c r="X1263" s="214"/>
      <c r="Y1263" s="214"/>
      <c r="Z1263" s="214"/>
      <c r="AA1263" s="214"/>
      <c r="AB1263" s="214"/>
      <c r="AC1263" s="214"/>
      <c r="AD1263" s="214"/>
      <c r="AE1263" s="214"/>
      <c r="AF1263" s="214"/>
      <c r="AG1263" s="214"/>
      <c r="AH1263" s="214"/>
      <c r="AI1263" s="214"/>
      <c r="AJ1263" s="214"/>
    </row>
    <row r="1264" spans="1:36" s="32" customFormat="1">
      <c r="A1264" s="211" t="s">
        <v>1640</v>
      </c>
      <c r="B1264" s="19" t="s">
        <v>2363</v>
      </c>
      <c r="C1264" s="20">
        <v>8.57</v>
      </c>
      <c r="D1264" s="21">
        <v>3.7044800000000002</v>
      </c>
      <c r="E1264" s="21">
        <v>4.7766999999999999</v>
      </c>
      <c r="F1264" s="42">
        <v>1</v>
      </c>
      <c r="G1264" s="43">
        <v>1.8</v>
      </c>
      <c r="H1264" s="22" t="s">
        <v>15</v>
      </c>
      <c r="I1264" s="23" t="s">
        <v>40</v>
      </c>
      <c r="J1264" s="17"/>
      <c r="K1264" s="214"/>
      <c r="L1264" s="214"/>
      <c r="M1264" s="214"/>
      <c r="N1264" s="214"/>
      <c r="O1264" s="214"/>
      <c r="P1264" s="214"/>
      <c r="Q1264" s="214"/>
      <c r="R1264" s="214"/>
      <c r="S1264" s="214"/>
      <c r="T1264" s="214"/>
      <c r="U1264" s="214"/>
      <c r="V1264" s="214"/>
      <c r="W1264" s="214"/>
      <c r="X1264" s="214"/>
      <c r="Y1264" s="214"/>
      <c r="Z1264" s="214"/>
      <c r="AA1264" s="214"/>
      <c r="AB1264" s="214"/>
      <c r="AC1264" s="214"/>
      <c r="AD1264" s="214"/>
      <c r="AE1264" s="214"/>
      <c r="AF1264" s="214"/>
      <c r="AG1264" s="214"/>
      <c r="AH1264" s="214"/>
      <c r="AI1264" s="214"/>
      <c r="AJ1264" s="214"/>
    </row>
    <row r="1265" spans="1:36" s="32" customFormat="1">
      <c r="A1265" s="212" t="s">
        <v>1641</v>
      </c>
      <c r="B1265" s="24" t="s">
        <v>2363</v>
      </c>
      <c r="C1265" s="25">
        <v>16.55</v>
      </c>
      <c r="D1265" s="26">
        <v>7.1400620000000004</v>
      </c>
      <c r="E1265" s="26">
        <v>9.2066999999999997</v>
      </c>
      <c r="F1265" s="44">
        <v>1</v>
      </c>
      <c r="G1265" s="45">
        <v>2</v>
      </c>
      <c r="H1265" s="27" t="s">
        <v>15</v>
      </c>
      <c r="I1265" s="28" t="s">
        <v>40</v>
      </c>
      <c r="J1265" s="17"/>
      <c r="K1265" s="214"/>
      <c r="L1265" s="214"/>
      <c r="M1265" s="214"/>
      <c r="N1265" s="214"/>
      <c r="O1265" s="214"/>
      <c r="P1265" s="214"/>
      <c r="Q1265" s="214"/>
      <c r="R1265" s="214"/>
      <c r="S1265" s="214"/>
      <c r="T1265" s="214"/>
      <c r="U1265" s="214"/>
      <c r="V1265" s="214"/>
      <c r="W1265" s="214"/>
      <c r="X1265" s="214"/>
      <c r="Y1265" s="214"/>
      <c r="Z1265" s="214"/>
      <c r="AA1265" s="214"/>
      <c r="AB1265" s="214"/>
      <c r="AC1265" s="214"/>
      <c r="AD1265" s="214"/>
      <c r="AE1265" s="214"/>
      <c r="AF1265" s="214"/>
      <c r="AG1265" s="214"/>
      <c r="AH1265" s="214"/>
      <c r="AI1265" s="214"/>
      <c r="AJ1265" s="214"/>
    </row>
    <row r="1266" spans="1:36" s="32" customFormat="1">
      <c r="A1266" s="211" t="s">
        <v>1642</v>
      </c>
      <c r="B1266" s="19" t="s">
        <v>2364</v>
      </c>
      <c r="C1266" s="20">
        <v>2.87</v>
      </c>
      <c r="D1266" s="21">
        <v>0.77624000000000004</v>
      </c>
      <c r="E1266" s="21">
        <v>1.0008999999999999</v>
      </c>
      <c r="F1266" s="42">
        <v>1</v>
      </c>
      <c r="G1266" s="43">
        <v>1</v>
      </c>
      <c r="H1266" s="30" t="s">
        <v>15</v>
      </c>
      <c r="I1266" s="31" t="s">
        <v>40</v>
      </c>
      <c r="J1266" s="17"/>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row>
    <row r="1267" spans="1:36" s="32" customFormat="1">
      <c r="A1267" s="211" t="s">
        <v>1643</v>
      </c>
      <c r="B1267" s="19" t="s">
        <v>2364</v>
      </c>
      <c r="C1267" s="20">
        <v>3.58</v>
      </c>
      <c r="D1267" s="21">
        <v>1.0442940000000001</v>
      </c>
      <c r="E1267" s="21">
        <v>1.3466</v>
      </c>
      <c r="F1267" s="42">
        <v>1</v>
      </c>
      <c r="G1267" s="43">
        <v>1.52</v>
      </c>
      <c r="H1267" s="22" t="s">
        <v>15</v>
      </c>
      <c r="I1267" s="23" t="s">
        <v>40</v>
      </c>
      <c r="J1267" s="17"/>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row>
    <row r="1268" spans="1:36" s="32" customFormat="1">
      <c r="A1268" s="211" t="s">
        <v>1644</v>
      </c>
      <c r="B1268" s="19" t="s">
        <v>2364</v>
      </c>
      <c r="C1268" s="20">
        <v>5.85</v>
      </c>
      <c r="D1268" s="21">
        <v>1.6452910000000001</v>
      </c>
      <c r="E1268" s="21">
        <v>2.1215000000000002</v>
      </c>
      <c r="F1268" s="42">
        <v>1</v>
      </c>
      <c r="G1268" s="43">
        <v>1.8</v>
      </c>
      <c r="H1268" s="22" t="s">
        <v>15</v>
      </c>
      <c r="I1268" s="23" t="s">
        <v>40</v>
      </c>
      <c r="J1268" s="17"/>
      <c r="K1268" s="11"/>
      <c r="L1268" s="11"/>
      <c r="M1268" s="11"/>
      <c r="N1268" s="11"/>
      <c r="O1268" s="11"/>
      <c r="P1268" s="11"/>
      <c r="Q1268" s="11"/>
      <c r="R1268" s="11"/>
      <c r="S1268" s="11"/>
      <c r="T1268" s="11"/>
      <c r="U1268" s="11"/>
      <c r="V1268" s="11"/>
      <c r="W1268" s="11"/>
      <c r="X1268" s="11"/>
      <c r="Y1268" s="11"/>
      <c r="Z1268" s="11"/>
      <c r="AA1268" s="11"/>
      <c r="AB1268" s="11"/>
      <c r="AC1268" s="11"/>
      <c r="AD1268" s="11"/>
      <c r="AE1268" s="11"/>
      <c r="AF1268" s="11"/>
      <c r="AG1268" s="11"/>
      <c r="AH1268" s="11"/>
      <c r="AI1268" s="11"/>
      <c r="AJ1268" s="11"/>
    </row>
    <row r="1269" spans="1:36" s="32" customFormat="1">
      <c r="A1269" s="212" t="s">
        <v>1645</v>
      </c>
      <c r="B1269" s="24" t="s">
        <v>2364</v>
      </c>
      <c r="C1269" s="25">
        <v>14.38</v>
      </c>
      <c r="D1269" s="26">
        <v>4.3556679999999997</v>
      </c>
      <c r="E1269" s="26">
        <v>5.6163999999999996</v>
      </c>
      <c r="F1269" s="44">
        <v>1</v>
      </c>
      <c r="G1269" s="45">
        <v>2</v>
      </c>
      <c r="H1269" s="27" t="s">
        <v>15</v>
      </c>
      <c r="I1269" s="28" t="s">
        <v>40</v>
      </c>
      <c r="J1269" s="17"/>
      <c r="K1269" s="11"/>
      <c r="L1269" s="11"/>
      <c r="M1269" s="11"/>
      <c r="N1269" s="11"/>
      <c r="O1269" s="11"/>
      <c r="P1269" s="11"/>
      <c r="Q1269" s="11"/>
      <c r="R1269" s="11"/>
      <c r="S1269" s="11"/>
      <c r="T1269" s="11"/>
      <c r="U1269" s="11"/>
      <c r="V1269" s="11"/>
      <c r="W1269" s="11"/>
      <c r="X1269" s="11"/>
      <c r="Y1269" s="11"/>
      <c r="Z1269" s="11"/>
      <c r="AA1269" s="11"/>
      <c r="AB1269" s="11"/>
      <c r="AC1269" s="11"/>
      <c r="AD1269" s="11"/>
      <c r="AE1269" s="11"/>
      <c r="AF1269" s="11"/>
      <c r="AG1269" s="11"/>
      <c r="AH1269" s="11"/>
      <c r="AI1269" s="11"/>
      <c r="AJ1269" s="11"/>
    </row>
    <row r="1270" spans="1:36" s="32" customFormat="1">
      <c r="A1270" s="211" t="s">
        <v>1646</v>
      </c>
      <c r="B1270" s="19" t="s">
        <v>2365</v>
      </c>
      <c r="C1270" s="20">
        <v>3.08</v>
      </c>
      <c r="D1270" s="21">
        <v>1.469724</v>
      </c>
      <c r="E1270" s="21">
        <v>1.8951</v>
      </c>
      <c r="F1270" s="42">
        <v>1</v>
      </c>
      <c r="G1270" s="43">
        <v>1</v>
      </c>
      <c r="H1270" s="30" t="s">
        <v>15</v>
      </c>
      <c r="I1270" s="31" t="s">
        <v>40</v>
      </c>
      <c r="J1270" s="17"/>
      <c r="K1270" s="11"/>
      <c r="L1270" s="11"/>
      <c r="M1270" s="11"/>
      <c r="N1270" s="11"/>
      <c r="O1270" s="11"/>
      <c r="P1270" s="11"/>
      <c r="Q1270" s="11"/>
      <c r="R1270" s="11"/>
      <c r="S1270" s="11"/>
      <c r="T1270" s="11"/>
      <c r="U1270" s="11"/>
      <c r="V1270" s="11"/>
      <c r="W1270" s="11"/>
      <c r="X1270" s="11"/>
      <c r="Y1270" s="11"/>
      <c r="Z1270" s="11"/>
      <c r="AA1270" s="11"/>
      <c r="AB1270" s="11"/>
      <c r="AC1270" s="11"/>
      <c r="AD1270" s="11"/>
      <c r="AE1270" s="11"/>
      <c r="AF1270" s="11"/>
      <c r="AG1270" s="11"/>
      <c r="AH1270" s="11"/>
      <c r="AI1270" s="11"/>
      <c r="AJ1270" s="11"/>
    </row>
    <row r="1271" spans="1:36" s="32" customFormat="1">
      <c r="A1271" s="211" t="s">
        <v>1647</v>
      </c>
      <c r="B1271" s="19" t="s">
        <v>2365</v>
      </c>
      <c r="C1271" s="20">
        <v>5.63</v>
      </c>
      <c r="D1271" s="21">
        <v>2.1581199999999998</v>
      </c>
      <c r="E1271" s="21">
        <v>2.7827999999999999</v>
      </c>
      <c r="F1271" s="42">
        <v>1</v>
      </c>
      <c r="G1271" s="43">
        <v>1.52</v>
      </c>
      <c r="H1271" s="22" t="s">
        <v>15</v>
      </c>
      <c r="I1271" s="23" t="s">
        <v>40</v>
      </c>
      <c r="J1271" s="17"/>
      <c r="K1271" s="11"/>
      <c r="L1271" s="11"/>
      <c r="M1271" s="11"/>
      <c r="N1271" s="11"/>
      <c r="O1271" s="11"/>
      <c r="P1271" s="11"/>
      <c r="Q1271" s="11"/>
      <c r="R1271" s="11"/>
      <c r="S1271" s="11"/>
      <c r="T1271" s="11"/>
      <c r="U1271" s="11"/>
      <c r="V1271" s="11"/>
      <c r="W1271" s="11"/>
      <c r="X1271" s="11"/>
      <c r="Y1271" s="11"/>
      <c r="Z1271" s="11"/>
      <c r="AA1271" s="11"/>
      <c r="AB1271" s="11"/>
      <c r="AC1271" s="11"/>
      <c r="AD1271" s="11"/>
      <c r="AE1271" s="11"/>
      <c r="AF1271" s="11"/>
      <c r="AG1271" s="11"/>
      <c r="AH1271" s="11"/>
      <c r="AI1271" s="11"/>
      <c r="AJ1271" s="11"/>
    </row>
    <row r="1272" spans="1:36" s="32" customFormat="1">
      <c r="A1272" s="211" t="s">
        <v>1648</v>
      </c>
      <c r="B1272" s="19" t="s">
        <v>2365</v>
      </c>
      <c r="C1272" s="20">
        <v>10.64</v>
      </c>
      <c r="D1272" s="21">
        <v>3.354927</v>
      </c>
      <c r="E1272" s="21">
        <v>4.3259999999999996</v>
      </c>
      <c r="F1272" s="42">
        <v>1</v>
      </c>
      <c r="G1272" s="43">
        <v>1.8</v>
      </c>
      <c r="H1272" s="22" t="s">
        <v>15</v>
      </c>
      <c r="I1272" s="23" t="s">
        <v>40</v>
      </c>
      <c r="J1272" s="17"/>
      <c r="K1272" s="11"/>
      <c r="L1272" s="11"/>
      <c r="M1272" s="11"/>
      <c r="N1272" s="11"/>
      <c r="O1272" s="11"/>
      <c r="P1272" s="11"/>
      <c r="Q1272" s="11"/>
      <c r="R1272" s="11"/>
      <c r="S1272" s="11"/>
      <c r="T1272" s="11"/>
      <c r="U1272" s="11"/>
      <c r="V1272" s="11"/>
      <c r="W1272" s="11"/>
      <c r="X1272" s="11"/>
      <c r="Y1272" s="11"/>
      <c r="Z1272" s="11"/>
      <c r="AA1272" s="11"/>
      <c r="AB1272" s="11"/>
      <c r="AC1272" s="11"/>
      <c r="AD1272" s="11"/>
      <c r="AE1272" s="11"/>
      <c r="AF1272" s="11"/>
      <c r="AG1272" s="11"/>
      <c r="AH1272" s="11"/>
      <c r="AI1272" s="11"/>
      <c r="AJ1272" s="11"/>
    </row>
    <row r="1273" spans="1:36" s="32" customFormat="1">
      <c r="A1273" s="212" t="s">
        <v>1649</v>
      </c>
      <c r="B1273" s="24" t="s">
        <v>2365</v>
      </c>
      <c r="C1273" s="25">
        <v>20.36</v>
      </c>
      <c r="D1273" s="26">
        <v>6.3915930000000003</v>
      </c>
      <c r="E1273" s="26">
        <v>8.2416</v>
      </c>
      <c r="F1273" s="44">
        <v>1</v>
      </c>
      <c r="G1273" s="45">
        <v>2</v>
      </c>
      <c r="H1273" s="27" t="s">
        <v>15</v>
      </c>
      <c r="I1273" s="28" t="s">
        <v>40</v>
      </c>
      <c r="J1273" s="17"/>
      <c r="K1273" s="11"/>
      <c r="L1273" s="11"/>
      <c r="M1273" s="11"/>
      <c r="N1273" s="11"/>
      <c r="O1273" s="11"/>
      <c r="P1273" s="11"/>
      <c r="Q1273" s="11"/>
      <c r="R1273" s="11"/>
      <c r="S1273" s="11"/>
      <c r="T1273" s="11"/>
      <c r="U1273" s="11"/>
      <c r="V1273" s="11"/>
      <c r="W1273" s="11"/>
      <c r="X1273" s="11"/>
      <c r="Y1273" s="11"/>
      <c r="Z1273" s="11"/>
      <c r="AA1273" s="11"/>
      <c r="AB1273" s="11"/>
      <c r="AC1273" s="11"/>
      <c r="AD1273" s="11"/>
      <c r="AE1273" s="11"/>
      <c r="AF1273" s="11"/>
      <c r="AG1273" s="11"/>
      <c r="AH1273" s="11"/>
      <c r="AI1273" s="11"/>
      <c r="AJ1273" s="11"/>
    </row>
    <row r="1274" spans="1:36" s="32" customFormat="1">
      <c r="A1274" s="211" t="s">
        <v>1650</v>
      </c>
      <c r="B1274" s="19" t="s">
        <v>2366</v>
      </c>
      <c r="C1274" s="20">
        <v>2.85</v>
      </c>
      <c r="D1274" s="21">
        <v>1.043687</v>
      </c>
      <c r="E1274" s="21">
        <v>1.3458000000000001</v>
      </c>
      <c r="F1274" s="42">
        <v>1</v>
      </c>
      <c r="G1274" s="43">
        <v>1</v>
      </c>
      <c r="H1274" s="30" t="s">
        <v>15</v>
      </c>
      <c r="I1274" s="31" t="s">
        <v>40</v>
      </c>
      <c r="J1274" s="17"/>
      <c r="K1274" s="11"/>
      <c r="L1274" s="11"/>
      <c r="M1274" s="11"/>
      <c r="N1274" s="11"/>
      <c r="O1274" s="11"/>
      <c r="P1274" s="11"/>
      <c r="Q1274" s="11"/>
      <c r="R1274" s="11"/>
      <c r="S1274" s="11"/>
      <c r="T1274" s="11"/>
      <c r="U1274" s="11"/>
      <c r="V1274" s="11"/>
      <c r="W1274" s="11"/>
      <c r="X1274" s="11"/>
      <c r="Y1274" s="11"/>
      <c r="Z1274" s="11"/>
      <c r="AA1274" s="11"/>
      <c r="AB1274" s="11"/>
      <c r="AC1274" s="11"/>
      <c r="AD1274" s="11"/>
      <c r="AE1274" s="11"/>
      <c r="AF1274" s="11"/>
      <c r="AG1274" s="11"/>
      <c r="AH1274" s="11"/>
      <c r="AI1274" s="11"/>
      <c r="AJ1274" s="11"/>
    </row>
    <row r="1275" spans="1:36" s="32" customFormat="1">
      <c r="A1275" s="211" t="s">
        <v>1651</v>
      </c>
      <c r="B1275" s="19" t="s">
        <v>2366</v>
      </c>
      <c r="C1275" s="20">
        <v>4.7300000000000004</v>
      </c>
      <c r="D1275" s="21">
        <v>1.4907950000000001</v>
      </c>
      <c r="E1275" s="21">
        <v>1.9222999999999999</v>
      </c>
      <c r="F1275" s="42">
        <v>1</v>
      </c>
      <c r="G1275" s="43">
        <v>1.52</v>
      </c>
      <c r="H1275" s="22" t="s">
        <v>15</v>
      </c>
      <c r="I1275" s="23" t="s">
        <v>40</v>
      </c>
      <c r="J1275" s="17"/>
      <c r="K1275" s="11"/>
      <c r="L1275" s="11"/>
      <c r="M1275" s="11"/>
      <c r="N1275" s="11"/>
      <c r="O1275" s="11"/>
      <c r="P1275" s="11"/>
      <c r="Q1275" s="11"/>
      <c r="R1275" s="11"/>
      <c r="S1275" s="11"/>
      <c r="T1275" s="11"/>
      <c r="U1275" s="11"/>
      <c r="V1275" s="11"/>
      <c r="W1275" s="11"/>
      <c r="X1275" s="11"/>
      <c r="Y1275" s="11"/>
      <c r="Z1275" s="11"/>
      <c r="AA1275" s="11"/>
      <c r="AB1275" s="11"/>
      <c r="AC1275" s="11"/>
      <c r="AD1275" s="11"/>
      <c r="AE1275" s="11"/>
      <c r="AF1275" s="11"/>
      <c r="AG1275" s="11"/>
      <c r="AH1275" s="11"/>
      <c r="AI1275" s="11"/>
      <c r="AJ1275" s="11"/>
    </row>
    <row r="1276" spans="1:36" s="32" customFormat="1">
      <c r="A1276" s="211" t="s">
        <v>1652</v>
      </c>
      <c r="B1276" s="19" t="s">
        <v>2366</v>
      </c>
      <c r="C1276" s="20">
        <v>8.91</v>
      </c>
      <c r="D1276" s="21">
        <v>2.4485229999999998</v>
      </c>
      <c r="E1276" s="21">
        <v>3.1572</v>
      </c>
      <c r="F1276" s="42">
        <v>1</v>
      </c>
      <c r="G1276" s="43">
        <v>1.8</v>
      </c>
      <c r="H1276" s="22" t="s">
        <v>15</v>
      </c>
      <c r="I1276" s="23" t="s">
        <v>40</v>
      </c>
      <c r="J1276" s="17"/>
      <c r="K1276" s="11"/>
      <c r="L1276" s="11"/>
      <c r="M1276" s="11"/>
      <c r="N1276" s="11"/>
      <c r="O1276" s="11"/>
      <c r="P1276" s="11"/>
      <c r="Q1276" s="11"/>
      <c r="R1276" s="11"/>
      <c r="S1276" s="11"/>
      <c r="T1276" s="11"/>
      <c r="U1276" s="11"/>
      <c r="V1276" s="11"/>
      <c r="W1276" s="11"/>
      <c r="X1276" s="11"/>
      <c r="Y1276" s="11"/>
      <c r="Z1276" s="11"/>
      <c r="AA1276" s="11"/>
      <c r="AB1276" s="11"/>
      <c r="AC1276" s="11"/>
      <c r="AD1276" s="11"/>
      <c r="AE1276" s="11"/>
      <c r="AF1276" s="11"/>
      <c r="AG1276" s="11"/>
      <c r="AH1276" s="11"/>
      <c r="AI1276" s="11"/>
      <c r="AJ1276" s="11"/>
    </row>
    <row r="1277" spans="1:36" s="32" customFormat="1">
      <c r="A1277" s="212" t="s">
        <v>1653</v>
      </c>
      <c r="B1277" s="24" t="s">
        <v>2366</v>
      </c>
      <c r="C1277" s="25">
        <v>16.14</v>
      </c>
      <c r="D1277" s="26">
        <v>4.6801430000000002</v>
      </c>
      <c r="E1277" s="26">
        <v>6.0347999999999997</v>
      </c>
      <c r="F1277" s="44">
        <v>1</v>
      </c>
      <c r="G1277" s="45">
        <v>2</v>
      </c>
      <c r="H1277" s="27" t="s">
        <v>15</v>
      </c>
      <c r="I1277" s="28" t="s">
        <v>40</v>
      </c>
      <c r="J1277" s="17"/>
      <c r="K1277" s="11"/>
      <c r="L1277" s="11"/>
      <c r="M1277" s="11"/>
      <c r="N1277" s="11"/>
      <c r="O1277" s="11"/>
      <c r="P1277" s="11"/>
      <c r="Q1277" s="11"/>
      <c r="R1277" s="11"/>
      <c r="S1277" s="11"/>
      <c r="T1277" s="11"/>
      <c r="U1277" s="11"/>
      <c r="V1277" s="11"/>
      <c r="W1277" s="11"/>
      <c r="X1277" s="11"/>
      <c r="Y1277" s="11"/>
      <c r="Z1277" s="11"/>
      <c r="AA1277" s="11"/>
      <c r="AB1277" s="11"/>
      <c r="AC1277" s="11"/>
      <c r="AD1277" s="11"/>
      <c r="AE1277" s="11"/>
      <c r="AF1277" s="11"/>
      <c r="AG1277" s="11"/>
      <c r="AH1277" s="11"/>
      <c r="AI1277" s="11"/>
      <c r="AJ1277" s="11"/>
    </row>
    <row r="1278" spans="1:36" s="32" customFormat="1">
      <c r="A1278" s="211" t="s">
        <v>1654</v>
      </c>
      <c r="B1278" s="19" t="s">
        <v>2367</v>
      </c>
      <c r="C1278" s="20">
        <v>2.56</v>
      </c>
      <c r="D1278" s="21">
        <v>0.83049899999999999</v>
      </c>
      <c r="E1278" s="21">
        <v>1.0709</v>
      </c>
      <c r="F1278" s="42">
        <v>1</v>
      </c>
      <c r="G1278" s="43">
        <v>1</v>
      </c>
      <c r="H1278" s="30" t="s">
        <v>15</v>
      </c>
      <c r="I1278" s="31" t="s">
        <v>40</v>
      </c>
      <c r="J1278" s="17"/>
      <c r="K1278" s="11"/>
      <c r="L1278" s="11"/>
      <c r="M1278" s="11"/>
      <c r="N1278" s="11"/>
      <c r="O1278" s="11"/>
      <c r="P1278" s="11"/>
      <c r="Q1278" s="11"/>
      <c r="R1278" s="11"/>
      <c r="S1278" s="11"/>
      <c r="T1278" s="11"/>
      <c r="U1278" s="11"/>
      <c r="V1278" s="11"/>
      <c r="W1278" s="11"/>
      <c r="X1278" s="11"/>
      <c r="Y1278" s="11"/>
      <c r="Z1278" s="11"/>
      <c r="AA1278" s="11"/>
      <c r="AB1278" s="11"/>
      <c r="AC1278" s="11"/>
      <c r="AD1278" s="11"/>
      <c r="AE1278" s="11"/>
      <c r="AF1278" s="11"/>
      <c r="AG1278" s="11"/>
      <c r="AH1278" s="11"/>
      <c r="AI1278" s="11"/>
      <c r="AJ1278" s="11"/>
    </row>
    <row r="1279" spans="1:36" s="32" customFormat="1">
      <c r="A1279" s="211" t="s">
        <v>1655</v>
      </c>
      <c r="B1279" s="19" t="s">
        <v>2367</v>
      </c>
      <c r="C1279" s="20">
        <v>4.54</v>
      </c>
      <c r="D1279" s="21">
        <v>1.2358480000000001</v>
      </c>
      <c r="E1279" s="21">
        <v>1.5935999999999999</v>
      </c>
      <c r="F1279" s="42">
        <v>1</v>
      </c>
      <c r="G1279" s="43">
        <v>1.52</v>
      </c>
      <c r="H1279" s="22" t="s">
        <v>15</v>
      </c>
      <c r="I1279" s="23" t="s">
        <v>40</v>
      </c>
      <c r="J1279" s="17"/>
      <c r="K1279" s="11"/>
      <c r="L1279" s="11"/>
      <c r="M1279" s="11"/>
      <c r="N1279" s="11"/>
      <c r="O1279" s="11"/>
      <c r="P1279" s="11"/>
      <c r="Q1279" s="11"/>
      <c r="R1279" s="11"/>
      <c r="S1279" s="11"/>
      <c r="T1279" s="11"/>
      <c r="U1279" s="11"/>
      <c r="V1279" s="11"/>
      <c r="W1279" s="11"/>
      <c r="X1279" s="11"/>
      <c r="Y1279" s="11"/>
      <c r="Z1279" s="11"/>
      <c r="AA1279" s="11"/>
      <c r="AB1279" s="11"/>
      <c r="AC1279" s="11"/>
      <c r="AD1279" s="11"/>
      <c r="AE1279" s="11"/>
      <c r="AF1279" s="11"/>
      <c r="AG1279" s="11"/>
      <c r="AH1279" s="11"/>
      <c r="AI1279" s="11"/>
      <c r="AJ1279" s="11"/>
    </row>
    <row r="1280" spans="1:36" s="32" customFormat="1">
      <c r="A1280" s="211" t="s">
        <v>1656</v>
      </c>
      <c r="B1280" s="19" t="s">
        <v>2367</v>
      </c>
      <c r="C1280" s="20">
        <v>8.59</v>
      </c>
      <c r="D1280" s="21">
        <v>2.097871</v>
      </c>
      <c r="E1280" s="21">
        <v>2.7050999999999998</v>
      </c>
      <c r="F1280" s="42">
        <v>1</v>
      </c>
      <c r="G1280" s="43">
        <v>1.8</v>
      </c>
      <c r="H1280" s="22" t="s">
        <v>15</v>
      </c>
      <c r="I1280" s="23" t="s">
        <v>40</v>
      </c>
      <c r="J1280" s="17"/>
      <c r="K1280" s="11"/>
      <c r="L1280" s="11"/>
      <c r="M1280" s="11"/>
      <c r="N1280" s="11"/>
      <c r="O1280" s="11"/>
      <c r="P1280" s="11"/>
      <c r="Q1280" s="11"/>
      <c r="R1280" s="11"/>
      <c r="S1280" s="11"/>
      <c r="T1280" s="11"/>
      <c r="U1280" s="11"/>
      <c r="V1280" s="11"/>
      <c r="W1280" s="11"/>
      <c r="X1280" s="11"/>
      <c r="Y1280" s="11"/>
      <c r="Z1280" s="11"/>
      <c r="AA1280" s="11"/>
      <c r="AB1280" s="11"/>
      <c r="AC1280" s="11"/>
      <c r="AD1280" s="11"/>
      <c r="AE1280" s="11"/>
      <c r="AF1280" s="11"/>
      <c r="AG1280" s="11"/>
      <c r="AH1280" s="11"/>
      <c r="AI1280" s="11"/>
      <c r="AJ1280" s="11"/>
    </row>
    <row r="1281" spans="1:36" s="32" customFormat="1">
      <c r="A1281" s="212" t="s">
        <v>1657</v>
      </c>
      <c r="B1281" s="24" t="s">
        <v>2367</v>
      </c>
      <c r="C1281" s="25">
        <v>15.65</v>
      </c>
      <c r="D1281" s="26">
        <v>3.9793720000000001</v>
      </c>
      <c r="E1281" s="26">
        <v>5.1311999999999998</v>
      </c>
      <c r="F1281" s="44">
        <v>1</v>
      </c>
      <c r="G1281" s="45">
        <v>2</v>
      </c>
      <c r="H1281" s="27" t="s">
        <v>15</v>
      </c>
      <c r="I1281" s="28" t="s">
        <v>40</v>
      </c>
      <c r="J1281" s="17"/>
      <c r="K1281" s="11"/>
      <c r="L1281" s="11"/>
      <c r="M1281" s="11"/>
      <c r="N1281" s="11"/>
      <c r="O1281" s="11"/>
      <c r="P1281" s="11"/>
      <c r="Q1281" s="11"/>
      <c r="R1281" s="11"/>
      <c r="S1281" s="11"/>
      <c r="T1281" s="11"/>
      <c r="U1281" s="11"/>
      <c r="V1281" s="11"/>
      <c r="W1281" s="11"/>
      <c r="X1281" s="11"/>
      <c r="Y1281" s="11"/>
      <c r="Z1281" s="11"/>
      <c r="AA1281" s="11"/>
      <c r="AB1281" s="11"/>
      <c r="AC1281" s="11"/>
      <c r="AD1281" s="11"/>
      <c r="AE1281" s="11"/>
      <c r="AF1281" s="11"/>
      <c r="AG1281" s="11"/>
      <c r="AH1281" s="11"/>
      <c r="AI1281" s="11"/>
      <c r="AJ1281" s="11"/>
    </row>
    <row r="1282" spans="1:36" s="32" customFormat="1">
      <c r="A1282" s="211" t="s">
        <v>1658</v>
      </c>
      <c r="B1282" s="19" t="s">
        <v>2368</v>
      </c>
      <c r="C1282" s="20">
        <v>0</v>
      </c>
      <c r="D1282" s="21">
        <v>-1</v>
      </c>
      <c r="E1282" s="21">
        <v>-1</v>
      </c>
      <c r="F1282" s="53">
        <v>1</v>
      </c>
      <c r="G1282" s="43">
        <v>1</v>
      </c>
      <c r="H1282" s="22" t="s">
        <v>410</v>
      </c>
      <c r="I1282" s="31" t="s">
        <v>410</v>
      </c>
      <c r="J1282" s="17"/>
      <c r="K1282" s="11"/>
      <c r="L1282" s="11"/>
      <c r="M1282" s="11"/>
      <c r="N1282" s="11"/>
      <c r="O1282" s="11"/>
      <c r="P1282" s="11"/>
      <c r="Q1282" s="11"/>
      <c r="R1282" s="11"/>
      <c r="S1282" s="11"/>
      <c r="T1282" s="11"/>
      <c r="U1282" s="11"/>
      <c r="V1282" s="11"/>
      <c r="W1282" s="11"/>
      <c r="X1282" s="11"/>
      <c r="Y1282" s="11"/>
      <c r="Z1282" s="11"/>
      <c r="AA1282" s="11"/>
      <c r="AB1282" s="11"/>
      <c r="AC1282" s="11"/>
      <c r="AD1282" s="11"/>
      <c r="AE1282" s="11"/>
      <c r="AF1282" s="11"/>
      <c r="AG1282" s="11"/>
      <c r="AH1282" s="11"/>
      <c r="AI1282" s="11"/>
      <c r="AJ1282" s="11"/>
    </row>
    <row r="1283" spans="1:36" s="32" customFormat="1">
      <c r="A1283" s="212" t="s">
        <v>1659</v>
      </c>
      <c r="B1283" s="24" t="s">
        <v>2369</v>
      </c>
      <c r="C1283" s="25">
        <v>0</v>
      </c>
      <c r="D1283" s="26">
        <v>-1</v>
      </c>
      <c r="E1283" s="26">
        <v>-1</v>
      </c>
      <c r="F1283" s="54">
        <v>1</v>
      </c>
      <c r="G1283" s="45">
        <v>1</v>
      </c>
      <c r="H1283" s="27" t="s">
        <v>410</v>
      </c>
      <c r="I1283" s="28" t="s">
        <v>410</v>
      </c>
      <c r="J1283" s="17"/>
      <c r="K1283" s="11"/>
      <c r="L1283" s="11"/>
      <c r="M1283" s="11"/>
      <c r="N1283" s="11"/>
      <c r="O1283" s="11"/>
      <c r="P1283" s="11"/>
      <c r="Q1283" s="11"/>
      <c r="R1283" s="11"/>
      <c r="S1283" s="11"/>
      <c r="T1283" s="11"/>
      <c r="U1283" s="11"/>
      <c r="V1283" s="11"/>
      <c r="W1283" s="11"/>
      <c r="X1283" s="11"/>
      <c r="Y1283" s="11"/>
      <c r="Z1283" s="11"/>
      <c r="AA1283" s="11"/>
      <c r="AB1283" s="11"/>
      <c r="AC1283" s="11"/>
      <c r="AD1283" s="11"/>
      <c r="AE1283" s="11"/>
      <c r="AF1283" s="11"/>
      <c r="AG1283" s="11"/>
      <c r="AH1283" s="11"/>
      <c r="AI1283" s="11"/>
      <c r="AJ1283" s="11"/>
    </row>
    <row r="1284" spans="1:36" s="6" customFormat="1">
      <c r="A1284" s="213"/>
      <c r="B1284" s="97"/>
      <c r="F1284" s="41"/>
      <c r="G1284" s="41"/>
      <c r="H1284" s="41"/>
    </row>
    <row r="1285" spans="1:36" s="6" customFormat="1">
      <c r="A1285" s="213"/>
      <c r="B1285" s="97"/>
      <c r="F1285" s="41"/>
      <c r="G1285" s="41"/>
      <c r="H1285" s="41"/>
    </row>
    <row r="1286" spans="1:36" s="6" customFormat="1">
      <c r="A1286" s="213"/>
      <c r="B1286" s="97"/>
      <c r="F1286" s="41"/>
      <c r="G1286" s="41"/>
      <c r="H1286" s="41"/>
    </row>
    <row r="1287" spans="1:36" s="6" customFormat="1">
      <c r="A1287" s="213"/>
      <c r="B1287" s="97"/>
      <c r="F1287" s="41"/>
      <c r="G1287" s="41"/>
      <c r="H1287" s="41"/>
    </row>
    <row r="1288" spans="1:36" s="6" customFormat="1">
      <c r="A1288" s="213"/>
      <c r="B1288" s="97"/>
      <c r="F1288" s="41"/>
      <c r="G1288" s="41"/>
      <c r="H1288" s="41"/>
    </row>
    <row r="1289" spans="1:36" s="6" customFormat="1">
      <c r="A1289" s="213"/>
      <c r="B1289" s="97"/>
      <c r="F1289" s="41"/>
      <c r="G1289" s="41"/>
      <c r="H1289" s="41"/>
    </row>
    <row r="1290" spans="1:36" s="6" customFormat="1">
      <c r="A1290" s="213"/>
      <c r="B1290" s="97"/>
      <c r="F1290" s="41"/>
      <c r="G1290" s="41"/>
      <c r="H1290" s="41"/>
    </row>
    <row r="1291" spans="1:36" s="6" customFormat="1">
      <c r="A1291" s="213"/>
      <c r="B1291" s="97"/>
      <c r="F1291" s="41"/>
      <c r="G1291" s="41"/>
      <c r="H1291" s="41"/>
    </row>
    <row r="1292" spans="1:36" s="6" customFormat="1">
      <c r="A1292" s="213"/>
      <c r="B1292" s="97"/>
      <c r="F1292" s="41"/>
      <c r="G1292" s="41"/>
      <c r="H1292" s="41"/>
    </row>
    <row r="1293" spans="1:36" s="6" customFormat="1">
      <c r="A1293" s="213"/>
      <c r="B1293" s="97"/>
      <c r="F1293" s="41"/>
      <c r="G1293" s="41"/>
      <c r="H1293" s="41"/>
    </row>
    <row r="1294" spans="1:36" s="6" customFormat="1">
      <c r="A1294" s="213"/>
      <c r="B1294" s="97"/>
      <c r="F1294" s="41"/>
      <c r="G1294" s="41"/>
      <c r="H1294" s="41"/>
    </row>
    <row r="1295" spans="1:36" s="6" customFormat="1">
      <c r="A1295" s="213"/>
      <c r="B1295" s="97"/>
      <c r="F1295" s="41"/>
      <c r="G1295" s="41"/>
      <c r="H1295" s="41"/>
    </row>
    <row r="1296" spans="1:36" s="6" customFormat="1">
      <c r="A1296" s="213"/>
      <c r="B1296" s="97"/>
      <c r="F1296" s="41"/>
      <c r="G1296" s="41"/>
      <c r="H1296" s="41"/>
    </row>
    <row r="1297" spans="1:8" s="6" customFormat="1">
      <c r="A1297" s="213"/>
      <c r="B1297" s="97"/>
      <c r="F1297" s="41"/>
      <c r="G1297" s="41"/>
      <c r="H1297" s="41"/>
    </row>
    <row r="1298" spans="1:8" s="6" customFormat="1">
      <c r="A1298" s="213"/>
      <c r="B1298" s="97"/>
      <c r="F1298" s="41"/>
      <c r="G1298" s="41"/>
      <c r="H1298" s="41"/>
    </row>
    <row r="1299" spans="1:8" s="6" customFormat="1">
      <c r="A1299" s="213"/>
      <c r="B1299" s="97"/>
      <c r="F1299" s="41"/>
      <c r="G1299" s="41"/>
      <c r="H1299" s="41"/>
    </row>
    <row r="1300" spans="1:8" s="6" customFormat="1">
      <c r="A1300" s="213"/>
      <c r="B1300" s="97"/>
      <c r="F1300" s="41"/>
      <c r="G1300" s="41"/>
      <c r="H1300" s="41"/>
    </row>
    <row r="1301" spans="1:8" s="6" customFormat="1">
      <c r="A1301" s="213"/>
      <c r="B1301" s="97"/>
      <c r="F1301" s="41"/>
      <c r="G1301" s="41"/>
      <c r="H1301" s="41"/>
    </row>
    <row r="1302" spans="1:8" s="6" customFormat="1">
      <c r="A1302" s="213"/>
      <c r="B1302" s="97"/>
      <c r="F1302" s="41"/>
      <c r="G1302" s="41"/>
      <c r="H1302" s="41"/>
    </row>
    <row r="1303" spans="1:8" s="6" customFormat="1">
      <c r="A1303" s="213"/>
      <c r="B1303" s="97"/>
      <c r="F1303" s="41"/>
      <c r="G1303" s="41"/>
      <c r="H1303" s="41"/>
    </row>
    <row r="1304" spans="1:8" s="6" customFormat="1">
      <c r="A1304" s="213"/>
      <c r="B1304" s="97"/>
      <c r="F1304" s="41"/>
      <c r="G1304" s="41"/>
      <c r="H1304" s="41"/>
    </row>
    <row r="1305" spans="1:8" s="6" customFormat="1">
      <c r="A1305" s="213"/>
      <c r="B1305" s="97"/>
      <c r="F1305" s="41"/>
      <c r="G1305" s="41"/>
      <c r="H1305" s="41"/>
    </row>
    <row r="1306" spans="1:8" s="6" customFormat="1">
      <c r="A1306" s="213"/>
      <c r="B1306" s="97"/>
      <c r="F1306" s="41"/>
      <c r="G1306" s="41"/>
      <c r="H1306" s="41"/>
    </row>
    <row r="1307" spans="1:8" s="6" customFormat="1">
      <c r="A1307" s="213"/>
      <c r="B1307" s="97"/>
      <c r="F1307" s="41"/>
      <c r="G1307" s="41"/>
      <c r="H1307" s="41"/>
    </row>
    <row r="1308" spans="1:8" s="6" customFormat="1">
      <c r="A1308" s="213"/>
      <c r="B1308" s="97"/>
      <c r="F1308" s="41"/>
      <c r="G1308" s="41"/>
      <c r="H1308" s="41"/>
    </row>
    <row r="1309" spans="1:8" s="6" customFormat="1">
      <c r="A1309" s="213"/>
      <c r="B1309" s="97"/>
      <c r="F1309" s="41"/>
      <c r="G1309" s="41"/>
      <c r="H1309" s="41"/>
    </row>
    <row r="1310" spans="1:8" s="6" customFormat="1">
      <c r="A1310" s="213"/>
      <c r="B1310" s="97"/>
      <c r="F1310" s="41"/>
      <c r="G1310" s="41"/>
      <c r="H1310" s="41"/>
    </row>
    <row r="1311" spans="1:8" s="6" customFormat="1">
      <c r="A1311" s="213"/>
      <c r="B1311" s="97"/>
      <c r="F1311" s="41"/>
      <c r="G1311" s="41"/>
      <c r="H1311" s="41"/>
    </row>
    <row r="1312" spans="1:8" s="6" customFormat="1">
      <c r="A1312" s="213"/>
      <c r="B1312" s="97"/>
      <c r="F1312" s="41"/>
      <c r="G1312" s="41"/>
      <c r="H1312" s="41"/>
    </row>
    <row r="1313" spans="1:8" s="6" customFormat="1">
      <c r="A1313" s="213"/>
      <c r="B1313" s="97"/>
      <c r="F1313" s="41"/>
      <c r="G1313" s="41"/>
      <c r="H1313" s="41"/>
    </row>
    <row r="1314" spans="1:8" s="6" customFormat="1">
      <c r="A1314" s="213"/>
      <c r="B1314" s="97"/>
      <c r="F1314" s="41"/>
      <c r="G1314" s="41"/>
      <c r="H1314" s="41"/>
    </row>
    <row r="1315" spans="1:8" s="6" customFormat="1">
      <c r="A1315" s="213"/>
      <c r="B1315" s="97"/>
      <c r="F1315" s="41"/>
      <c r="G1315" s="41"/>
      <c r="H1315" s="41"/>
    </row>
    <row r="1316" spans="1:8" s="6" customFormat="1">
      <c r="A1316" s="213"/>
      <c r="B1316" s="97"/>
      <c r="F1316" s="41"/>
      <c r="G1316" s="41"/>
      <c r="H1316" s="41"/>
    </row>
    <row r="1317" spans="1:8" s="6" customFormat="1">
      <c r="A1317" s="213"/>
      <c r="B1317" s="97"/>
      <c r="F1317" s="41"/>
      <c r="G1317" s="41"/>
      <c r="H1317" s="41"/>
    </row>
    <row r="1318" spans="1:8" s="6" customFormat="1">
      <c r="A1318" s="213"/>
      <c r="B1318" s="97"/>
      <c r="F1318" s="41"/>
      <c r="G1318" s="41"/>
      <c r="H1318" s="41"/>
    </row>
    <row r="1319" spans="1:8" s="6" customFormat="1">
      <c r="A1319" s="213"/>
      <c r="B1319" s="97"/>
      <c r="F1319" s="41"/>
      <c r="G1319" s="41"/>
      <c r="H1319" s="41"/>
    </row>
    <row r="1320" spans="1:8" s="6" customFormat="1">
      <c r="A1320" s="213"/>
      <c r="B1320" s="97"/>
      <c r="F1320" s="41"/>
      <c r="G1320" s="41"/>
      <c r="H1320" s="41"/>
    </row>
  </sheetData>
  <sheetProtection password="B0F7" sheet="1" objects="1" scenarios="1"/>
  <sortState ref="A10:I1267">
    <sortCondition ref="A10:A1267"/>
  </sortState>
  <mergeCells count="14">
    <mergeCell ref="A5:I5"/>
    <mergeCell ref="A4:I4"/>
    <mergeCell ref="A2:I2"/>
    <mergeCell ref="A1:I1"/>
    <mergeCell ref="B7:B9"/>
    <mergeCell ref="G7:G9"/>
    <mergeCell ref="A7:A9"/>
    <mergeCell ref="A6:I6"/>
    <mergeCell ref="H7:I8"/>
    <mergeCell ref="D7:D9"/>
    <mergeCell ref="F7:F9"/>
    <mergeCell ref="C7:C9"/>
    <mergeCell ref="E7:E9"/>
    <mergeCell ref="A3:I3"/>
  </mergeCells>
  <phoneticPr fontId="8" type="noConversion"/>
  <printOptions horizontalCentered="1"/>
  <pageMargins left="0" right="0" top="0.75" bottom="0.69" header="0.5" footer="0.5"/>
  <pageSetup scale="71" fitToHeight="0" orientation="portrait" horizontalDpi="1200" verticalDpi="1200" r:id="rId1"/>
  <headerFooter alignWithMargins="0">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zoomScaleNormal="100" workbookViewId="0"/>
  </sheetViews>
  <sheetFormatPr defaultRowHeight="12.75"/>
  <cols>
    <col min="2" max="2" width="19.85546875" customWidth="1"/>
  </cols>
  <sheetData>
    <row r="2" spans="2:3">
      <c r="B2" s="347" t="s">
        <v>59</v>
      </c>
      <c r="C2" s="350" t="s">
        <v>67</v>
      </c>
    </row>
    <row r="3" spans="2:3">
      <c r="B3" s="348"/>
      <c r="C3" s="351"/>
    </row>
    <row r="4" spans="2:3">
      <c r="B4" s="349"/>
      <c r="C4" s="352"/>
    </row>
    <row r="5" spans="2:3">
      <c r="B5" s="1" t="s">
        <v>60</v>
      </c>
      <c r="C5" s="2">
        <v>1</v>
      </c>
    </row>
    <row r="6" spans="2:3">
      <c r="B6" s="1" t="s">
        <v>1729</v>
      </c>
      <c r="C6" s="2">
        <v>2.843</v>
      </c>
    </row>
    <row r="7" spans="2:3">
      <c r="B7" s="3" t="s">
        <v>61</v>
      </c>
      <c r="C7" s="2">
        <v>2.1160000000000001</v>
      </c>
    </row>
    <row r="8" spans="2:3">
      <c r="B8" s="1" t="s">
        <v>1728</v>
      </c>
      <c r="C8" s="2">
        <v>2.1989999999999998</v>
      </c>
    </row>
    <row r="9" spans="2:3">
      <c r="B9" s="4" t="s">
        <v>96</v>
      </c>
      <c r="C9" s="5">
        <v>2.548</v>
      </c>
    </row>
  </sheetData>
  <sheetProtection password="B0F7" sheet="1" objects="1" scenarios="1"/>
  <mergeCells count="2">
    <mergeCell ref="B2:B4"/>
    <mergeCell ref="C2: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6"/>
  <sheetViews>
    <sheetView zoomScaleNormal="100" workbookViewId="0">
      <pane ySplit="1" topLeftCell="A2" activePane="bottomLeft" state="frozen"/>
      <selection pane="bottomLeft"/>
    </sheetView>
  </sheetViews>
  <sheetFormatPr defaultColWidth="8.85546875" defaultRowHeight="12.75"/>
  <cols>
    <col min="1" max="1" width="9.85546875" style="52" bestFit="1" customWidth="1"/>
    <col min="2" max="2" width="12" style="52" customWidth="1"/>
    <col min="3" max="3" width="41.85546875" style="8" bestFit="1" customWidth="1"/>
    <col min="4" max="4" width="12" style="193" customWidth="1"/>
    <col min="5" max="5" width="12" style="194" customWidth="1"/>
    <col min="6" max="6" width="17.85546875" style="8" customWidth="1"/>
    <col min="7" max="7" width="15" style="110" customWidth="1"/>
    <col min="8" max="8" width="11.42578125" style="193" customWidth="1"/>
    <col min="9" max="9" width="11.85546875" style="8" customWidth="1"/>
    <col min="10" max="10" width="2.42578125" style="8" customWidth="1"/>
    <col min="11" max="16384" width="8.85546875" style="8"/>
  </cols>
  <sheetData>
    <row r="1" spans="1:9" s="48" customFormat="1" ht="51">
      <c r="A1" s="186" t="s">
        <v>407</v>
      </c>
      <c r="B1" s="186" t="s">
        <v>2564</v>
      </c>
      <c r="C1" s="49" t="s">
        <v>408</v>
      </c>
      <c r="D1" s="190" t="s">
        <v>409</v>
      </c>
      <c r="E1" s="190" t="s">
        <v>2399</v>
      </c>
      <c r="F1" s="49" t="s">
        <v>59</v>
      </c>
      <c r="G1" s="50" t="s">
        <v>1825</v>
      </c>
      <c r="H1" s="215" t="s">
        <v>1826</v>
      </c>
      <c r="I1" s="50" t="s">
        <v>1827</v>
      </c>
    </row>
    <row r="2" spans="1:9">
      <c r="A2" s="101" t="s">
        <v>97</v>
      </c>
      <c r="B2" s="101" t="s">
        <v>97</v>
      </c>
      <c r="C2" s="102" t="s">
        <v>98</v>
      </c>
      <c r="D2" s="191">
        <v>0.28048000000000001</v>
      </c>
      <c r="E2" s="205">
        <v>2.2012</v>
      </c>
      <c r="F2" s="103" t="s">
        <v>96</v>
      </c>
      <c r="G2" s="51">
        <v>5179.03</v>
      </c>
      <c r="H2" s="193" t="s">
        <v>2529</v>
      </c>
      <c r="I2" s="201">
        <v>0.04</v>
      </c>
    </row>
    <row r="3" spans="1:9" s="110" customFormat="1">
      <c r="A3" s="101" t="s">
        <v>2403</v>
      </c>
      <c r="B3" s="101" t="s">
        <v>97</v>
      </c>
      <c r="C3" s="102" t="s">
        <v>98</v>
      </c>
      <c r="D3" s="191">
        <v>0.28048000000000001</v>
      </c>
      <c r="E3" s="205">
        <v>2.2012</v>
      </c>
      <c r="F3" s="103" t="s">
        <v>96</v>
      </c>
      <c r="G3" s="51">
        <v>5179.03</v>
      </c>
      <c r="H3" s="193" t="s">
        <v>2529</v>
      </c>
      <c r="I3" s="201">
        <v>0.04</v>
      </c>
    </row>
    <row r="4" spans="1:9" s="110" customFormat="1">
      <c r="A4" s="101" t="s">
        <v>99</v>
      </c>
      <c r="B4" s="101" t="s">
        <v>99</v>
      </c>
      <c r="C4" s="102" t="s">
        <v>100</v>
      </c>
      <c r="D4" s="191">
        <v>0.23200000000000001</v>
      </c>
      <c r="E4" s="205">
        <v>1</v>
      </c>
      <c r="F4" s="103" t="s">
        <v>60</v>
      </c>
      <c r="G4" s="51">
        <v>0</v>
      </c>
      <c r="H4" s="193" t="s">
        <v>2528</v>
      </c>
      <c r="I4" s="201">
        <v>0</v>
      </c>
    </row>
    <row r="5" spans="1:9">
      <c r="A5" s="101" t="s">
        <v>2556</v>
      </c>
      <c r="B5" s="101" t="s">
        <v>2556</v>
      </c>
      <c r="C5" s="102" t="s">
        <v>2557</v>
      </c>
      <c r="D5" s="191">
        <v>0.27200000000000002</v>
      </c>
      <c r="E5" s="205">
        <v>1</v>
      </c>
      <c r="F5" s="103" t="s">
        <v>60</v>
      </c>
      <c r="G5" s="51">
        <v>0</v>
      </c>
      <c r="H5" s="193" t="s">
        <v>2528</v>
      </c>
      <c r="I5" s="201">
        <v>0</v>
      </c>
    </row>
    <row r="6" spans="1:9">
      <c r="A6" s="209" t="s">
        <v>101</v>
      </c>
      <c r="B6" s="209" t="s">
        <v>101</v>
      </c>
      <c r="C6" s="110" t="s">
        <v>102</v>
      </c>
      <c r="D6" s="191">
        <v>0.19800000000000001</v>
      </c>
      <c r="E6" s="205">
        <v>0.62219999999999998</v>
      </c>
      <c r="F6" s="110" t="s">
        <v>60</v>
      </c>
      <c r="G6" s="51">
        <v>0</v>
      </c>
      <c r="H6" s="193" t="s">
        <v>2528</v>
      </c>
      <c r="I6" s="201">
        <v>0</v>
      </c>
    </row>
    <row r="7" spans="1:9">
      <c r="A7" s="101" t="s">
        <v>103</v>
      </c>
      <c r="B7" s="101" t="s">
        <v>103</v>
      </c>
      <c r="C7" s="102" t="s">
        <v>2404</v>
      </c>
      <c r="D7" s="191">
        <v>0.12</v>
      </c>
      <c r="E7" s="205">
        <v>1.4362999999999999</v>
      </c>
      <c r="F7" s="103" t="s">
        <v>60</v>
      </c>
      <c r="G7" s="51">
        <v>0</v>
      </c>
      <c r="H7" s="193" t="s">
        <v>2530</v>
      </c>
      <c r="I7" s="201">
        <v>0.11</v>
      </c>
    </row>
    <row r="8" spans="1:9">
      <c r="A8" s="101" t="s">
        <v>2405</v>
      </c>
      <c r="B8" s="101" t="s">
        <v>103</v>
      </c>
      <c r="C8" s="102" t="s">
        <v>2404</v>
      </c>
      <c r="D8" s="191">
        <v>0.12</v>
      </c>
      <c r="E8" s="205">
        <v>1.4362999999999999</v>
      </c>
      <c r="F8" s="103" t="s">
        <v>60</v>
      </c>
      <c r="G8" s="51">
        <v>0</v>
      </c>
      <c r="H8" s="193" t="s">
        <v>2530</v>
      </c>
      <c r="I8" s="201">
        <v>0.11</v>
      </c>
    </row>
    <row r="9" spans="1:9" s="110" customFormat="1">
      <c r="A9" s="101" t="s">
        <v>1999</v>
      </c>
      <c r="B9" s="101" t="s">
        <v>104</v>
      </c>
      <c r="C9" s="102" t="s">
        <v>1884</v>
      </c>
      <c r="D9" s="191">
        <v>0.191</v>
      </c>
      <c r="E9" s="205">
        <v>0.90839999999999999</v>
      </c>
      <c r="F9" s="103" t="s">
        <v>60</v>
      </c>
      <c r="G9" s="51">
        <v>293.25</v>
      </c>
      <c r="H9" s="193" t="s">
        <v>2530</v>
      </c>
      <c r="I9" s="201">
        <v>0.11</v>
      </c>
    </row>
    <row r="10" spans="1:9">
      <c r="A10" s="101" t="s">
        <v>104</v>
      </c>
      <c r="B10" s="101" t="s">
        <v>104</v>
      </c>
      <c r="C10" s="102" t="s">
        <v>1884</v>
      </c>
      <c r="D10" s="191">
        <v>0.191</v>
      </c>
      <c r="E10" s="205">
        <v>0.90839999999999999</v>
      </c>
      <c r="F10" s="103" t="s">
        <v>60</v>
      </c>
      <c r="G10" s="51">
        <v>293.25</v>
      </c>
      <c r="H10" s="193" t="s">
        <v>2530</v>
      </c>
      <c r="I10" s="201">
        <v>0.11</v>
      </c>
    </row>
    <row r="11" spans="1:9">
      <c r="A11" s="101" t="s">
        <v>1704</v>
      </c>
      <c r="B11" s="101" t="s">
        <v>104</v>
      </c>
      <c r="C11" s="102" t="s">
        <v>1884</v>
      </c>
      <c r="D11" s="191">
        <v>0.191</v>
      </c>
      <c r="E11" s="205">
        <v>0.90839999999999999</v>
      </c>
      <c r="F11" s="103" t="s">
        <v>60</v>
      </c>
      <c r="G11" s="51">
        <v>293.25</v>
      </c>
      <c r="H11" s="193" t="s">
        <v>2530</v>
      </c>
      <c r="I11" s="201">
        <v>0.11</v>
      </c>
    </row>
    <row r="12" spans="1:9">
      <c r="A12" s="101" t="s">
        <v>1705</v>
      </c>
      <c r="B12" s="101" t="s">
        <v>104</v>
      </c>
      <c r="C12" s="102" t="s">
        <v>1884</v>
      </c>
      <c r="D12" s="191">
        <v>0.191</v>
      </c>
      <c r="E12" s="205">
        <v>0.90839999999999999</v>
      </c>
      <c r="F12" s="103" t="s">
        <v>60</v>
      </c>
      <c r="G12" s="51">
        <v>293.25</v>
      </c>
      <c r="H12" s="193" t="s">
        <v>2530</v>
      </c>
      <c r="I12" s="201">
        <v>0.11</v>
      </c>
    </row>
    <row r="13" spans="1:9">
      <c r="A13" s="101" t="s">
        <v>2531</v>
      </c>
      <c r="B13" s="101" t="s">
        <v>109</v>
      </c>
      <c r="C13" s="110" t="s">
        <v>1875</v>
      </c>
      <c r="D13" s="191">
        <v>0.214</v>
      </c>
      <c r="E13" s="205">
        <v>1.1868000000000001</v>
      </c>
      <c r="F13" s="103" t="s">
        <v>60</v>
      </c>
      <c r="G13" s="51">
        <v>668.28</v>
      </c>
      <c r="H13" s="193" t="s">
        <v>2528</v>
      </c>
      <c r="I13" s="201">
        <v>0</v>
      </c>
    </row>
    <row r="14" spans="1:9" s="110" customFormat="1">
      <c r="A14" s="209" t="s">
        <v>109</v>
      </c>
      <c r="B14" s="209" t="s">
        <v>109</v>
      </c>
      <c r="C14" s="110" t="s">
        <v>1875</v>
      </c>
      <c r="D14" s="191">
        <v>0.214</v>
      </c>
      <c r="E14" s="205">
        <v>1.1868000000000001</v>
      </c>
      <c r="F14" s="110" t="s">
        <v>60</v>
      </c>
      <c r="G14" s="51">
        <v>668.28</v>
      </c>
      <c r="H14" s="193" t="s">
        <v>2528</v>
      </c>
      <c r="I14" s="201">
        <v>0</v>
      </c>
    </row>
    <row r="15" spans="1:9">
      <c r="A15" s="101" t="s">
        <v>2406</v>
      </c>
      <c r="B15" s="101" t="s">
        <v>109</v>
      </c>
      <c r="C15" s="102" t="s">
        <v>1875</v>
      </c>
      <c r="D15" s="191">
        <v>0.214</v>
      </c>
      <c r="E15" s="205">
        <v>1.1868000000000001</v>
      </c>
      <c r="F15" s="103" t="s">
        <v>60</v>
      </c>
      <c r="G15" s="51">
        <v>668.28</v>
      </c>
      <c r="H15" s="193" t="s">
        <v>2528</v>
      </c>
      <c r="I15" s="201">
        <v>0</v>
      </c>
    </row>
    <row r="16" spans="1:9">
      <c r="A16" s="101" t="s">
        <v>105</v>
      </c>
      <c r="B16" s="101" t="s">
        <v>105</v>
      </c>
      <c r="C16" s="102" t="s">
        <v>1924</v>
      </c>
      <c r="D16" s="191">
        <v>0.22</v>
      </c>
      <c r="E16" s="205">
        <v>0.66979999999999995</v>
      </c>
      <c r="F16" s="103" t="s">
        <v>60</v>
      </c>
      <c r="G16" s="51">
        <v>0</v>
      </c>
      <c r="H16" s="193" t="s">
        <v>2528</v>
      </c>
      <c r="I16" s="201">
        <v>0</v>
      </c>
    </row>
    <row r="17" spans="1:9">
      <c r="A17" s="101" t="s">
        <v>107</v>
      </c>
      <c r="B17" s="101" t="s">
        <v>107</v>
      </c>
      <c r="C17" s="102" t="s">
        <v>108</v>
      </c>
      <c r="D17" s="191">
        <v>0.245</v>
      </c>
      <c r="E17" s="205">
        <v>0.61939999999999995</v>
      </c>
      <c r="F17" s="103" t="s">
        <v>61</v>
      </c>
      <c r="G17" s="51">
        <v>69.88</v>
      </c>
      <c r="H17" s="193" t="s">
        <v>2528</v>
      </c>
      <c r="I17" s="201">
        <v>0</v>
      </c>
    </row>
    <row r="18" spans="1:9">
      <c r="A18" s="101" t="s">
        <v>106</v>
      </c>
      <c r="B18" s="101" t="s">
        <v>106</v>
      </c>
      <c r="C18" s="102" t="s">
        <v>1880</v>
      </c>
      <c r="D18" s="191">
        <v>0.23400000000000001</v>
      </c>
      <c r="E18" s="205">
        <v>1.2116</v>
      </c>
      <c r="F18" s="103" t="s">
        <v>60</v>
      </c>
      <c r="G18" s="51">
        <v>210.35</v>
      </c>
      <c r="H18" s="193" t="s">
        <v>2528</v>
      </c>
      <c r="I18" s="201">
        <v>0</v>
      </c>
    </row>
    <row r="19" spans="1:9" s="110" customFormat="1">
      <c r="A19" s="101" t="s">
        <v>1702</v>
      </c>
      <c r="B19" s="101" t="s">
        <v>106</v>
      </c>
      <c r="C19" s="102" t="s">
        <v>1880</v>
      </c>
      <c r="D19" s="191">
        <v>0.23400000000000001</v>
      </c>
      <c r="E19" s="205">
        <v>1.2116</v>
      </c>
      <c r="F19" s="103" t="s">
        <v>60</v>
      </c>
      <c r="G19" s="51">
        <v>210.35</v>
      </c>
      <c r="H19" s="193" t="s">
        <v>2528</v>
      </c>
      <c r="I19" s="201">
        <v>0</v>
      </c>
    </row>
    <row r="20" spans="1:9">
      <c r="A20" s="101" t="s">
        <v>1785</v>
      </c>
      <c r="B20" s="101" t="s">
        <v>106</v>
      </c>
      <c r="C20" s="102" t="s">
        <v>1880</v>
      </c>
      <c r="D20" s="191">
        <v>0.23400000000000001</v>
      </c>
      <c r="E20" s="205">
        <v>1.2116</v>
      </c>
      <c r="F20" s="103" t="s">
        <v>60</v>
      </c>
      <c r="G20" s="51">
        <v>210.35</v>
      </c>
      <c r="H20" s="193" t="s">
        <v>2528</v>
      </c>
      <c r="I20" s="201">
        <v>0</v>
      </c>
    </row>
    <row r="21" spans="1:9">
      <c r="A21" s="101" t="s">
        <v>2409</v>
      </c>
      <c r="B21" s="101" t="s">
        <v>106</v>
      </c>
      <c r="C21" s="102" t="s">
        <v>1880</v>
      </c>
      <c r="D21" s="191">
        <v>0.23400000000000001</v>
      </c>
      <c r="E21" s="205">
        <v>1.2116</v>
      </c>
      <c r="F21" s="103" t="s">
        <v>60</v>
      </c>
      <c r="G21" s="51">
        <v>210.35</v>
      </c>
      <c r="H21" s="193" t="s">
        <v>2528</v>
      </c>
      <c r="I21" s="201">
        <v>0</v>
      </c>
    </row>
    <row r="22" spans="1:9">
      <c r="A22" s="101" t="s">
        <v>2408</v>
      </c>
      <c r="B22" s="101" t="s">
        <v>106</v>
      </c>
      <c r="C22" s="102" t="s">
        <v>1880</v>
      </c>
      <c r="D22" s="191">
        <v>0.23400000000000001</v>
      </c>
      <c r="E22" s="205">
        <v>1.2116</v>
      </c>
      <c r="F22" s="103" t="s">
        <v>60</v>
      </c>
      <c r="G22" s="51">
        <v>210.35</v>
      </c>
      <c r="H22" s="193" t="s">
        <v>2528</v>
      </c>
      <c r="I22" s="201">
        <v>0</v>
      </c>
    </row>
    <row r="23" spans="1:9">
      <c r="A23" s="101" t="s">
        <v>2407</v>
      </c>
      <c r="B23" s="101" t="s">
        <v>106</v>
      </c>
      <c r="C23" s="102" t="s">
        <v>1880</v>
      </c>
      <c r="D23" s="191">
        <v>0.23400000000000001</v>
      </c>
      <c r="E23" s="205">
        <v>1.2116</v>
      </c>
      <c r="F23" s="103" t="s">
        <v>60</v>
      </c>
      <c r="G23" s="51">
        <v>210.35</v>
      </c>
      <c r="H23" s="193" t="s">
        <v>2528</v>
      </c>
      <c r="I23" s="201">
        <v>0</v>
      </c>
    </row>
    <row r="24" spans="1:9">
      <c r="A24" s="101" t="s">
        <v>2532</v>
      </c>
      <c r="B24" s="101" t="s">
        <v>2532</v>
      </c>
      <c r="C24" s="102" t="s">
        <v>2570</v>
      </c>
      <c r="D24" s="191">
        <v>0.27285999999999999</v>
      </c>
      <c r="E24" s="205">
        <v>1</v>
      </c>
      <c r="F24" s="103" t="s">
        <v>60</v>
      </c>
      <c r="G24" s="51">
        <v>0</v>
      </c>
      <c r="H24" s="193" t="s">
        <v>2528</v>
      </c>
      <c r="I24" s="201">
        <v>0</v>
      </c>
    </row>
    <row r="25" spans="1:9" s="110" customFormat="1">
      <c r="A25" s="101" t="s">
        <v>110</v>
      </c>
      <c r="B25" s="101" t="s">
        <v>110</v>
      </c>
      <c r="C25" s="102" t="s">
        <v>1971</v>
      </c>
      <c r="D25" s="191">
        <v>0.16800000000000001</v>
      </c>
      <c r="E25" s="205">
        <v>1.2867999999999999</v>
      </c>
      <c r="F25" s="103" t="s">
        <v>60</v>
      </c>
      <c r="G25" s="51">
        <v>174.48</v>
      </c>
      <c r="H25" s="193" t="s">
        <v>2528</v>
      </c>
      <c r="I25" s="201">
        <v>0</v>
      </c>
    </row>
    <row r="26" spans="1:9">
      <c r="A26" s="101" t="s">
        <v>111</v>
      </c>
      <c r="B26" s="101" t="s">
        <v>111</v>
      </c>
      <c r="C26" s="102" t="s">
        <v>1867</v>
      </c>
      <c r="D26" s="191">
        <v>0.23</v>
      </c>
      <c r="E26" s="205">
        <v>1.4454</v>
      </c>
      <c r="F26" s="103" t="s">
        <v>60</v>
      </c>
      <c r="G26" s="51">
        <v>203.74</v>
      </c>
      <c r="H26" s="193" t="s">
        <v>2530</v>
      </c>
      <c r="I26" s="201">
        <v>0.11</v>
      </c>
    </row>
    <row r="27" spans="1:9">
      <c r="A27" s="101" t="s">
        <v>112</v>
      </c>
      <c r="B27" s="101" t="s">
        <v>112</v>
      </c>
      <c r="C27" s="102" t="s">
        <v>113</v>
      </c>
      <c r="D27" s="191">
        <v>0.27614</v>
      </c>
      <c r="E27" s="205">
        <v>2.9218999999999999</v>
      </c>
      <c r="F27" s="103" t="s">
        <v>1728</v>
      </c>
      <c r="G27" s="51">
        <v>0</v>
      </c>
      <c r="H27" s="193" t="s">
        <v>2528</v>
      </c>
      <c r="I27" s="201">
        <v>0</v>
      </c>
    </row>
    <row r="28" spans="1:9" s="110" customFormat="1">
      <c r="A28" s="101" t="s">
        <v>114</v>
      </c>
      <c r="B28" s="101" t="s">
        <v>114</v>
      </c>
      <c r="C28" s="102" t="s">
        <v>1905</v>
      </c>
      <c r="D28" s="191">
        <v>0.13600000000000001</v>
      </c>
      <c r="E28" s="205">
        <v>0.70140000000000002</v>
      </c>
      <c r="F28" s="103" t="s">
        <v>60</v>
      </c>
      <c r="G28" s="51">
        <v>154.27000000000001</v>
      </c>
      <c r="H28" s="193" t="s">
        <v>2530</v>
      </c>
      <c r="I28" s="201">
        <v>0.11</v>
      </c>
    </row>
    <row r="29" spans="1:9">
      <c r="A29" s="101" t="s">
        <v>1787</v>
      </c>
      <c r="B29" s="101" t="s">
        <v>114</v>
      </c>
      <c r="C29" s="102" t="s">
        <v>1905</v>
      </c>
      <c r="D29" s="191">
        <v>0.13600000000000001</v>
      </c>
      <c r="E29" s="205">
        <v>0.70140000000000002</v>
      </c>
      <c r="F29" s="103" t="s">
        <v>60</v>
      </c>
      <c r="G29" s="51">
        <v>154.27000000000001</v>
      </c>
      <c r="H29" s="193" t="s">
        <v>2530</v>
      </c>
      <c r="I29" s="201">
        <v>0.11</v>
      </c>
    </row>
    <row r="30" spans="1:9">
      <c r="A30" s="101" t="s">
        <v>120</v>
      </c>
      <c r="B30" s="101" t="s">
        <v>120</v>
      </c>
      <c r="C30" s="102" t="s">
        <v>1885</v>
      </c>
      <c r="D30" s="191">
        <v>0.129</v>
      </c>
      <c r="E30" s="205">
        <v>0.62419999999999998</v>
      </c>
      <c r="F30" s="103" t="s">
        <v>60</v>
      </c>
      <c r="G30" s="51">
        <v>71.33</v>
      </c>
      <c r="H30" s="193" t="s">
        <v>2528</v>
      </c>
      <c r="I30" s="201">
        <v>0</v>
      </c>
    </row>
    <row r="31" spans="1:9">
      <c r="A31" s="101" t="s">
        <v>1706</v>
      </c>
      <c r="B31" s="101" t="s">
        <v>120</v>
      </c>
      <c r="C31" s="102" t="s">
        <v>1885</v>
      </c>
      <c r="D31" s="191">
        <v>0.129</v>
      </c>
      <c r="E31" s="205">
        <v>0.62419999999999998</v>
      </c>
      <c r="F31" s="103" t="s">
        <v>60</v>
      </c>
      <c r="G31" s="51">
        <v>71.33</v>
      </c>
      <c r="H31" s="193" t="s">
        <v>2528</v>
      </c>
      <c r="I31" s="201">
        <v>0</v>
      </c>
    </row>
    <row r="32" spans="1:9">
      <c r="A32" s="101" t="s">
        <v>320</v>
      </c>
      <c r="B32" s="101" t="s">
        <v>320</v>
      </c>
      <c r="C32" s="102" t="s">
        <v>1946</v>
      </c>
      <c r="D32" s="191">
        <v>0.13700000000000001</v>
      </c>
      <c r="E32" s="205">
        <v>1.3586</v>
      </c>
      <c r="F32" s="103" t="s">
        <v>60</v>
      </c>
      <c r="G32" s="51">
        <v>0</v>
      </c>
      <c r="H32" s="193" t="s">
        <v>2528</v>
      </c>
      <c r="I32" s="201">
        <v>0</v>
      </c>
    </row>
    <row r="33" spans="1:9">
      <c r="A33" s="101" t="s">
        <v>2410</v>
      </c>
      <c r="B33" s="101" t="s">
        <v>321</v>
      </c>
      <c r="C33" s="102" t="s">
        <v>1874</v>
      </c>
      <c r="D33" s="191">
        <v>0.11700000000000001</v>
      </c>
      <c r="E33" s="205">
        <v>0.57099999999999995</v>
      </c>
      <c r="F33" s="103" t="s">
        <v>60</v>
      </c>
      <c r="G33" s="51">
        <v>0</v>
      </c>
      <c r="H33" s="193" t="s">
        <v>2528</v>
      </c>
      <c r="I33" s="201">
        <v>0</v>
      </c>
    </row>
    <row r="34" spans="1:9">
      <c r="A34" s="101" t="s">
        <v>321</v>
      </c>
      <c r="B34" s="101" t="s">
        <v>321</v>
      </c>
      <c r="C34" s="102" t="s">
        <v>1874</v>
      </c>
      <c r="D34" s="191">
        <v>0.11700000000000001</v>
      </c>
      <c r="E34" s="205">
        <v>0.57099999999999995</v>
      </c>
      <c r="F34" s="103" t="s">
        <v>60</v>
      </c>
      <c r="G34" s="51">
        <v>0</v>
      </c>
      <c r="H34" s="193" t="s">
        <v>2528</v>
      </c>
      <c r="I34" s="201">
        <v>0</v>
      </c>
    </row>
    <row r="35" spans="1:9">
      <c r="A35" s="209" t="s">
        <v>135</v>
      </c>
      <c r="B35" s="209" t="s">
        <v>135</v>
      </c>
      <c r="C35" s="208" t="s">
        <v>1873</v>
      </c>
      <c r="D35" s="191">
        <v>0.13600000000000001</v>
      </c>
      <c r="E35" s="205">
        <v>1.1478999999999999</v>
      </c>
      <c r="F35" s="110" t="s">
        <v>60</v>
      </c>
      <c r="G35" s="51">
        <v>0</v>
      </c>
      <c r="H35" s="193" t="s">
        <v>2528</v>
      </c>
      <c r="I35" s="201">
        <v>0</v>
      </c>
    </row>
    <row r="36" spans="1:9">
      <c r="A36" s="101" t="s">
        <v>1688</v>
      </c>
      <c r="B36" s="101" t="s">
        <v>135</v>
      </c>
      <c r="C36" s="102" t="s">
        <v>1873</v>
      </c>
      <c r="D36" s="191">
        <v>0.13600000000000001</v>
      </c>
      <c r="E36" s="205">
        <v>1.1478999999999999</v>
      </c>
      <c r="F36" s="103" t="s">
        <v>60</v>
      </c>
      <c r="G36" s="51">
        <v>0</v>
      </c>
      <c r="H36" s="193" t="s">
        <v>2528</v>
      </c>
      <c r="I36" s="201">
        <v>0</v>
      </c>
    </row>
    <row r="37" spans="1:9" s="110" customFormat="1">
      <c r="A37" s="101" t="s">
        <v>116</v>
      </c>
      <c r="B37" s="101" t="s">
        <v>116</v>
      </c>
      <c r="C37" s="102" t="s">
        <v>1914</v>
      </c>
      <c r="D37" s="191">
        <v>0.33500000000000002</v>
      </c>
      <c r="E37" s="205">
        <v>1.405</v>
      </c>
      <c r="F37" s="103" t="s">
        <v>60</v>
      </c>
      <c r="G37" s="51">
        <v>0</v>
      </c>
      <c r="H37" s="193" t="s">
        <v>2528</v>
      </c>
      <c r="I37" s="201">
        <v>0</v>
      </c>
    </row>
    <row r="38" spans="1:9">
      <c r="A38" s="101" t="s">
        <v>1977</v>
      </c>
      <c r="B38" s="101" t="s">
        <v>117</v>
      </c>
      <c r="C38" s="102" t="s">
        <v>1899</v>
      </c>
      <c r="D38" s="191">
        <v>0.182</v>
      </c>
      <c r="E38" s="205">
        <v>0.68889999999999996</v>
      </c>
      <c r="F38" s="103" t="s">
        <v>60</v>
      </c>
      <c r="G38" s="51">
        <v>101.82</v>
      </c>
      <c r="H38" s="193" t="s">
        <v>2528</v>
      </c>
      <c r="I38" s="201">
        <v>0</v>
      </c>
    </row>
    <row r="39" spans="1:9">
      <c r="A39" s="101" t="s">
        <v>117</v>
      </c>
      <c r="B39" s="101" t="s">
        <v>117</v>
      </c>
      <c r="C39" s="102" t="s">
        <v>1899</v>
      </c>
      <c r="D39" s="191">
        <v>0.182</v>
      </c>
      <c r="E39" s="205">
        <v>0.68889999999999996</v>
      </c>
      <c r="F39" s="103" t="s">
        <v>60</v>
      </c>
      <c r="G39" s="51">
        <v>101.82</v>
      </c>
      <c r="H39" s="193" t="s">
        <v>2528</v>
      </c>
      <c r="I39" s="201">
        <v>0</v>
      </c>
    </row>
    <row r="40" spans="1:9" s="110" customFormat="1">
      <c r="A40" s="101" t="s">
        <v>1717</v>
      </c>
      <c r="B40" s="101" t="s">
        <v>117</v>
      </c>
      <c r="C40" s="102" t="s">
        <v>1899</v>
      </c>
      <c r="D40" s="191">
        <v>0.182</v>
      </c>
      <c r="E40" s="205">
        <v>0.68889999999999996</v>
      </c>
      <c r="F40" s="103" t="s">
        <v>60</v>
      </c>
      <c r="G40" s="51">
        <v>101.82</v>
      </c>
      <c r="H40" s="193" t="s">
        <v>2528</v>
      </c>
      <c r="I40" s="201">
        <v>0</v>
      </c>
    </row>
    <row r="41" spans="1:9">
      <c r="A41" s="101" t="s">
        <v>2533</v>
      </c>
      <c r="B41" s="101" t="s">
        <v>2482</v>
      </c>
      <c r="C41" s="102" t="s">
        <v>2572</v>
      </c>
      <c r="D41" s="191">
        <v>0.27285999999999999</v>
      </c>
      <c r="E41" s="205">
        <v>1</v>
      </c>
      <c r="F41" s="103" t="s">
        <v>60</v>
      </c>
      <c r="G41" s="51">
        <v>0</v>
      </c>
      <c r="H41" s="193" t="s">
        <v>2528</v>
      </c>
      <c r="I41" s="201">
        <v>0</v>
      </c>
    </row>
    <row r="42" spans="1:9">
      <c r="A42" s="216" t="s">
        <v>2534</v>
      </c>
      <c r="B42" s="216" t="s">
        <v>2534</v>
      </c>
      <c r="C42" s="102" t="s">
        <v>2571</v>
      </c>
      <c r="D42" s="191">
        <v>0.27285999999999999</v>
      </c>
      <c r="E42" s="205">
        <v>1</v>
      </c>
      <c r="F42" s="103" t="s">
        <v>60</v>
      </c>
      <c r="G42" s="51">
        <v>0</v>
      </c>
      <c r="H42" s="193" t="s">
        <v>2528</v>
      </c>
      <c r="I42" s="201">
        <v>0</v>
      </c>
    </row>
    <row r="43" spans="1:9">
      <c r="A43" s="101" t="s">
        <v>2026</v>
      </c>
      <c r="B43" s="101" t="s">
        <v>245</v>
      </c>
      <c r="C43" s="110" t="s">
        <v>1947</v>
      </c>
      <c r="D43" s="192">
        <v>0.13800000000000001</v>
      </c>
      <c r="E43" s="194">
        <v>1.3668</v>
      </c>
      <c r="F43" s="103" t="s">
        <v>60</v>
      </c>
      <c r="G43" s="51">
        <v>0</v>
      </c>
      <c r="H43" s="193" t="s">
        <v>2530</v>
      </c>
      <c r="I43" s="201">
        <v>0.11</v>
      </c>
    </row>
    <row r="44" spans="1:9">
      <c r="A44" s="101" t="s">
        <v>245</v>
      </c>
      <c r="B44" s="101" t="s">
        <v>245</v>
      </c>
      <c r="C44" s="102" t="s">
        <v>1947</v>
      </c>
      <c r="D44" s="191">
        <v>0.13800000000000001</v>
      </c>
      <c r="E44" s="205">
        <v>1.3668</v>
      </c>
      <c r="F44" s="103" t="s">
        <v>60</v>
      </c>
      <c r="G44" s="51">
        <v>0</v>
      </c>
      <c r="H44" s="193" t="s">
        <v>2530</v>
      </c>
      <c r="I44" s="201">
        <v>0.11</v>
      </c>
    </row>
    <row r="45" spans="1:9">
      <c r="A45" s="101" t="s">
        <v>118</v>
      </c>
      <c r="B45" s="101" t="s">
        <v>118</v>
      </c>
      <c r="C45" s="102" t="s">
        <v>1900</v>
      </c>
      <c r="D45" s="191">
        <v>0.224</v>
      </c>
      <c r="E45" s="205">
        <v>0.74309999999999998</v>
      </c>
      <c r="F45" s="103" t="s">
        <v>60</v>
      </c>
      <c r="G45" s="51">
        <v>0</v>
      </c>
      <c r="H45" s="193" t="s">
        <v>2528</v>
      </c>
      <c r="I45" s="201">
        <v>0</v>
      </c>
    </row>
    <row r="46" spans="1:9">
      <c r="A46" s="101" t="s">
        <v>119</v>
      </c>
      <c r="B46" s="101" t="s">
        <v>119</v>
      </c>
      <c r="C46" s="102" t="s">
        <v>1954</v>
      </c>
      <c r="D46" s="191">
        <v>0.111</v>
      </c>
      <c r="E46" s="205">
        <v>0.80989999999999995</v>
      </c>
      <c r="F46" s="103" t="s">
        <v>60</v>
      </c>
      <c r="G46" s="51">
        <v>99.57</v>
      </c>
      <c r="H46" s="193" t="s">
        <v>2528</v>
      </c>
      <c r="I46" s="201">
        <v>0</v>
      </c>
    </row>
    <row r="47" spans="1:9">
      <c r="A47" s="101" t="s">
        <v>2411</v>
      </c>
      <c r="B47" s="101" t="s">
        <v>119</v>
      </c>
      <c r="C47" s="102" t="s">
        <v>1954</v>
      </c>
      <c r="D47" s="191">
        <v>0.111</v>
      </c>
      <c r="E47" s="205">
        <v>0.80989999999999995</v>
      </c>
      <c r="F47" s="103" t="s">
        <v>60</v>
      </c>
      <c r="G47" s="51">
        <v>99.57</v>
      </c>
      <c r="H47" s="193" t="s">
        <v>2528</v>
      </c>
      <c r="I47" s="201">
        <v>0</v>
      </c>
    </row>
    <row r="48" spans="1:9">
      <c r="A48" s="101" t="s">
        <v>187</v>
      </c>
      <c r="B48" s="101" t="s">
        <v>187</v>
      </c>
      <c r="C48" s="102" t="s">
        <v>2412</v>
      </c>
      <c r="D48" s="191">
        <v>0.34469</v>
      </c>
      <c r="E48" s="205">
        <v>1.8380000000000001</v>
      </c>
      <c r="F48" s="103" t="s">
        <v>1729</v>
      </c>
      <c r="G48" s="51">
        <v>0</v>
      </c>
      <c r="H48" s="193" t="s">
        <v>2528</v>
      </c>
      <c r="I48" s="201">
        <v>0</v>
      </c>
    </row>
    <row r="49" spans="1:9">
      <c r="A49" s="101" t="s">
        <v>2413</v>
      </c>
      <c r="B49" s="101" t="s">
        <v>187</v>
      </c>
      <c r="C49" s="102" t="s">
        <v>2412</v>
      </c>
      <c r="D49" s="191">
        <v>0.34469</v>
      </c>
      <c r="E49" s="205">
        <v>1.8380000000000001</v>
      </c>
      <c r="F49" s="103" t="s">
        <v>1729</v>
      </c>
      <c r="G49" s="51">
        <v>0</v>
      </c>
      <c r="H49" s="193" t="s">
        <v>2528</v>
      </c>
      <c r="I49" s="201">
        <v>0</v>
      </c>
    </row>
    <row r="50" spans="1:9">
      <c r="A50" s="101" t="s">
        <v>154</v>
      </c>
      <c r="B50" s="101" t="s">
        <v>154</v>
      </c>
      <c r="C50" s="102" t="s">
        <v>1970</v>
      </c>
      <c r="D50" s="191">
        <v>0.26800000000000002</v>
      </c>
      <c r="E50" s="205">
        <v>0.64590000000000003</v>
      </c>
      <c r="F50" s="103" t="s">
        <v>60</v>
      </c>
      <c r="G50" s="51">
        <v>577.73</v>
      </c>
      <c r="H50" s="193" t="s">
        <v>2528</v>
      </c>
      <c r="I50" s="201">
        <v>0</v>
      </c>
    </row>
    <row r="51" spans="1:9">
      <c r="A51" s="209" t="s">
        <v>1994</v>
      </c>
      <c r="B51" s="209" t="s">
        <v>225</v>
      </c>
      <c r="C51" s="110" t="s">
        <v>1944</v>
      </c>
      <c r="D51" s="191">
        <v>0.27400000000000002</v>
      </c>
      <c r="E51" s="205">
        <v>1.1317999999999999</v>
      </c>
      <c r="F51" s="103" t="s">
        <v>60</v>
      </c>
      <c r="G51" s="51">
        <v>445.45</v>
      </c>
      <c r="H51" s="193" t="s">
        <v>2528</v>
      </c>
      <c r="I51" s="201">
        <v>0</v>
      </c>
    </row>
    <row r="52" spans="1:9">
      <c r="A52" s="101" t="s">
        <v>225</v>
      </c>
      <c r="B52" s="101" t="s">
        <v>225</v>
      </c>
      <c r="C52" s="102" t="s">
        <v>1944</v>
      </c>
      <c r="D52" s="191">
        <v>0.27400000000000002</v>
      </c>
      <c r="E52" s="205">
        <v>1.1317999999999999</v>
      </c>
      <c r="F52" s="103" t="s">
        <v>60</v>
      </c>
      <c r="G52" s="51">
        <v>445.45</v>
      </c>
      <c r="H52" s="193" t="s">
        <v>2528</v>
      </c>
      <c r="I52" s="201">
        <v>0</v>
      </c>
    </row>
    <row r="53" spans="1:9">
      <c r="A53" s="101" t="s">
        <v>1724</v>
      </c>
      <c r="B53" s="101" t="s">
        <v>225</v>
      </c>
      <c r="C53" s="102" t="s">
        <v>1944</v>
      </c>
      <c r="D53" s="191">
        <v>0.27400000000000002</v>
      </c>
      <c r="E53" s="205">
        <v>1.1317999999999999</v>
      </c>
      <c r="F53" s="103" t="s">
        <v>60</v>
      </c>
      <c r="G53" s="51">
        <v>445.45</v>
      </c>
      <c r="H53" s="193" t="s">
        <v>2528</v>
      </c>
      <c r="I53" s="201">
        <v>0</v>
      </c>
    </row>
    <row r="54" spans="1:9">
      <c r="A54" s="101" t="s">
        <v>1982</v>
      </c>
      <c r="B54" s="101" t="s">
        <v>121</v>
      </c>
      <c r="C54" s="102" t="s">
        <v>1868</v>
      </c>
      <c r="D54" s="191">
        <v>0.254</v>
      </c>
      <c r="E54" s="205">
        <v>1.0853999999999999</v>
      </c>
      <c r="F54" s="103" t="s">
        <v>60</v>
      </c>
      <c r="G54" s="51">
        <v>1940.27</v>
      </c>
      <c r="H54" s="193" t="s">
        <v>2535</v>
      </c>
      <c r="I54" s="201">
        <v>0.17</v>
      </c>
    </row>
    <row r="55" spans="1:9">
      <c r="A55" s="101" t="s">
        <v>2414</v>
      </c>
      <c r="B55" s="101" t="s">
        <v>121</v>
      </c>
      <c r="C55" s="102" t="s">
        <v>1868</v>
      </c>
      <c r="D55" s="191">
        <v>0.254</v>
      </c>
      <c r="E55" s="205">
        <v>1.0853999999999999</v>
      </c>
      <c r="F55" s="103" t="s">
        <v>60</v>
      </c>
      <c r="G55" s="51">
        <v>1940.27</v>
      </c>
      <c r="H55" s="193" t="s">
        <v>2535</v>
      </c>
      <c r="I55" s="201">
        <v>0.17</v>
      </c>
    </row>
    <row r="56" spans="1:9">
      <c r="A56" s="101" t="s">
        <v>121</v>
      </c>
      <c r="B56" s="101" t="s">
        <v>121</v>
      </c>
      <c r="C56" s="207" t="s">
        <v>1868</v>
      </c>
      <c r="D56" s="191">
        <v>0.254</v>
      </c>
      <c r="E56" s="205">
        <v>1.0853999999999999</v>
      </c>
      <c r="F56" s="103" t="s">
        <v>60</v>
      </c>
      <c r="G56" s="51">
        <v>1940.27</v>
      </c>
      <c r="H56" s="193" t="s">
        <v>2535</v>
      </c>
      <c r="I56" s="201">
        <v>0.17</v>
      </c>
    </row>
    <row r="57" spans="1:9">
      <c r="A57" s="101" t="s">
        <v>1685</v>
      </c>
      <c r="B57" s="101" t="s">
        <v>121</v>
      </c>
      <c r="C57" s="102" t="s">
        <v>1868</v>
      </c>
      <c r="D57" s="191">
        <v>0.254</v>
      </c>
      <c r="E57" s="205">
        <v>1.0853999999999999</v>
      </c>
      <c r="F57" s="103" t="s">
        <v>60</v>
      </c>
      <c r="G57" s="51">
        <v>1940.27</v>
      </c>
      <c r="H57" s="193" t="s">
        <v>2535</v>
      </c>
      <c r="I57" s="201">
        <v>0.17</v>
      </c>
    </row>
    <row r="58" spans="1:9">
      <c r="A58" s="101" t="s">
        <v>1686</v>
      </c>
      <c r="B58" s="101" t="s">
        <v>121</v>
      </c>
      <c r="C58" s="102" t="s">
        <v>1868</v>
      </c>
      <c r="D58" s="191">
        <v>0.254</v>
      </c>
      <c r="E58" s="205">
        <v>1.0853999999999999</v>
      </c>
      <c r="F58" s="103" t="s">
        <v>60</v>
      </c>
      <c r="G58" s="51">
        <v>1940.27</v>
      </c>
      <c r="H58" s="193" t="s">
        <v>2535</v>
      </c>
      <c r="I58" s="201">
        <v>0.17</v>
      </c>
    </row>
    <row r="59" spans="1:9">
      <c r="A59" s="209" t="s">
        <v>293</v>
      </c>
      <c r="B59" s="209" t="s">
        <v>293</v>
      </c>
      <c r="C59" s="208" t="s">
        <v>1872</v>
      </c>
      <c r="D59" s="191">
        <v>0.252</v>
      </c>
      <c r="E59" s="205">
        <v>1.4979</v>
      </c>
      <c r="F59" s="103" t="s">
        <v>60</v>
      </c>
      <c r="G59" s="51">
        <v>686.45</v>
      </c>
      <c r="H59" s="193" t="s">
        <v>2530</v>
      </c>
      <c r="I59" s="201">
        <v>0.11</v>
      </c>
    </row>
    <row r="60" spans="1:9">
      <c r="A60" s="101" t="s">
        <v>1687</v>
      </c>
      <c r="B60" s="101" t="s">
        <v>293</v>
      </c>
      <c r="C60" s="102" t="s">
        <v>1872</v>
      </c>
      <c r="D60" s="191">
        <v>0.252</v>
      </c>
      <c r="E60" s="205">
        <v>1.4979</v>
      </c>
      <c r="F60" s="103" t="s">
        <v>60</v>
      </c>
      <c r="G60" s="51">
        <v>686.45</v>
      </c>
      <c r="H60" s="193" t="s">
        <v>2530</v>
      </c>
      <c r="I60" s="201">
        <v>0.11</v>
      </c>
    </row>
    <row r="61" spans="1:9">
      <c r="A61" s="101" t="s">
        <v>2415</v>
      </c>
      <c r="B61" s="101" t="s">
        <v>122</v>
      </c>
      <c r="C61" s="102" t="s">
        <v>123</v>
      </c>
      <c r="D61" s="191">
        <v>0.36474000000000001</v>
      </c>
      <c r="E61" s="205">
        <v>0.69950000000000001</v>
      </c>
      <c r="F61" s="103" t="s">
        <v>61</v>
      </c>
      <c r="G61" s="51">
        <v>130.97999999999999</v>
      </c>
      <c r="H61" s="193" t="s">
        <v>2528</v>
      </c>
      <c r="I61" s="201">
        <v>0</v>
      </c>
    </row>
    <row r="62" spans="1:9">
      <c r="A62" s="209" t="s">
        <v>122</v>
      </c>
      <c r="B62" s="209" t="s">
        <v>122</v>
      </c>
      <c r="C62" s="110" t="s">
        <v>123</v>
      </c>
      <c r="D62" s="191">
        <v>0.36474000000000001</v>
      </c>
      <c r="E62" s="205">
        <v>0.69950000000000001</v>
      </c>
      <c r="F62" s="103" t="s">
        <v>61</v>
      </c>
      <c r="G62" s="51">
        <v>130.97999999999999</v>
      </c>
      <c r="H62" s="193" t="s">
        <v>2528</v>
      </c>
      <c r="I62" s="201">
        <v>0</v>
      </c>
    </row>
    <row r="63" spans="1:9">
      <c r="A63" s="101" t="s">
        <v>124</v>
      </c>
      <c r="B63" s="101" t="s">
        <v>124</v>
      </c>
      <c r="C63" s="102" t="s">
        <v>125</v>
      </c>
      <c r="D63" s="191">
        <v>0.40627000000000002</v>
      </c>
      <c r="E63" s="205">
        <v>0.95489999999999997</v>
      </c>
      <c r="F63" s="103" t="s">
        <v>61</v>
      </c>
      <c r="G63" s="51">
        <v>965.93</v>
      </c>
      <c r="H63" s="193" t="s">
        <v>2528</v>
      </c>
      <c r="I63" s="201">
        <v>0</v>
      </c>
    </row>
    <row r="64" spans="1:9">
      <c r="A64" s="101" t="s">
        <v>126</v>
      </c>
      <c r="B64" s="101" t="s">
        <v>126</v>
      </c>
      <c r="C64" s="102" t="s">
        <v>127</v>
      </c>
      <c r="D64" s="191">
        <v>0.24099999999999999</v>
      </c>
      <c r="E64" s="205">
        <v>0.71450000000000002</v>
      </c>
      <c r="F64" s="103" t="s">
        <v>60</v>
      </c>
      <c r="G64" s="51">
        <v>0</v>
      </c>
      <c r="H64" s="193" t="s">
        <v>2528</v>
      </c>
      <c r="I64" s="201">
        <v>0</v>
      </c>
    </row>
    <row r="65" spans="1:9">
      <c r="A65" s="101" t="s">
        <v>128</v>
      </c>
      <c r="B65" s="101" t="s">
        <v>128</v>
      </c>
      <c r="C65" s="102" t="s">
        <v>129</v>
      </c>
      <c r="D65" s="191">
        <v>0.20799999999999999</v>
      </c>
      <c r="E65" s="205">
        <v>0.82410000000000005</v>
      </c>
      <c r="F65" s="103" t="s">
        <v>60</v>
      </c>
      <c r="G65" s="51">
        <v>0</v>
      </c>
      <c r="H65" s="193" t="s">
        <v>2528</v>
      </c>
      <c r="I65" s="201">
        <v>0</v>
      </c>
    </row>
    <row r="66" spans="1:9" s="110" customFormat="1">
      <c r="A66" s="101" t="s">
        <v>130</v>
      </c>
      <c r="B66" s="101" t="s">
        <v>130</v>
      </c>
      <c r="C66" s="102" t="s">
        <v>131</v>
      </c>
      <c r="D66" s="191">
        <v>0.14299999999999999</v>
      </c>
      <c r="E66" s="205">
        <v>0.79959999999999998</v>
      </c>
      <c r="F66" s="103" t="s">
        <v>60</v>
      </c>
      <c r="G66" s="51">
        <v>0</v>
      </c>
      <c r="H66" s="193" t="s">
        <v>2528</v>
      </c>
      <c r="I66" s="201">
        <v>0</v>
      </c>
    </row>
    <row r="67" spans="1:9">
      <c r="A67" s="101" t="s">
        <v>133</v>
      </c>
      <c r="B67" s="101" t="s">
        <v>133</v>
      </c>
      <c r="C67" s="102" t="s">
        <v>134</v>
      </c>
      <c r="D67" s="191">
        <v>0.15</v>
      </c>
      <c r="E67" s="205">
        <v>1.2138</v>
      </c>
      <c r="F67" s="103" t="s">
        <v>60</v>
      </c>
      <c r="G67" s="51">
        <v>0</v>
      </c>
      <c r="H67" s="193" t="s">
        <v>2530</v>
      </c>
      <c r="I67" s="201">
        <v>0.11</v>
      </c>
    </row>
    <row r="68" spans="1:9">
      <c r="A68" s="101" t="s">
        <v>136</v>
      </c>
      <c r="B68" s="101" t="s">
        <v>136</v>
      </c>
      <c r="C68" s="102" t="s">
        <v>137</v>
      </c>
      <c r="D68" s="191">
        <v>0.94235000000000002</v>
      </c>
      <c r="E68" s="205">
        <v>1</v>
      </c>
      <c r="F68" s="103" t="s">
        <v>60</v>
      </c>
      <c r="G68" s="51">
        <v>0</v>
      </c>
      <c r="H68" s="193" t="s">
        <v>2528</v>
      </c>
      <c r="I68" s="201">
        <v>0</v>
      </c>
    </row>
    <row r="69" spans="1:9">
      <c r="A69" s="101" t="s">
        <v>138</v>
      </c>
      <c r="B69" s="101" t="s">
        <v>138</v>
      </c>
      <c r="C69" s="102" t="s">
        <v>139</v>
      </c>
      <c r="D69" s="191">
        <v>0.19500000000000001</v>
      </c>
      <c r="E69" s="205">
        <v>0.96879999999999999</v>
      </c>
      <c r="F69" s="103" t="s">
        <v>60</v>
      </c>
      <c r="G69" s="51">
        <v>0</v>
      </c>
      <c r="H69" s="193" t="s">
        <v>2528</v>
      </c>
      <c r="I69" s="201">
        <v>0</v>
      </c>
    </row>
    <row r="70" spans="1:9" s="110" customFormat="1">
      <c r="A70" s="101" t="s">
        <v>141</v>
      </c>
      <c r="B70" s="101" t="s">
        <v>141</v>
      </c>
      <c r="C70" s="102" t="s">
        <v>142</v>
      </c>
      <c r="D70" s="191">
        <v>0.22600000000000001</v>
      </c>
      <c r="E70" s="205">
        <v>1.2917000000000001</v>
      </c>
      <c r="F70" s="103" t="s">
        <v>60</v>
      </c>
      <c r="G70" s="51">
        <v>0</v>
      </c>
      <c r="H70" s="193" t="s">
        <v>2528</v>
      </c>
      <c r="I70" s="201">
        <v>0</v>
      </c>
    </row>
    <row r="71" spans="1:9">
      <c r="A71" s="101" t="s">
        <v>2416</v>
      </c>
      <c r="B71" s="101" t="s">
        <v>2416</v>
      </c>
      <c r="C71" s="102" t="s">
        <v>2417</v>
      </c>
      <c r="D71" s="191">
        <v>0.27285999999999999</v>
      </c>
      <c r="E71" s="205">
        <v>1</v>
      </c>
      <c r="F71" s="103" t="s">
        <v>60</v>
      </c>
      <c r="G71" s="51">
        <v>0</v>
      </c>
      <c r="H71" s="193" t="s">
        <v>2528</v>
      </c>
      <c r="I71" s="201">
        <v>0</v>
      </c>
    </row>
    <row r="72" spans="1:9">
      <c r="A72" s="101" t="s">
        <v>2418</v>
      </c>
      <c r="B72" s="101" t="s">
        <v>2418</v>
      </c>
      <c r="C72" s="102" t="s">
        <v>2419</v>
      </c>
      <c r="D72" s="191">
        <v>0.27285999999999999</v>
      </c>
      <c r="E72" s="205">
        <v>1</v>
      </c>
      <c r="F72" s="103" t="s">
        <v>60</v>
      </c>
      <c r="G72" s="51">
        <v>0</v>
      </c>
      <c r="H72" s="193" t="s">
        <v>2528</v>
      </c>
      <c r="I72" s="201">
        <v>0</v>
      </c>
    </row>
    <row r="73" spans="1:9">
      <c r="A73" s="101" t="s">
        <v>211</v>
      </c>
      <c r="B73" s="101" t="s">
        <v>211</v>
      </c>
      <c r="C73" s="102" t="s">
        <v>1936</v>
      </c>
      <c r="D73" s="191">
        <v>0.39502999999999999</v>
      </c>
      <c r="E73" s="205">
        <v>2.5468000000000002</v>
      </c>
      <c r="F73" s="103" t="s">
        <v>1728</v>
      </c>
      <c r="G73" s="51">
        <v>0</v>
      </c>
      <c r="H73" s="193" t="s">
        <v>2528</v>
      </c>
      <c r="I73" s="201">
        <v>0</v>
      </c>
    </row>
    <row r="74" spans="1:9">
      <c r="A74" s="101" t="s">
        <v>152</v>
      </c>
      <c r="B74" s="101" t="s">
        <v>152</v>
      </c>
      <c r="C74" s="102" t="s">
        <v>153</v>
      </c>
      <c r="D74" s="191">
        <v>0.11</v>
      </c>
      <c r="E74" s="205">
        <v>1.1831</v>
      </c>
      <c r="F74" s="103" t="s">
        <v>60</v>
      </c>
      <c r="G74" s="51">
        <v>160.54</v>
      </c>
      <c r="H74" s="193" t="s">
        <v>2528</v>
      </c>
      <c r="I74" s="201">
        <v>0</v>
      </c>
    </row>
    <row r="75" spans="1:9">
      <c r="A75" s="101" t="s">
        <v>2558</v>
      </c>
      <c r="B75" s="101" t="s">
        <v>2558</v>
      </c>
      <c r="C75" s="102" t="s">
        <v>2559</v>
      </c>
      <c r="D75" s="191">
        <v>0.46700000000000003</v>
      </c>
      <c r="E75" s="205">
        <v>1</v>
      </c>
      <c r="F75" s="103" t="s">
        <v>60</v>
      </c>
      <c r="G75" s="51">
        <v>0</v>
      </c>
      <c r="H75" s="193" t="s">
        <v>2528</v>
      </c>
      <c r="I75" s="201">
        <v>0</v>
      </c>
    </row>
    <row r="76" spans="1:9">
      <c r="A76" s="101" t="s">
        <v>2420</v>
      </c>
      <c r="B76" s="101" t="s">
        <v>155</v>
      </c>
      <c r="C76" s="102" t="s">
        <v>1966</v>
      </c>
      <c r="D76" s="191">
        <v>0.128</v>
      </c>
      <c r="E76" s="205">
        <v>1.4614</v>
      </c>
      <c r="F76" s="103" t="s">
        <v>60</v>
      </c>
      <c r="G76" s="51">
        <v>19.649999999999999</v>
      </c>
      <c r="H76" s="193">
        <v>1</v>
      </c>
      <c r="I76" s="201">
        <v>0.17</v>
      </c>
    </row>
    <row r="77" spans="1:9">
      <c r="A77" s="101" t="s">
        <v>155</v>
      </c>
      <c r="B77" s="101" t="s">
        <v>155</v>
      </c>
      <c r="C77" s="102" t="s">
        <v>1966</v>
      </c>
      <c r="D77" s="191">
        <v>0.128</v>
      </c>
      <c r="E77" s="205">
        <v>1.4614</v>
      </c>
      <c r="F77" s="103" t="s">
        <v>60</v>
      </c>
      <c r="G77" s="51">
        <v>19.649999999999999</v>
      </c>
      <c r="H77" s="193">
        <v>1</v>
      </c>
      <c r="I77" s="201">
        <v>0.17</v>
      </c>
    </row>
    <row r="78" spans="1:9">
      <c r="A78" s="101" t="s">
        <v>2421</v>
      </c>
      <c r="B78" s="101" t="s">
        <v>155</v>
      </c>
      <c r="C78" s="102" t="s">
        <v>1966</v>
      </c>
      <c r="D78" s="191">
        <v>0.128</v>
      </c>
      <c r="E78" s="205">
        <v>1.4614</v>
      </c>
      <c r="F78" s="103" t="s">
        <v>60</v>
      </c>
      <c r="G78" s="51">
        <v>19.649999999999999</v>
      </c>
      <c r="H78" s="193">
        <v>1</v>
      </c>
      <c r="I78" s="201">
        <v>0.17</v>
      </c>
    </row>
    <row r="79" spans="1:9">
      <c r="A79" s="101" t="s">
        <v>2536</v>
      </c>
      <c r="B79" s="101" t="s">
        <v>155</v>
      </c>
      <c r="C79" s="102" t="s">
        <v>1966</v>
      </c>
      <c r="D79" s="191">
        <v>0.128</v>
      </c>
      <c r="E79" s="205">
        <v>1.4614</v>
      </c>
      <c r="F79" s="103" t="s">
        <v>60</v>
      </c>
      <c r="G79" s="51">
        <v>19.649999999999999</v>
      </c>
      <c r="H79" s="193">
        <v>1</v>
      </c>
      <c r="I79" s="201">
        <v>0.17</v>
      </c>
    </row>
    <row r="80" spans="1:9">
      <c r="A80" s="101" t="s">
        <v>156</v>
      </c>
      <c r="B80" s="101" t="s">
        <v>156</v>
      </c>
      <c r="C80" s="102" t="s">
        <v>157</v>
      </c>
      <c r="D80" s="191">
        <v>0.31</v>
      </c>
      <c r="E80" s="205">
        <v>0.4698</v>
      </c>
      <c r="F80" s="103" t="s">
        <v>61</v>
      </c>
      <c r="G80" s="51">
        <v>174.45</v>
      </c>
      <c r="H80" s="193" t="s">
        <v>2528</v>
      </c>
      <c r="I80" s="201">
        <v>0</v>
      </c>
    </row>
    <row r="81" spans="1:9">
      <c r="A81" s="101" t="s">
        <v>159</v>
      </c>
      <c r="B81" s="101" t="s">
        <v>159</v>
      </c>
      <c r="C81" s="102" t="s">
        <v>160</v>
      </c>
      <c r="D81" s="191">
        <v>0.28199999999999997</v>
      </c>
      <c r="E81" s="205">
        <v>1.1534</v>
      </c>
      <c r="F81" s="103" t="s">
        <v>60</v>
      </c>
      <c r="G81" s="51">
        <v>0</v>
      </c>
      <c r="H81" s="193" t="s">
        <v>2528</v>
      </c>
      <c r="I81" s="201">
        <v>0</v>
      </c>
    </row>
    <row r="82" spans="1:9">
      <c r="A82" s="101" t="s">
        <v>161</v>
      </c>
      <c r="B82" s="101" t="s">
        <v>161</v>
      </c>
      <c r="C82" s="102" t="s">
        <v>162</v>
      </c>
      <c r="D82" s="191">
        <v>0.151</v>
      </c>
      <c r="E82" s="205">
        <v>1.2717000000000001</v>
      </c>
      <c r="F82" s="103" t="s">
        <v>60</v>
      </c>
      <c r="G82" s="51">
        <v>0</v>
      </c>
      <c r="H82" s="193" t="s">
        <v>2528</v>
      </c>
      <c r="I82" s="201">
        <v>0</v>
      </c>
    </row>
    <row r="83" spans="1:9">
      <c r="A83" s="101" t="s">
        <v>163</v>
      </c>
      <c r="B83" s="101" t="s">
        <v>163</v>
      </c>
      <c r="C83" s="102" t="s">
        <v>164</v>
      </c>
      <c r="D83" s="191">
        <v>0.4022</v>
      </c>
      <c r="E83" s="205">
        <v>0.60419999999999996</v>
      </c>
      <c r="F83" s="103" t="s">
        <v>61</v>
      </c>
      <c r="G83" s="51">
        <v>195.09</v>
      </c>
      <c r="H83" s="193" t="s">
        <v>2528</v>
      </c>
      <c r="I83" s="201">
        <v>0</v>
      </c>
    </row>
    <row r="84" spans="1:9">
      <c r="A84" s="101" t="s">
        <v>2016</v>
      </c>
      <c r="B84" s="101" t="s">
        <v>163</v>
      </c>
      <c r="C84" s="102" t="s">
        <v>164</v>
      </c>
      <c r="D84" s="191">
        <v>0.4022</v>
      </c>
      <c r="E84" s="205">
        <v>0.60419999999999996</v>
      </c>
      <c r="F84" s="103" t="s">
        <v>61</v>
      </c>
      <c r="G84" s="51">
        <v>195.09</v>
      </c>
      <c r="H84" s="193" t="s">
        <v>2528</v>
      </c>
      <c r="I84" s="201">
        <v>0</v>
      </c>
    </row>
    <row r="85" spans="1:9">
      <c r="A85" s="101" t="s">
        <v>2017</v>
      </c>
      <c r="B85" s="101" t="s">
        <v>163</v>
      </c>
      <c r="C85" s="102" t="s">
        <v>164</v>
      </c>
      <c r="D85" s="191">
        <v>0.4022</v>
      </c>
      <c r="E85" s="205">
        <v>0.60419999999999996</v>
      </c>
      <c r="F85" s="103" t="s">
        <v>61</v>
      </c>
      <c r="G85" s="51">
        <v>195.09</v>
      </c>
      <c r="H85" s="193" t="s">
        <v>2528</v>
      </c>
      <c r="I85" s="201">
        <v>0</v>
      </c>
    </row>
    <row r="86" spans="1:9">
      <c r="A86" s="101" t="s">
        <v>158</v>
      </c>
      <c r="B86" s="101" t="s">
        <v>158</v>
      </c>
      <c r="C86" s="102" t="s">
        <v>1912</v>
      </c>
      <c r="D86" s="191">
        <v>0.52700000000000002</v>
      </c>
      <c r="E86" s="205">
        <v>1.0077</v>
      </c>
      <c r="F86" s="103" t="s">
        <v>61</v>
      </c>
      <c r="G86" s="51">
        <v>232.4</v>
      </c>
      <c r="H86" s="193" t="s">
        <v>2528</v>
      </c>
      <c r="I86" s="201">
        <v>0</v>
      </c>
    </row>
    <row r="87" spans="1:9">
      <c r="A87" s="101" t="s">
        <v>165</v>
      </c>
      <c r="B87" s="101" t="s">
        <v>165</v>
      </c>
      <c r="C87" s="102" t="s">
        <v>1930</v>
      </c>
      <c r="D87" s="191">
        <v>0.84799999999999998</v>
      </c>
      <c r="E87" s="205">
        <v>1</v>
      </c>
      <c r="F87" s="103" t="s">
        <v>60</v>
      </c>
      <c r="G87" s="51">
        <v>0</v>
      </c>
      <c r="H87" s="193" t="s">
        <v>2528</v>
      </c>
      <c r="I87" s="201">
        <v>0</v>
      </c>
    </row>
    <row r="88" spans="1:9">
      <c r="A88" s="101" t="s">
        <v>166</v>
      </c>
      <c r="B88" s="101" t="s">
        <v>166</v>
      </c>
      <c r="C88" s="102" t="s">
        <v>167</v>
      </c>
      <c r="D88" s="191">
        <v>0.72799999999999998</v>
      </c>
      <c r="E88" s="205">
        <v>0.67730000000000001</v>
      </c>
      <c r="F88" s="103" t="s">
        <v>61</v>
      </c>
      <c r="G88" s="51">
        <v>10.64</v>
      </c>
      <c r="H88" s="193" t="s">
        <v>2528</v>
      </c>
      <c r="I88" s="201">
        <v>0</v>
      </c>
    </row>
    <row r="89" spans="1:9">
      <c r="A89" s="101" t="s">
        <v>2028</v>
      </c>
      <c r="B89" s="101" t="s">
        <v>2028</v>
      </c>
      <c r="C89" s="102" t="s">
        <v>2042</v>
      </c>
      <c r="D89" s="191">
        <v>0.16400000000000001</v>
      </c>
      <c r="E89" s="205">
        <v>1</v>
      </c>
      <c r="F89" s="103" t="s">
        <v>60</v>
      </c>
      <c r="G89" s="51">
        <v>0</v>
      </c>
      <c r="H89" s="193" t="s">
        <v>2528</v>
      </c>
      <c r="I89" s="201">
        <v>0</v>
      </c>
    </row>
    <row r="90" spans="1:9">
      <c r="A90" s="101" t="s">
        <v>2001</v>
      </c>
      <c r="B90" s="101" t="s">
        <v>143</v>
      </c>
      <c r="C90" s="102" t="s">
        <v>1927</v>
      </c>
      <c r="D90" s="191">
        <v>0.14399999999999999</v>
      </c>
      <c r="E90" s="205">
        <v>1.0444</v>
      </c>
      <c r="F90" s="103" t="s">
        <v>60</v>
      </c>
      <c r="G90" s="51">
        <v>0</v>
      </c>
      <c r="H90" s="193" t="s">
        <v>2528</v>
      </c>
      <c r="I90" s="201">
        <v>0</v>
      </c>
    </row>
    <row r="91" spans="1:9">
      <c r="A91" s="101" t="s">
        <v>143</v>
      </c>
      <c r="B91" s="101" t="s">
        <v>143</v>
      </c>
      <c r="C91" s="102" t="s">
        <v>1927</v>
      </c>
      <c r="D91" s="191">
        <v>0.14399999999999999</v>
      </c>
      <c r="E91" s="205">
        <v>1.0444</v>
      </c>
      <c r="F91" s="103" t="s">
        <v>60</v>
      </c>
      <c r="G91" s="51">
        <v>0</v>
      </c>
      <c r="H91" s="193" t="s">
        <v>2528</v>
      </c>
      <c r="I91" s="201">
        <v>0</v>
      </c>
    </row>
    <row r="92" spans="1:9">
      <c r="A92" s="101" t="s">
        <v>168</v>
      </c>
      <c r="B92" s="101" t="s">
        <v>168</v>
      </c>
      <c r="C92" s="102" t="s">
        <v>169</v>
      </c>
      <c r="D92" s="191">
        <v>0.10299999999999999</v>
      </c>
      <c r="E92" s="205">
        <v>1.4073</v>
      </c>
      <c r="F92" s="103" t="s">
        <v>60</v>
      </c>
      <c r="G92" s="51">
        <v>0</v>
      </c>
      <c r="H92" s="193" t="s">
        <v>2528</v>
      </c>
      <c r="I92" s="201">
        <v>0</v>
      </c>
    </row>
    <row r="93" spans="1:9">
      <c r="A93" s="101" t="s">
        <v>170</v>
      </c>
      <c r="B93" s="101" t="s">
        <v>170</v>
      </c>
      <c r="C93" s="102" t="s">
        <v>171</v>
      </c>
      <c r="D93" s="191">
        <v>0.26078000000000001</v>
      </c>
      <c r="E93" s="205">
        <v>1.0067999999999999</v>
      </c>
      <c r="F93" s="103" t="s">
        <v>61</v>
      </c>
      <c r="G93" s="51">
        <v>228.43</v>
      </c>
      <c r="H93" s="193" t="s">
        <v>2528</v>
      </c>
      <c r="I93" s="201">
        <v>0</v>
      </c>
    </row>
    <row r="94" spans="1:9">
      <c r="A94" s="101" t="s">
        <v>172</v>
      </c>
      <c r="B94" s="101" t="s">
        <v>172</v>
      </c>
      <c r="C94" s="102" t="s">
        <v>173</v>
      </c>
      <c r="D94" s="191">
        <v>0.248</v>
      </c>
      <c r="E94" s="205">
        <v>0.79690000000000005</v>
      </c>
      <c r="F94" s="103" t="s">
        <v>61</v>
      </c>
      <c r="G94" s="51">
        <v>0</v>
      </c>
      <c r="H94" s="193" t="s">
        <v>2528</v>
      </c>
      <c r="I94" s="201">
        <v>0</v>
      </c>
    </row>
    <row r="95" spans="1:9">
      <c r="A95" s="101" t="s">
        <v>174</v>
      </c>
      <c r="B95" s="101" t="s">
        <v>174</v>
      </c>
      <c r="C95" s="102" t="s">
        <v>175</v>
      </c>
      <c r="D95" s="191">
        <v>0.19400000000000001</v>
      </c>
      <c r="E95" s="205">
        <v>1.0304</v>
      </c>
      <c r="F95" s="103" t="s">
        <v>60</v>
      </c>
      <c r="G95" s="51">
        <v>328.67</v>
      </c>
      <c r="H95" s="193" t="s">
        <v>2528</v>
      </c>
      <c r="I95" s="201">
        <v>0</v>
      </c>
    </row>
    <row r="96" spans="1:9" s="110" customFormat="1">
      <c r="A96" s="101" t="s">
        <v>1715</v>
      </c>
      <c r="B96" s="101" t="s">
        <v>174</v>
      </c>
      <c r="C96" s="102" t="s">
        <v>175</v>
      </c>
      <c r="D96" s="191">
        <v>0.19400000000000001</v>
      </c>
      <c r="E96" s="205">
        <v>1.0304</v>
      </c>
      <c r="F96" s="103" t="s">
        <v>60</v>
      </c>
      <c r="G96" s="51">
        <v>328.67</v>
      </c>
      <c r="H96" s="193" t="s">
        <v>2528</v>
      </c>
      <c r="I96" s="201">
        <v>0</v>
      </c>
    </row>
    <row r="97" spans="1:9">
      <c r="A97" s="101" t="s">
        <v>1716</v>
      </c>
      <c r="B97" s="101" t="s">
        <v>174</v>
      </c>
      <c r="C97" s="102" t="s">
        <v>175</v>
      </c>
      <c r="D97" s="191">
        <v>0.19400000000000001</v>
      </c>
      <c r="E97" s="205">
        <v>1.0304</v>
      </c>
      <c r="F97" s="103" t="s">
        <v>60</v>
      </c>
      <c r="G97" s="51">
        <v>328.67</v>
      </c>
      <c r="H97" s="193" t="s">
        <v>2528</v>
      </c>
      <c r="I97" s="201">
        <v>0</v>
      </c>
    </row>
    <row r="98" spans="1:9" s="110" customFormat="1">
      <c r="A98" s="101" t="s">
        <v>2022</v>
      </c>
      <c r="B98" s="101" t="s">
        <v>174</v>
      </c>
      <c r="C98" s="102" t="s">
        <v>175</v>
      </c>
      <c r="D98" s="191">
        <v>0.19400000000000001</v>
      </c>
      <c r="E98" s="205">
        <v>1.0304</v>
      </c>
      <c r="F98" s="103" t="s">
        <v>60</v>
      </c>
      <c r="G98" s="51">
        <v>328.67</v>
      </c>
      <c r="H98" s="193" t="s">
        <v>2528</v>
      </c>
      <c r="I98" s="201">
        <v>0</v>
      </c>
    </row>
    <row r="99" spans="1:9">
      <c r="A99" s="101" t="s">
        <v>1985</v>
      </c>
      <c r="B99" s="101" t="s">
        <v>1985</v>
      </c>
      <c r="C99" s="102" t="s">
        <v>2537</v>
      </c>
      <c r="D99" s="191">
        <v>0.27285999999999999</v>
      </c>
      <c r="E99" s="205">
        <v>1.7392000000000001</v>
      </c>
      <c r="F99" s="103" t="s">
        <v>60</v>
      </c>
      <c r="G99" s="51">
        <v>0</v>
      </c>
      <c r="H99" s="193" t="s">
        <v>2528</v>
      </c>
      <c r="I99" s="201">
        <v>0</v>
      </c>
    </row>
    <row r="100" spans="1:9">
      <c r="A100" s="101" t="s">
        <v>2422</v>
      </c>
      <c r="B100" s="101" t="s">
        <v>2422</v>
      </c>
      <c r="C100" s="102" t="s">
        <v>2423</v>
      </c>
      <c r="D100" s="191">
        <v>0.27285999999999999</v>
      </c>
      <c r="E100" s="205">
        <v>0.76480000000000004</v>
      </c>
      <c r="F100" s="103" t="s">
        <v>60</v>
      </c>
      <c r="G100" s="51">
        <v>0</v>
      </c>
      <c r="H100" s="193" t="s">
        <v>2528</v>
      </c>
      <c r="I100" s="201">
        <v>0</v>
      </c>
    </row>
    <row r="101" spans="1:9">
      <c r="A101" s="101" t="s">
        <v>2424</v>
      </c>
      <c r="B101" s="101" t="s">
        <v>2424</v>
      </c>
      <c r="C101" s="102" t="s">
        <v>2425</v>
      </c>
      <c r="D101" s="191">
        <v>0.27285999999999999</v>
      </c>
      <c r="E101" s="205">
        <v>0.90249999999999997</v>
      </c>
      <c r="F101" s="103" t="s">
        <v>60</v>
      </c>
      <c r="G101" s="51">
        <v>0</v>
      </c>
      <c r="H101" s="193" t="s">
        <v>2528</v>
      </c>
      <c r="I101" s="201">
        <v>0</v>
      </c>
    </row>
    <row r="102" spans="1:9">
      <c r="A102" s="209" t="s">
        <v>381</v>
      </c>
      <c r="B102" s="209" t="s">
        <v>381</v>
      </c>
      <c r="C102" s="110" t="s">
        <v>2432</v>
      </c>
      <c r="D102" s="191">
        <v>0.29794999999999999</v>
      </c>
      <c r="E102" s="205">
        <v>2.9813999999999998</v>
      </c>
      <c r="F102" s="103" t="s">
        <v>1728</v>
      </c>
      <c r="G102" s="51">
        <v>0</v>
      </c>
      <c r="H102" s="193" t="s">
        <v>2528</v>
      </c>
      <c r="I102" s="201">
        <v>0</v>
      </c>
    </row>
    <row r="103" spans="1:9">
      <c r="A103" s="101" t="s">
        <v>382</v>
      </c>
      <c r="B103" s="101" t="s">
        <v>382</v>
      </c>
      <c r="C103" s="102" t="s">
        <v>1886</v>
      </c>
      <c r="D103" s="191">
        <v>0.20599999999999999</v>
      </c>
      <c r="E103" s="205">
        <v>1.0519000000000001</v>
      </c>
      <c r="F103" s="103" t="s">
        <v>60</v>
      </c>
      <c r="G103" s="51">
        <v>0</v>
      </c>
      <c r="H103" s="193" t="s">
        <v>2528</v>
      </c>
      <c r="I103" s="201">
        <v>0</v>
      </c>
    </row>
    <row r="104" spans="1:9">
      <c r="A104" s="101" t="s">
        <v>1978</v>
      </c>
      <c r="B104" s="101" t="s">
        <v>277</v>
      </c>
      <c r="C104" s="110" t="s">
        <v>1916</v>
      </c>
      <c r="D104" s="191">
        <v>0.24</v>
      </c>
      <c r="E104" s="205">
        <v>0.79020000000000001</v>
      </c>
      <c r="F104" s="103" t="s">
        <v>60</v>
      </c>
      <c r="G104" s="51">
        <v>0</v>
      </c>
      <c r="H104" s="193" t="s">
        <v>2528</v>
      </c>
      <c r="I104" s="201">
        <v>0</v>
      </c>
    </row>
    <row r="105" spans="1:9" s="110" customFormat="1">
      <c r="A105" s="101" t="s">
        <v>277</v>
      </c>
      <c r="B105" s="101" t="s">
        <v>277</v>
      </c>
      <c r="C105" s="102" t="s">
        <v>1916</v>
      </c>
      <c r="D105" s="191">
        <v>0.24</v>
      </c>
      <c r="E105" s="205">
        <v>0.79020000000000001</v>
      </c>
      <c r="F105" s="103" t="s">
        <v>60</v>
      </c>
      <c r="G105" s="51">
        <v>0</v>
      </c>
      <c r="H105" s="193" t="s">
        <v>2528</v>
      </c>
      <c r="I105" s="201">
        <v>0</v>
      </c>
    </row>
    <row r="106" spans="1:9">
      <c r="A106" s="101" t="s">
        <v>2024</v>
      </c>
      <c r="B106" s="101" t="s">
        <v>277</v>
      </c>
      <c r="C106" s="102" t="s">
        <v>1916</v>
      </c>
      <c r="D106" s="191">
        <v>0.24</v>
      </c>
      <c r="E106" s="205">
        <v>0.79020000000000001</v>
      </c>
      <c r="F106" s="103" t="s">
        <v>60</v>
      </c>
      <c r="G106" s="51">
        <v>0</v>
      </c>
      <c r="H106" s="193" t="s">
        <v>2528</v>
      </c>
      <c r="I106" s="201">
        <v>0</v>
      </c>
    </row>
    <row r="107" spans="1:9">
      <c r="A107" s="101" t="s">
        <v>392</v>
      </c>
      <c r="B107" s="101" t="s">
        <v>392</v>
      </c>
      <c r="C107" s="102" t="s">
        <v>1913</v>
      </c>
      <c r="D107" s="191">
        <v>0.24199999999999999</v>
      </c>
      <c r="E107" s="205">
        <v>1.3024</v>
      </c>
      <c r="F107" s="103" t="s">
        <v>60</v>
      </c>
      <c r="G107" s="51">
        <v>0</v>
      </c>
      <c r="H107" s="193" t="s">
        <v>2528</v>
      </c>
      <c r="I107" s="201">
        <v>0</v>
      </c>
    </row>
    <row r="108" spans="1:9">
      <c r="A108" s="101" t="s">
        <v>176</v>
      </c>
      <c r="B108" s="101" t="s">
        <v>176</v>
      </c>
      <c r="C108" s="102" t="s">
        <v>1917</v>
      </c>
      <c r="D108" s="191">
        <v>0.223</v>
      </c>
      <c r="E108" s="205">
        <v>1.18</v>
      </c>
      <c r="F108" s="103" t="s">
        <v>61</v>
      </c>
      <c r="G108" s="51">
        <v>149.84</v>
      </c>
      <c r="H108" s="193" t="s">
        <v>2528</v>
      </c>
      <c r="I108" s="201">
        <v>0</v>
      </c>
    </row>
    <row r="109" spans="1:9">
      <c r="A109" s="101" t="s">
        <v>177</v>
      </c>
      <c r="B109" s="101" t="s">
        <v>177</v>
      </c>
      <c r="C109" s="102" t="s">
        <v>2426</v>
      </c>
      <c r="D109" s="191">
        <v>0.184</v>
      </c>
      <c r="E109" s="205">
        <v>0.77600000000000002</v>
      </c>
      <c r="F109" s="103" t="s">
        <v>60</v>
      </c>
      <c r="G109" s="51">
        <v>0</v>
      </c>
      <c r="H109" s="193" t="s">
        <v>2528</v>
      </c>
      <c r="I109" s="201">
        <v>0</v>
      </c>
    </row>
    <row r="110" spans="1:9">
      <c r="A110" s="101" t="s">
        <v>1707</v>
      </c>
      <c r="B110" s="101" t="s">
        <v>177</v>
      </c>
      <c r="C110" s="102" t="s">
        <v>2426</v>
      </c>
      <c r="D110" s="191">
        <v>0.184</v>
      </c>
      <c r="E110" s="205">
        <v>0.77600000000000002</v>
      </c>
      <c r="F110" s="103" t="s">
        <v>60</v>
      </c>
      <c r="G110" s="51">
        <v>0</v>
      </c>
      <c r="H110" s="193" t="s">
        <v>2528</v>
      </c>
      <c r="I110" s="201">
        <v>0</v>
      </c>
    </row>
    <row r="111" spans="1:9">
      <c r="A111" s="209" t="s">
        <v>2427</v>
      </c>
      <c r="B111" s="209" t="s">
        <v>177</v>
      </c>
      <c r="C111" s="110" t="s">
        <v>2426</v>
      </c>
      <c r="D111" s="191">
        <v>0.184</v>
      </c>
      <c r="E111" s="205">
        <v>0.77600000000000002</v>
      </c>
      <c r="F111" s="103" t="s">
        <v>60</v>
      </c>
      <c r="G111" s="51">
        <v>0</v>
      </c>
      <c r="H111" s="193" t="s">
        <v>2528</v>
      </c>
      <c r="I111" s="201">
        <v>0</v>
      </c>
    </row>
    <row r="112" spans="1:9">
      <c r="A112" s="209" t="s">
        <v>2430</v>
      </c>
      <c r="B112" s="209" t="s">
        <v>2428</v>
      </c>
      <c r="C112" s="110" t="s">
        <v>2429</v>
      </c>
      <c r="D112" s="191">
        <v>0.27285999999999999</v>
      </c>
      <c r="E112" s="205">
        <v>0.99360000000000004</v>
      </c>
      <c r="F112" s="103" t="s">
        <v>60</v>
      </c>
      <c r="G112" s="51">
        <v>0</v>
      </c>
      <c r="H112" s="193" t="s">
        <v>2528</v>
      </c>
      <c r="I112" s="201">
        <v>0</v>
      </c>
    </row>
    <row r="113" spans="1:9">
      <c r="A113" s="101" t="s">
        <v>2428</v>
      </c>
      <c r="B113" s="101" t="s">
        <v>2428</v>
      </c>
      <c r="C113" s="102" t="s">
        <v>2429</v>
      </c>
      <c r="D113" s="191">
        <v>0.27285999999999999</v>
      </c>
      <c r="E113" s="205">
        <v>0.99360000000000004</v>
      </c>
      <c r="F113" s="103" t="s">
        <v>60</v>
      </c>
      <c r="G113" s="51">
        <v>0</v>
      </c>
      <c r="H113" s="193" t="s">
        <v>2528</v>
      </c>
      <c r="I113" s="201">
        <v>0</v>
      </c>
    </row>
    <row r="114" spans="1:9">
      <c r="A114" s="101" t="s">
        <v>308</v>
      </c>
      <c r="B114" s="101" t="s">
        <v>308</v>
      </c>
      <c r="C114" s="102" t="s">
        <v>2431</v>
      </c>
      <c r="D114" s="191">
        <v>0.248</v>
      </c>
      <c r="E114" s="205">
        <v>0.91859999999999997</v>
      </c>
      <c r="F114" s="103" t="s">
        <v>60</v>
      </c>
      <c r="G114" s="51">
        <v>0</v>
      </c>
      <c r="H114" s="193" t="s">
        <v>2528</v>
      </c>
      <c r="I114" s="201">
        <v>0</v>
      </c>
    </row>
    <row r="115" spans="1:9">
      <c r="A115" s="101" t="s">
        <v>213</v>
      </c>
      <c r="B115" s="101" t="s">
        <v>213</v>
      </c>
      <c r="C115" s="102" t="s">
        <v>1907</v>
      </c>
      <c r="D115" s="191">
        <v>0.20599999999999999</v>
      </c>
      <c r="E115" s="205">
        <v>0.99490000000000001</v>
      </c>
      <c r="F115" s="103" t="s">
        <v>60</v>
      </c>
      <c r="G115" s="51">
        <v>0</v>
      </c>
      <c r="H115" s="193" t="s">
        <v>2528</v>
      </c>
      <c r="I115" s="201">
        <v>0</v>
      </c>
    </row>
    <row r="116" spans="1:9">
      <c r="A116" s="101" t="s">
        <v>1721</v>
      </c>
      <c r="B116" s="101" t="s">
        <v>213</v>
      </c>
      <c r="C116" s="102" t="s">
        <v>1907</v>
      </c>
      <c r="D116" s="191">
        <v>0.20599999999999999</v>
      </c>
      <c r="E116" s="205">
        <v>0.99490000000000001</v>
      </c>
      <c r="F116" s="103" t="s">
        <v>60</v>
      </c>
      <c r="G116" s="51">
        <v>0</v>
      </c>
      <c r="H116" s="193" t="s">
        <v>2528</v>
      </c>
      <c r="I116" s="201">
        <v>0</v>
      </c>
    </row>
    <row r="117" spans="1:9">
      <c r="A117" s="101" t="s">
        <v>383</v>
      </c>
      <c r="B117" s="101" t="s">
        <v>383</v>
      </c>
      <c r="C117" s="102" t="s">
        <v>1889</v>
      </c>
      <c r="D117" s="191">
        <v>0.183</v>
      </c>
      <c r="E117" s="205">
        <v>1.1903999999999999</v>
      </c>
      <c r="F117" s="103" t="s">
        <v>60</v>
      </c>
      <c r="G117" s="51">
        <v>0</v>
      </c>
      <c r="H117" s="193" t="s">
        <v>2528</v>
      </c>
      <c r="I117" s="201">
        <v>0</v>
      </c>
    </row>
    <row r="118" spans="1:9" s="110" customFormat="1">
      <c r="A118" s="101" t="s">
        <v>1713</v>
      </c>
      <c r="B118" s="101" t="s">
        <v>383</v>
      </c>
      <c r="C118" s="102" t="s">
        <v>1889</v>
      </c>
      <c r="D118" s="191">
        <v>0.183</v>
      </c>
      <c r="E118" s="205">
        <v>1.1903999999999999</v>
      </c>
      <c r="F118" s="103" t="s">
        <v>60</v>
      </c>
      <c r="G118" s="51">
        <v>0</v>
      </c>
      <c r="H118" s="193" t="s">
        <v>2528</v>
      </c>
      <c r="I118" s="201">
        <v>0</v>
      </c>
    </row>
    <row r="119" spans="1:9">
      <c r="A119" s="101" t="s">
        <v>178</v>
      </c>
      <c r="B119" s="101" t="s">
        <v>178</v>
      </c>
      <c r="C119" s="102" t="s">
        <v>179</v>
      </c>
      <c r="D119" s="191">
        <v>0.20899999999999999</v>
      </c>
      <c r="E119" s="205">
        <v>1.0011000000000001</v>
      </c>
      <c r="F119" s="103" t="s">
        <v>60</v>
      </c>
      <c r="G119" s="51">
        <v>0</v>
      </c>
      <c r="H119" s="193" t="s">
        <v>2528</v>
      </c>
      <c r="I119" s="201">
        <v>0</v>
      </c>
    </row>
    <row r="120" spans="1:9">
      <c r="A120" s="101" t="s">
        <v>180</v>
      </c>
      <c r="B120" s="101" t="s">
        <v>180</v>
      </c>
      <c r="C120" s="102" t="s">
        <v>181</v>
      </c>
      <c r="D120" s="191">
        <v>0.22103</v>
      </c>
      <c r="E120" s="205">
        <v>1.1408</v>
      </c>
      <c r="F120" s="103" t="s">
        <v>61</v>
      </c>
      <c r="G120" s="51">
        <v>143.18</v>
      </c>
      <c r="H120" s="193" t="s">
        <v>2528</v>
      </c>
      <c r="I120" s="201">
        <v>0</v>
      </c>
    </row>
    <row r="121" spans="1:9">
      <c r="A121" s="101" t="s">
        <v>1722</v>
      </c>
      <c r="B121" s="101" t="s">
        <v>180</v>
      </c>
      <c r="C121" s="102" t="s">
        <v>181</v>
      </c>
      <c r="D121" s="191">
        <v>0.22103</v>
      </c>
      <c r="E121" s="205">
        <v>1.1408</v>
      </c>
      <c r="F121" s="103" t="s">
        <v>61</v>
      </c>
      <c r="G121" s="51">
        <v>143.18</v>
      </c>
      <c r="H121" s="193" t="s">
        <v>2528</v>
      </c>
      <c r="I121" s="201">
        <v>0</v>
      </c>
    </row>
    <row r="122" spans="1:9">
      <c r="A122" s="101" t="s">
        <v>1679</v>
      </c>
      <c r="B122" s="101" t="s">
        <v>1679</v>
      </c>
      <c r="C122" s="102" t="s">
        <v>1782</v>
      </c>
      <c r="D122" s="191">
        <v>0.19800000000000001</v>
      </c>
      <c r="E122" s="205">
        <v>1.1516</v>
      </c>
      <c r="F122" s="103" t="s">
        <v>60</v>
      </c>
      <c r="G122" s="51">
        <v>0</v>
      </c>
      <c r="H122" s="193" t="s">
        <v>2528</v>
      </c>
      <c r="I122" s="201">
        <v>0</v>
      </c>
    </row>
    <row r="123" spans="1:9">
      <c r="A123" s="209" t="s">
        <v>2029</v>
      </c>
      <c r="B123" s="209" t="s">
        <v>1679</v>
      </c>
      <c r="C123" s="110" t="s">
        <v>1782</v>
      </c>
      <c r="D123" s="191">
        <v>0.19800000000000001</v>
      </c>
      <c r="E123" s="205">
        <v>1.1516</v>
      </c>
      <c r="F123" s="103" t="s">
        <v>60</v>
      </c>
      <c r="G123" s="51">
        <v>0</v>
      </c>
      <c r="H123" s="193" t="s">
        <v>2528</v>
      </c>
      <c r="I123" s="201">
        <v>0</v>
      </c>
    </row>
    <row r="124" spans="1:9">
      <c r="A124" s="101" t="s">
        <v>182</v>
      </c>
      <c r="B124" s="101" t="s">
        <v>182</v>
      </c>
      <c r="C124" s="102" t="s">
        <v>183</v>
      </c>
      <c r="D124" s="191">
        <v>0.16500000000000001</v>
      </c>
      <c r="E124" s="205">
        <v>0.74139999999999995</v>
      </c>
      <c r="F124" s="103" t="s">
        <v>60</v>
      </c>
      <c r="G124" s="51">
        <v>0</v>
      </c>
      <c r="H124" s="193" t="s">
        <v>2528</v>
      </c>
      <c r="I124" s="201">
        <v>0</v>
      </c>
    </row>
    <row r="125" spans="1:9">
      <c r="A125" s="209" t="s">
        <v>1718</v>
      </c>
      <c r="B125" s="209" t="s">
        <v>182</v>
      </c>
      <c r="C125" s="110" t="s">
        <v>183</v>
      </c>
      <c r="D125" s="191">
        <v>0.16500000000000001</v>
      </c>
      <c r="E125" s="205">
        <v>0.74139999999999995</v>
      </c>
      <c r="F125" s="103" t="s">
        <v>60</v>
      </c>
      <c r="G125" s="51">
        <v>0</v>
      </c>
      <c r="H125" s="193" t="s">
        <v>2528</v>
      </c>
      <c r="I125" s="201">
        <v>0</v>
      </c>
    </row>
    <row r="126" spans="1:9">
      <c r="A126" s="209" t="s">
        <v>2433</v>
      </c>
      <c r="B126" s="209" t="s">
        <v>297</v>
      </c>
      <c r="C126" s="110" t="s">
        <v>2434</v>
      </c>
      <c r="D126" s="191">
        <v>0.14000000000000001</v>
      </c>
      <c r="E126" s="205">
        <v>0.92859999999999998</v>
      </c>
      <c r="F126" s="103" t="s">
        <v>60</v>
      </c>
      <c r="G126" s="51">
        <v>213.64</v>
      </c>
      <c r="H126" s="193" t="s">
        <v>2528</v>
      </c>
      <c r="I126" s="201">
        <v>0</v>
      </c>
    </row>
    <row r="127" spans="1:9">
      <c r="A127" s="209" t="s">
        <v>184</v>
      </c>
      <c r="B127" s="209" t="s">
        <v>184</v>
      </c>
      <c r="C127" s="110" t="s">
        <v>185</v>
      </c>
      <c r="D127" s="191">
        <v>0.161</v>
      </c>
      <c r="E127" s="205">
        <v>1.516</v>
      </c>
      <c r="F127" s="103" t="s">
        <v>60</v>
      </c>
      <c r="G127" s="51">
        <v>0</v>
      </c>
      <c r="H127" s="193" t="s">
        <v>2528</v>
      </c>
      <c r="I127" s="201">
        <v>0</v>
      </c>
    </row>
    <row r="128" spans="1:9">
      <c r="A128" s="101" t="s">
        <v>186</v>
      </c>
      <c r="B128" s="101" t="s">
        <v>186</v>
      </c>
      <c r="C128" s="102" t="s">
        <v>1948</v>
      </c>
      <c r="D128" s="191">
        <v>9.1999999999999998E-2</v>
      </c>
      <c r="E128" s="205">
        <v>0.91339999999999999</v>
      </c>
      <c r="F128" s="103" t="s">
        <v>60</v>
      </c>
      <c r="G128" s="51">
        <v>0</v>
      </c>
      <c r="H128" s="193" t="s">
        <v>2528</v>
      </c>
      <c r="I128" s="201">
        <v>0</v>
      </c>
    </row>
    <row r="129" spans="1:9">
      <c r="A129" s="101" t="s">
        <v>2435</v>
      </c>
      <c r="B129" s="101" t="s">
        <v>188</v>
      </c>
      <c r="C129" s="102" t="s">
        <v>2036</v>
      </c>
      <c r="D129" s="191">
        <v>0.5917</v>
      </c>
      <c r="E129" s="205">
        <v>0.88300000000000001</v>
      </c>
      <c r="F129" s="103" t="s">
        <v>61</v>
      </c>
      <c r="G129" s="51">
        <v>378.23</v>
      </c>
      <c r="H129" s="193" t="s">
        <v>2528</v>
      </c>
      <c r="I129" s="201">
        <v>0</v>
      </c>
    </row>
    <row r="130" spans="1:9">
      <c r="A130" s="101" t="s">
        <v>1998</v>
      </c>
      <c r="B130" s="101" t="s">
        <v>188</v>
      </c>
      <c r="C130" s="102" t="s">
        <v>2036</v>
      </c>
      <c r="D130" s="191">
        <v>0.5917</v>
      </c>
      <c r="E130" s="205">
        <v>0.88300000000000001</v>
      </c>
      <c r="F130" s="103" t="s">
        <v>61</v>
      </c>
      <c r="G130" s="51">
        <v>378.23</v>
      </c>
      <c r="H130" s="193" t="s">
        <v>2528</v>
      </c>
      <c r="I130" s="201">
        <v>0</v>
      </c>
    </row>
    <row r="131" spans="1:9">
      <c r="A131" s="101" t="s">
        <v>188</v>
      </c>
      <c r="B131" s="101" t="s">
        <v>188</v>
      </c>
      <c r="C131" s="102" t="s">
        <v>2036</v>
      </c>
      <c r="D131" s="191">
        <v>0.5917</v>
      </c>
      <c r="E131" s="205">
        <v>0.88300000000000001</v>
      </c>
      <c r="F131" s="103" t="s">
        <v>61</v>
      </c>
      <c r="G131" s="51">
        <v>378.23</v>
      </c>
      <c r="H131" s="193" t="s">
        <v>2528</v>
      </c>
      <c r="I131" s="201">
        <v>0</v>
      </c>
    </row>
    <row r="132" spans="1:9">
      <c r="A132" s="101" t="s">
        <v>2436</v>
      </c>
      <c r="B132" s="101" t="s">
        <v>190</v>
      </c>
      <c r="C132" s="102" t="s">
        <v>2437</v>
      </c>
      <c r="D132" s="191">
        <v>0.16500000000000001</v>
      </c>
      <c r="E132" s="205">
        <v>0.77610000000000001</v>
      </c>
      <c r="F132" s="103" t="s">
        <v>60</v>
      </c>
      <c r="G132" s="51">
        <v>0</v>
      </c>
      <c r="H132" s="193" t="s">
        <v>2528</v>
      </c>
      <c r="I132" s="201">
        <v>0</v>
      </c>
    </row>
    <row r="133" spans="1:9">
      <c r="A133" s="101" t="s">
        <v>190</v>
      </c>
      <c r="B133" s="101" t="s">
        <v>190</v>
      </c>
      <c r="C133" s="102" t="s">
        <v>2437</v>
      </c>
      <c r="D133" s="191">
        <v>0.16500000000000001</v>
      </c>
      <c r="E133" s="205">
        <v>0.77610000000000001</v>
      </c>
      <c r="F133" s="103" t="s">
        <v>60</v>
      </c>
      <c r="G133" s="51">
        <v>0</v>
      </c>
      <c r="H133" s="193" t="s">
        <v>2528</v>
      </c>
      <c r="I133" s="201">
        <v>0</v>
      </c>
    </row>
    <row r="134" spans="1:9">
      <c r="A134" s="101" t="s">
        <v>191</v>
      </c>
      <c r="B134" s="101" t="s">
        <v>191</v>
      </c>
      <c r="C134" s="102" t="s">
        <v>192</v>
      </c>
      <c r="D134" s="191">
        <v>0.50700000000000001</v>
      </c>
      <c r="E134" s="205">
        <v>1</v>
      </c>
      <c r="F134" s="103" t="s">
        <v>60</v>
      </c>
      <c r="G134" s="51">
        <v>0</v>
      </c>
      <c r="H134" s="193" t="s">
        <v>2528</v>
      </c>
      <c r="I134" s="201">
        <v>0</v>
      </c>
    </row>
    <row r="135" spans="1:9">
      <c r="A135" s="101" t="s">
        <v>354</v>
      </c>
      <c r="B135" s="101" t="s">
        <v>354</v>
      </c>
      <c r="C135" s="102" t="s">
        <v>1949</v>
      </c>
      <c r="D135" s="191">
        <v>0.22700000000000001</v>
      </c>
      <c r="E135" s="205">
        <v>0.76549999999999996</v>
      </c>
      <c r="F135" s="103" t="s">
        <v>60</v>
      </c>
      <c r="G135" s="51">
        <v>0</v>
      </c>
      <c r="H135" s="193" t="s">
        <v>2528</v>
      </c>
      <c r="I135" s="201">
        <v>0</v>
      </c>
    </row>
    <row r="136" spans="1:9">
      <c r="A136" s="101" t="s">
        <v>193</v>
      </c>
      <c r="B136" s="101" t="s">
        <v>193</v>
      </c>
      <c r="C136" s="102" t="s">
        <v>1953</v>
      </c>
      <c r="D136" s="191">
        <v>0.11</v>
      </c>
      <c r="E136" s="205">
        <v>0.85260000000000002</v>
      </c>
      <c r="F136" s="103" t="s">
        <v>60</v>
      </c>
      <c r="G136" s="51">
        <v>179.45</v>
      </c>
      <c r="H136" s="193" t="s">
        <v>2528</v>
      </c>
      <c r="I136" s="201">
        <v>0</v>
      </c>
    </row>
    <row r="137" spans="1:9">
      <c r="A137" s="101" t="s">
        <v>194</v>
      </c>
      <c r="B137" s="101" t="s">
        <v>194</v>
      </c>
      <c r="C137" s="102" t="s">
        <v>2438</v>
      </c>
      <c r="D137" s="191">
        <v>0.26789000000000002</v>
      </c>
      <c r="E137" s="205">
        <v>2.5855999999999999</v>
      </c>
      <c r="F137" s="103" t="s">
        <v>60</v>
      </c>
      <c r="G137" s="51">
        <v>284</v>
      </c>
      <c r="H137" s="193" t="s">
        <v>2528</v>
      </c>
      <c r="I137" s="201">
        <v>0</v>
      </c>
    </row>
    <row r="138" spans="1:9">
      <c r="A138" s="101" t="s">
        <v>1726</v>
      </c>
      <c r="B138" s="101" t="s">
        <v>194</v>
      </c>
      <c r="C138" s="102" t="s">
        <v>2438</v>
      </c>
      <c r="D138" s="191">
        <v>0.26789000000000002</v>
      </c>
      <c r="E138" s="205">
        <v>2.5855999999999999</v>
      </c>
      <c r="F138" s="103" t="s">
        <v>60</v>
      </c>
      <c r="G138" s="51">
        <v>284</v>
      </c>
      <c r="H138" s="193" t="s">
        <v>2528</v>
      </c>
      <c r="I138" s="201">
        <v>0</v>
      </c>
    </row>
    <row r="139" spans="1:9">
      <c r="A139" s="101" t="s">
        <v>196</v>
      </c>
      <c r="B139" s="101" t="s">
        <v>196</v>
      </c>
      <c r="C139" s="102" t="s">
        <v>1915</v>
      </c>
      <c r="D139" s="191">
        <v>0.27600000000000002</v>
      </c>
      <c r="E139" s="205">
        <v>0.92069999999999996</v>
      </c>
      <c r="F139" s="103" t="s">
        <v>60</v>
      </c>
      <c r="G139" s="51">
        <v>191.37</v>
      </c>
      <c r="H139" s="193" t="s">
        <v>2530</v>
      </c>
      <c r="I139" s="201">
        <v>0.11</v>
      </c>
    </row>
    <row r="140" spans="1:9">
      <c r="A140" s="101" t="s">
        <v>2538</v>
      </c>
      <c r="B140" s="101" t="s">
        <v>196</v>
      </c>
      <c r="C140" s="102" t="s">
        <v>1915</v>
      </c>
      <c r="D140" s="191">
        <v>0.27600000000000002</v>
      </c>
      <c r="E140" s="205">
        <v>0.92069999999999996</v>
      </c>
      <c r="F140" s="103" t="s">
        <v>60</v>
      </c>
      <c r="G140" s="51">
        <v>191.37</v>
      </c>
      <c r="H140" s="193" t="s">
        <v>2530</v>
      </c>
      <c r="I140" s="201">
        <v>0.11</v>
      </c>
    </row>
    <row r="141" spans="1:9">
      <c r="A141" s="101" t="s">
        <v>2439</v>
      </c>
      <c r="B141" s="101" t="s">
        <v>196</v>
      </c>
      <c r="C141" s="102" t="s">
        <v>1915</v>
      </c>
      <c r="D141" s="191">
        <v>0.27600000000000002</v>
      </c>
      <c r="E141" s="205">
        <v>0.92069999999999996</v>
      </c>
      <c r="F141" s="103" t="s">
        <v>60</v>
      </c>
      <c r="G141" s="51">
        <v>191.37</v>
      </c>
      <c r="H141" s="193" t="s">
        <v>2530</v>
      </c>
      <c r="I141" s="201">
        <v>0.11</v>
      </c>
    </row>
    <row r="142" spans="1:9">
      <c r="A142" s="101" t="s">
        <v>2539</v>
      </c>
      <c r="B142" s="101" t="s">
        <v>245</v>
      </c>
      <c r="C142" s="102" t="s">
        <v>2573</v>
      </c>
      <c r="D142" s="191">
        <v>0.13800000000000001</v>
      </c>
      <c r="E142" s="205">
        <v>1.3668</v>
      </c>
      <c r="F142" s="103" t="s">
        <v>60</v>
      </c>
      <c r="G142" s="51">
        <v>0</v>
      </c>
      <c r="H142" s="193" t="s">
        <v>2530</v>
      </c>
      <c r="I142" s="201">
        <v>0.11</v>
      </c>
    </row>
    <row r="143" spans="1:9">
      <c r="A143" s="101" t="s">
        <v>1984</v>
      </c>
      <c r="B143" s="101" t="s">
        <v>197</v>
      </c>
      <c r="C143" s="102" t="s">
        <v>2037</v>
      </c>
      <c r="D143" s="191">
        <v>0.18099999999999999</v>
      </c>
      <c r="E143" s="205">
        <v>0.79069999999999996</v>
      </c>
      <c r="F143" s="103" t="s">
        <v>60</v>
      </c>
      <c r="G143" s="51">
        <v>73.92</v>
      </c>
      <c r="H143" s="193" t="s">
        <v>2528</v>
      </c>
      <c r="I143" s="201">
        <v>0</v>
      </c>
    </row>
    <row r="144" spans="1:9">
      <c r="A144" s="101" t="s">
        <v>197</v>
      </c>
      <c r="B144" s="101" t="s">
        <v>197</v>
      </c>
      <c r="C144" s="102" t="s">
        <v>2037</v>
      </c>
      <c r="D144" s="191">
        <v>0.18099999999999999</v>
      </c>
      <c r="E144" s="205">
        <v>0.79069999999999996</v>
      </c>
      <c r="F144" s="103" t="s">
        <v>60</v>
      </c>
      <c r="G144" s="51">
        <v>73.92</v>
      </c>
      <c r="H144" s="193" t="s">
        <v>2528</v>
      </c>
      <c r="I144" s="201">
        <v>0</v>
      </c>
    </row>
    <row r="145" spans="1:9">
      <c r="A145" s="101" t="s">
        <v>206</v>
      </c>
      <c r="B145" s="101" t="s">
        <v>206</v>
      </c>
      <c r="C145" s="102" t="s">
        <v>207</v>
      </c>
      <c r="D145" s="191">
        <v>0.4</v>
      </c>
      <c r="E145" s="205">
        <v>0.91930000000000001</v>
      </c>
      <c r="F145" s="103" t="s">
        <v>61</v>
      </c>
      <c r="G145" s="51">
        <v>248.64</v>
      </c>
      <c r="H145" s="193" t="s">
        <v>2528</v>
      </c>
      <c r="I145" s="201">
        <v>0</v>
      </c>
    </row>
    <row r="146" spans="1:9">
      <c r="A146" s="101" t="s">
        <v>2540</v>
      </c>
      <c r="B146" s="101" t="s">
        <v>2540</v>
      </c>
      <c r="C146" s="102" t="s">
        <v>2574</v>
      </c>
      <c r="D146" s="191">
        <v>0.27285999999999999</v>
      </c>
      <c r="E146" s="205">
        <v>1</v>
      </c>
      <c r="F146" s="103" t="s">
        <v>60</v>
      </c>
      <c r="G146" s="51">
        <v>0</v>
      </c>
      <c r="H146" s="193" t="s">
        <v>2528</v>
      </c>
      <c r="I146" s="201">
        <v>0</v>
      </c>
    </row>
    <row r="147" spans="1:9">
      <c r="A147" s="101" t="s">
        <v>208</v>
      </c>
      <c r="B147" s="101" t="s">
        <v>208</v>
      </c>
      <c r="C147" s="102" t="s">
        <v>2440</v>
      </c>
      <c r="D147" s="191">
        <v>0.54818999999999996</v>
      </c>
      <c r="E147" s="205">
        <v>1.3546</v>
      </c>
      <c r="F147" s="103" t="s">
        <v>1729</v>
      </c>
      <c r="G147" s="51">
        <v>0</v>
      </c>
      <c r="H147" s="193" t="s">
        <v>2528</v>
      </c>
      <c r="I147" s="201">
        <v>0</v>
      </c>
    </row>
    <row r="148" spans="1:9">
      <c r="A148" s="209" t="s">
        <v>198</v>
      </c>
      <c r="B148" s="209" t="s">
        <v>198</v>
      </c>
      <c r="C148" s="110" t="s">
        <v>1928</v>
      </c>
      <c r="D148" s="191">
        <v>0.51485999999999998</v>
      </c>
      <c r="E148" s="205">
        <v>1</v>
      </c>
      <c r="F148" s="103" t="s">
        <v>1729</v>
      </c>
      <c r="G148" s="51">
        <v>0</v>
      </c>
      <c r="H148" s="193" t="s">
        <v>2528</v>
      </c>
      <c r="I148" s="201">
        <v>0</v>
      </c>
    </row>
    <row r="149" spans="1:9">
      <c r="A149" s="101" t="s">
        <v>201</v>
      </c>
      <c r="B149" s="101" t="s">
        <v>201</v>
      </c>
      <c r="C149" s="102" t="s">
        <v>2441</v>
      </c>
      <c r="D149" s="191">
        <v>0.58792999999999995</v>
      </c>
      <c r="E149" s="205">
        <v>1.9484999999999999</v>
      </c>
      <c r="F149" s="103" t="s">
        <v>1729</v>
      </c>
      <c r="G149" s="51">
        <v>0</v>
      </c>
      <c r="H149" s="193" t="s">
        <v>2528</v>
      </c>
      <c r="I149" s="201">
        <v>0</v>
      </c>
    </row>
    <row r="150" spans="1:9">
      <c r="A150" s="101" t="s">
        <v>199</v>
      </c>
      <c r="B150" s="101" t="s">
        <v>199</v>
      </c>
      <c r="C150" s="102" t="s">
        <v>2442</v>
      </c>
      <c r="D150" s="191">
        <v>0.53310999999999997</v>
      </c>
      <c r="E150" s="205">
        <v>1.8083</v>
      </c>
      <c r="F150" s="103" t="s">
        <v>1729</v>
      </c>
      <c r="G150" s="51">
        <v>0</v>
      </c>
      <c r="H150" s="193" t="s">
        <v>2528</v>
      </c>
      <c r="I150" s="201">
        <v>0</v>
      </c>
    </row>
    <row r="151" spans="1:9">
      <c r="A151" s="209" t="s">
        <v>1805</v>
      </c>
      <c r="B151" s="209" t="s">
        <v>1805</v>
      </c>
      <c r="C151" s="110" t="s">
        <v>2451</v>
      </c>
      <c r="D151" s="191">
        <v>0.59592000000000001</v>
      </c>
      <c r="E151" s="205">
        <v>1.3308</v>
      </c>
      <c r="F151" s="103" t="s">
        <v>1729</v>
      </c>
      <c r="G151" s="51">
        <v>0</v>
      </c>
      <c r="H151" s="193" t="s">
        <v>2528</v>
      </c>
      <c r="I151" s="201">
        <v>0</v>
      </c>
    </row>
    <row r="152" spans="1:9">
      <c r="A152" s="101" t="s">
        <v>200</v>
      </c>
      <c r="B152" s="101" t="s">
        <v>200</v>
      </c>
      <c r="C152" s="102" t="s">
        <v>2443</v>
      </c>
      <c r="D152" s="191">
        <v>0.47800999999999999</v>
      </c>
      <c r="E152" s="205">
        <v>1.4228000000000001</v>
      </c>
      <c r="F152" s="103" t="s">
        <v>1729</v>
      </c>
      <c r="G152" s="51">
        <v>0</v>
      </c>
      <c r="H152" s="193" t="s">
        <v>2528</v>
      </c>
      <c r="I152" s="201">
        <v>0</v>
      </c>
    </row>
    <row r="153" spans="1:9">
      <c r="A153" s="101" t="s">
        <v>209</v>
      </c>
      <c r="B153" s="101" t="s">
        <v>209</v>
      </c>
      <c r="C153" s="102" t="s">
        <v>2444</v>
      </c>
      <c r="D153" s="191">
        <v>0.50890000000000002</v>
      </c>
      <c r="E153" s="205">
        <v>2.0718999999999999</v>
      </c>
      <c r="F153" s="103" t="s">
        <v>1729</v>
      </c>
      <c r="G153" s="51">
        <v>0</v>
      </c>
      <c r="H153" s="193" t="s">
        <v>2528</v>
      </c>
      <c r="I153" s="201">
        <v>0</v>
      </c>
    </row>
    <row r="154" spans="1:9" s="110" customFormat="1">
      <c r="A154" s="101" t="s">
        <v>204</v>
      </c>
      <c r="B154" s="101" t="s">
        <v>204</v>
      </c>
      <c r="C154" s="102" t="s">
        <v>2445</v>
      </c>
      <c r="D154" s="191">
        <v>0.58992</v>
      </c>
      <c r="E154" s="205">
        <v>1.4729000000000001</v>
      </c>
      <c r="F154" s="103" t="s">
        <v>1729</v>
      </c>
      <c r="G154" s="51">
        <v>0</v>
      </c>
      <c r="H154" s="193" t="s">
        <v>2528</v>
      </c>
      <c r="I154" s="201">
        <v>0</v>
      </c>
    </row>
    <row r="155" spans="1:9">
      <c r="A155" s="101" t="s">
        <v>2446</v>
      </c>
      <c r="B155" s="101" t="s">
        <v>2446</v>
      </c>
      <c r="C155" s="102" t="s">
        <v>2447</v>
      </c>
      <c r="D155" s="191">
        <v>0.27285999999999999</v>
      </c>
      <c r="E155" s="205">
        <v>1.2351000000000001</v>
      </c>
      <c r="F155" s="103" t="s">
        <v>1729</v>
      </c>
      <c r="G155" s="51">
        <v>0</v>
      </c>
      <c r="H155" s="193" t="s">
        <v>2528</v>
      </c>
      <c r="I155" s="201">
        <v>0</v>
      </c>
    </row>
    <row r="156" spans="1:9">
      <c r="A156" s="101" t="s">
        <v>1807</v>
      </c>
      <c r="B156" s="101" t="s">
        <v>1807</v>
      </c>
      <c r="C156" s="102" t="s">
        <v>2038</v>
      </c>
      <c r="D156" s="191">
        <v>0.60250999999999999</v>
      </c>
      <c r="E156" s="205">
        <v>1.6434</v>
      </c>
      <c r="F156" s="103" t="s">
        <v>1729</v>
      </c>
      <c r="G156" s="51">
        <v>0</v>
      </c>
      <c r="H156" s="193" t="s">
        <v>2528</v>
      </c>
      <c r="I156" s="201">
        <v>0</v>
      </c>
    </row>
    <row r="157" spans="1:9" s="110" customFormat="1">
      <c r="A157" s="101" t="s">
        <v>2541</v>
      </c>
      <c r="B157" s="101" t="s">
        <v>199</v>
      </c>
      <c r="C157" s="102" t="s">
        <v>2575</v>
      </c>
      <c r="D157" s="191">
        <v>0.53310999999999997</v>
      </c>
      <c r="E157" s="205">
        <v>1.8083</v>
      </c>
      <c r="F157" s="103" t="s">
        <v>1729</v>
      </c>
      <c r="G157" s="51">
        <v>0</v>
      </c>
      <c r="H157" s="193" t="s">
        <v>2528</v>
      </c>
      <c r="I157" s="201">
        <v>0</v>
      </c>
    </row>
    <row r="158" spans="1:9">
      <c r="A158" s="209" t="s">
        <v>202</v>
      </c>
      <c r="B158" s="209" t="s">
        <v>202</v>
      </c>
      <c r="C158" s="110" t="s">
        <v>2448</v>
      </c>
      <c r="D158" s="191">
        <v>0.51710999999999996</v>
      </c>
      <c r="E158" s="205">
        <v>1.5073000000000001</v>
      </c>
      <c r="F158" s="103" t="s">
        <v>1729</v>
      </c>
      <c r="G158" s="51">
        <v>0</v>
      </c>
      <c r="H158" s="193" t="s">
        <v>2528</v>
      </c>
      <c r="I158" s="201">
        <v>0</v>
      </c>
    </row>
    <row r="159" spans="1:9">
      <c r="A159" s="209" t="s">
        <v>203</v>
      </c>
      <c r="B159" s="209" t="s">
        <v>203</v>
      </c>
      <c r="C159" s="110" t="s">
        <v>2449</v>
      </c>
      <c r="D159" s="191">
        <v>0.46593000000000001</v>
      </c>
      <c r="E159" s="205">
        <v>1.3007</v>
      </c>
      <c r="F159" s="103" t="s">
        <v>1729</v>
      </c>
      <c r="G159" s="51">
        <v>0</v>
      </c>
      <c r="H159" s="193" t="s">
        <v>2528</v>
      </c>
      <c r="I159" s="201">
        <v>0</v>
      </c>
    </row>
    <row r="160" spans="1:9">
      <c r="A160" s="101" t="s">
        <v>205</v>
      </c>
      <c r="B160" s="101" t="s">
        <v>205</v>
      </c>
      <c r="C160" s="102" t="s">
        <v>2450</v>
      </c>
      <c r="D160" s="191">
        <v>0.58391999999999999</v>
      </c>
      <c r="E160" s="205">
        <v>1.3769</v>
      </c>
      <c r="F160" s="103" t="s">
        <v>1729</v>
      </c>
      <c r="G160" s="51">
        <v>0</v>
      </c>
      <c r="H160" s="193" t="s">
        <v>2528</v>
      </c>
      <c r="I160" s="201">
        <v>0</v>
      </c>
    </row>
    <row r="161" spans="1:9" s="110" customFormat="1">
      <c r="A161" s="101" t="s">
        <v>212</v>
      </c>
      <c r="B161" s="101" t="s">
        <v>212</v>
      </c>
      <c r="C161" s="102" t="s">
        <v>1922</v>
      </c>
      <c r="D161" s="191">
        <v>9.2999999999999999E-2</v>
      </c>
      <c r="E161" s="205">
        <v>0.59860000000000002</v>
      </c>
      <c r="F161" s="103" t="s">
        <v>60</v>
      </c>
      <c r="G161" s="51">
        <v>176.05</v>
      </c>
      <c r="H161" s="193" t="s">
        <v>2528</v>
      </c>
      <c r="I161" s="201">
        <v>0</v>
      </c>
    </row>
    <row r="162" spans="1:9" s="110" customFormat="1">
      <c r="A162" s="101" t="s">
        <v>214</v>
      </c>
      <c r="B162" s="101" t="s">
        <v>214</v>
      </c>
      <c r="C162" s="110" t="s">
        <v>215</v>
      </c>
      <c r="D162" s="191">
        <v>0.34777000000000002</v>
      </c>
      <c r="E162" s="205">
        <v>0.93799999999999994</v>
      </c>
      <c r="F162" s="103" t="s">
        <v>61</v>
      </c>
      <c r="G162" s="51">
        <v>209.89</v>
      </c>
      <c r="H162" s="193" t="s">
        <v>2528</v>
      </c>
      <c r="I162" s="201">
        <v>0</v>
      </c>
    </row>
    <row r="163" spans="1:9">
      <c r="A163" s="101" t="s">
        <v>2452</v>
      </c>
      <c r="B163" s="101" t="s">
        <v>214</v>
      </c>
      <c r="C163" s="102" t="s">
        <v>215</v>
      </c>
      <c r="D163" s="191">
        <v>0.34777000000000002</v>
      </c>
      <c r="E163" s="205">
        <v>0.93799999999999994</v>
      </c>
      <c r="F163" s="103" t="s">
        <v>61</v>
      </c>
      <c r="G163" s="51">
        <v>209.89</v>
      </c>
      <c r="H163" s="193" t="s">
        <v>2528</v>
      </c>
      <c r="I163" s="201">
        <v>0</v>
      </c>
    </row>
    <row r="164" spans="1:9">
      <c r="A164" s="101" t="s">
        <v>2453</v>
      </c>
      <c r="B164" s="101" t="s">
        <v>216</v>
      </c>
      <c r="C164" s="102" t="s">
        <v>217</v>
      </c>
      <c r="D164" s="191">
        <v>0.13</v>
      </c>
      <c r="E164" s="205">
        <v>0.70809999999999995</v>
      </c>
      <c r="F164" s="103" t="s">
        <v>60</v>
      </c>
      <c r="G164" s="51">
        <v>315.27999999999997</v>
      </c>
      <c r="H164" s="193" t="s">
        <v>2528</v>
      </c>
      <c r="I164" s="201">
        <v>0</v>
      </c>
    </row>
    <row r="165" spans="1:9">
      <c r="A165" s="101" t="s">
        <v>216</v>
      </c>
      <c r="B165" s="101" t="s">
        <v>216</v>
      </c>
      <c r="C165" s="102" t="s">
        <v>217</v>
      </c>
      <c r="D165" s="191">
        <v>0.13</v>
      </c>
      <c r="E165" s="205">
        <v>0.70809999999999995</v>
      </c>
      <c r="F165" s="103" t="s">
        <v>60</v>
      </c>
      <c r="G165" s="51">
        <v>315.27999999999997</v>
      </c>
      <c r="H165" s="193" t="s">
        <v>2528</v>
      </c>
      <c r="I165" s="201">
        <v>0</v>
      </c>
    </row>
    <row r="166" spans="1:9">
      <c r="A166" s="101" t="s">
        <v>218</v>
      </c>
      <c r="B166" s="101" t="s">
        <v>218</v>
      </c>
      <c r="C166" s="102" t="s">
        <v>219</v>
      </c>
      <c r="D166" s="191">
        <v>0.17199999999999999</v>
      </c>
      <c r="E166" s="205">
        <v>0.57969999999999999</v>
      </c>
      <c r="F166" s="103" t="s">
        <v>60</v>
      </c>
      <c r="G166" s="51">
        <v>0</v>
      </c>
      <c r="H166" s="193" t="s">
        <v>2528</v>
      </c>
      <c r="I166" s="201">
        <v>0</v>
      </c>
    </row>
    <row r="167" spans="1:9">
      <c r="A167" s="209" t="s">
        <v>220</v>
      </c>
      <c r="B167" s="209" t="s">
        <v>220</v>
      </c>
      <c r="C167" s="110" t="s">
        <v>221</v>
      </c>
      <c r="D167" s="191">
        <v>0.23400000000000001</v>
      </c>
      <c r="E167" s="205">
        <v>0.97140000000000004</v>
      </c>
      <c r="F167" s="103" t="s">
        <v>60</v>
      </c>
      <c r="G167" s="51">
        <v>262.13</v>
      </c>
      <c r="H167" s="193" t="s">
        <v>2530</v>
      </c>
      <c r="I167" s="201">
        <v>0.11</v>
      </c>
    </row>
    <row r="168" spans="1:9">
      <c r="A168" s="101" t="s">
        <v>222</v>
      </c>
      <c r="B168" s="101" t="s">
        <v>222</v>
      </c>
      <c r="C168" s="102" t="s">
        <v>1869</v>
      </c>
      <c r="D168" s="191">
        <v>0.247</v>
      </c>
      <c r="E168" s="205">
        <v>1.2150000000000001</v>
      </c>
      <c r="F168" s="103" t="s">
        <v>60</v>
      </c>
      <c r="G168" s="51">
        <v>0</v>
      </c>
      <c r="H168" s="193" t="s">
        <v>2528</v>
      </c>
      <c r="I168" s="201">
        <v>0</v>
      </c>
    </row>
    <row r="169" spans="1:9">
      <c r="A169" s="101" t="s">
        <v>223</v>
      </c>
      <c r="B169" s="101" t="s">
        <v>223</v>
      </c>
      <c r="C169" s="102" t="s">
        <v>224</v>
      </c>
      <c r="D169" s="191">
        <v>0.34599999999999997</v>
      </c>
      <c r="E169" s="205">
        <v>0.74339999999999995</v>
      </c>
      <c r="F169" s="103" t="s">
        <v>60</v>
      </c>
      <c r="G169" s="51">
        <v>1067.81</v>
      </c>
      <c r="H169" s="193" t="s">
        <v>2528</v>
      </c>
      <c r="I169" s="201">
        <v>0</v>
      </c>
    </row>
    <row r="170" spans="1:9">
      <c r="A170" s="101" t="s">
        <v>2454</v>
      </c>
      <c r="B170" s="101" t="s">
        <v>226</v>
      </c>
      <c r="C170" s="102" t="s">
        <v>1890</v>
      </c>
      <c r="D170" s="191">
        <v>0.36</v>
      </c>
      <c r="E170" s="205">
        <v>0.74060000000000004</v>
      </c>
      <c r="F170" s="103" t="s">
        <v>60</v>
      </c>
      <c r="G170" s="51">
        <v>0</v>
      </c>
      <c r="H170" s="193" t="s">
        <v>2528</v>
      </c>
      <c r="I170" s="201">
        <v>0</v>
      </c>
    </row>
    <row r="171" spans="1:9">
      <c r="A171" s="101" t="s">
        <v>226</v>
      </c>
      <c r="B171" s="101" t="s">
        <v>226</v>
      </c>
      <c r="C171" s="102" t="s">
        <v>1890</v>
      </c>
      <c r="D171" s="191">
        <v>0.36</v>
      </c>
      <c r="E171" s="205">
        <v>0.74060000000000004</v>
      </c>
      <c r="F171" s="103" t="s">
        <v>60</v>
      </c>
      <c r="G171" s="51">
        <v>0</v>
      </c>
      <c r="H171" s="193" t="s">
        <v>2528</v>
      </c>
      <c r="I171" s="201">
        <v>0</v>
      </c>
    </row>
    <row r="172" spans="1:9">
      <c r="A172" s="209" t="s">
        <v>2018</v>
      </c>
      <c r="B172" s="209" t="s">
        <v>226</v>
      </c>
      <c r="C172" s="110" t="s">
        <v>1890</v>
      </c>
      <c r="D172" s="191">
        <v>0.36</v>
      </c>
      <c r="E172" s="205">
        <v>0.74060000000000004</v>
      </c>
      <c r="F172" s="103" t="s">
        <v>60</v>
      </c>
      <c r="G172" s="51">
        <v>0</v>
      </c>
      <c r="H172" s="193" t="s">
        <v>2528</v>
      </c>
      <c r="I172" s="201">
        <v>0</v>
      </c>
    </row>
    <row r="173" spans="1:9">
      <c r="A173" s="101" t="s">
        <v>2560</v>
      </c>
      <c r="B173" s="101" t="s">
        <v>2560</v>
      </c>
      <c r="C173" s="102" t="s">
        <v>2561</v>
      </c>
      <c r="D173" s="191">
        <v>0.33900000000000002</v>
      </c>
      <c r="E173" s="205">
        <v>1</v>
      </c>
      <c r="F173" s="103" t="s">
        <v>60</v>
      </c>
      <c r="G173" s="51">
        <v>0</v>
      </c>
      <c r="H173" s="193" t="s">
        <v>2528</v>
      </c>
      <c r="I173" s="201">
        <v>0</v>
      </c>
    </row>
    <row r="174" spans="1:9" s="110" customFormat="1">
      <c r="A174" s="101" t="s">
        <v>227</v>
      </c>
      <c r="B174" s="101" t="s">
        <v>227</v>
      </c>
      <c r="C174" s="102" t="s">
        <v>1783</v>
      </c>
      <c r="D174" s="191">
        <v>0.41599999999999998</v>
      </c>
      <c r="E174" s="205">
        <v>0.58289999999999997</v>
      </c>
      <c r="F174" s="103" t="s">
        <v>61</v>
      </c>
      <c r="G174" s="51">
        <v>134.63999999999999</v>
      </c>
      <c r="H174" s="193" t="s">
        <v>2528</v>
      </c>
      <c r="I174" s="201">
        <v>0</v>
      </c>
    </row>
    <row r="175" spans="1:9" s="110" customFormat="1">
      <c r="A175" s="101" t="s">
        <v>1996</v>
      </c>
      <c r="B175" s="101" t="s">
        <v>228</v>
      </c>
      <c r="C175" s="110" t="s">
        <v>229</v>
      </c>
      <c r="D175" s="191">
        <v>0.28699999999999998</v>
      </c>
      <c r="E175" s="205">
        <v>1.2917000000000001</v>
      </c>
      <c r="F175" s="103" t="s">
        <v>60</v>
      </c>
      <c r="G175" s="51">
        <v>2820.06</v>
      </c>
      <c r="H175" s="193" t="s">
        <v>2535</v>
      </c>
      <c r="I175" s="201">
        <v>0.17</v>
      </c>
    </row>
    <row r="176" spans="1:9" s="110" customFormat="1">
      <c r="A176" s="209" t="s">
        <v>228</v>
      </c>
      <c r="B176" s="209" t="s">
        <v>228</v>
      </c>
      <c r="C176" s="110" t="s">
        <v>229</v>
      </c>
      <c r="D176" s="191">
        <v>0.28699999999999998</v>
      </c>
      <c r="E176" s="205">
        <v>1.2917000000000001</v>
      </c>
      <c r="F176" s="103" t="s">
        <v>60</v>
      </c>
      <c r="G176" s="51">
        <v>2820.06</v>
      </c>
      <c r="H176" s="193" t="s">
        <v>2535</v>
      </c>
      <c r="I176" s="201">
        <v>0.17</v>
      </c>
    </row>
    <row r="177" spans="1:9" s="110" customFormat="1">
      <c r="A177" s="101" t="s">
        <v>1689</v>
      </c>
      <c r="B177" s="101" t="s">
        <v>228</v>
      </c>
      <c r="C177" s="102" t="s">
        <v>229</v>
      </c>
      <c r="D177" s="191">
        <v>0.28699999999999998</v>
      </c>
      <c r="E177" s="205">
        <v>1.2917000000000001</v>
      </c>
      <c r="F177" s="103" t="s">
        <v>60</v>
      </c>
      <c r="G177" s="51">
        <v>2820.06</v>
      </c>
      <c r="H177" s="193" t="s">
        <v>2535</v>
      </c>
      <c r="I177" s="201">
        <v>0.17</v>
      </c>
    </row>
    <row r="178" spans="1:9" s="110" customFormat="1">
      <c r="A178" s="101" t="s">
        <v>1690</v>
      </c>
      <c r="B178" s="101" t="s">
        <v>228</v>
      </c>
      <c r="C178" s="102" t="s">
        <v>229</v>
      </c>
      <c r="D178" s="191">
        <v>0.28699999999999998</v>
      </c>
      <c r="E178" s="205">
        <v>1.2917000000000001</v>
      </c>
      <c r="F178" s="103" t="s">
        <v>60</v>
      </c>
      <c r="G178" s="51">
        <v>2820.06</v>
      </c>
      <c r="H178" s="193" t="s">
        <v>2535</v>
      </c>
      <c r="I178" s="201">
        <v>0.17</v>
      </c>
    </row>
    <row r="179" spans="1:9">
      <c r="A179" s="209" t="s">
        <v>1691</v>
      </c>
      <c r="B179" s="209" t="s">
        <v>228</v>
      </c>
      <c r="C179" s="110" t="s">
        <v>229</v>
      </c>
      <c r="D179" s="191">
        <v>0.28699999999999998</v>
      </c>
      <c r="E179" s="205">
        <v>1.2917000000000001</v>
      </c>
      <c r="F179" s="103" t="s">
        <v>60</v>
      </c>
      <c r="G179" s="51">
        <v>2820.06</v>
      </c>
      <c r="H179" s="193" t="s">
        <v>2535</v>
      </c>
      <c r="I179" s="201">
        <v>0.17</v>
      </c>
    </row>
    <row r="180" spans="1:9">
      <c r="A180" s="101" t="s">
        <v>1692</v>
      </c>
      <c r="B180" s="101" t="s">
        <v>228</v>
      </c>
      <c r="C180" s="102" t="s">
        <v>229</v>
      </c>
      <c r="D180" s="191">
        <v>0.28699999999999998</v>
      </c>
      <c r="E180" s="205">
        <v>1.2917000000000001</v>
      </c>
      <c r="F180" s="103" t="s">
        <v>60</v>
      </c>
      <c r="G180" s="51">
        <v>2820.06</v>
      </c>
      <c r="H180" s="193" t="s">
        <v>2535</v>
      </c>
      <c r="I180" s="201">
        <v>0.17</v>
      </c>
    </row>
    <row r="181" spans="1:9" s="110" customFormat="1">
      <c r="A181" s="101" t="s">
        <v>1693</v>
      </c>
      <c r="B181" s="101" t="s">
        <v>228</v>
      </c>
      <c r="C181" s="102" t="s">
        <v>229</v>
      </c>
      <c r="D181" s="191">
        <v>0.28699999999999998</v>
      </c>
      <c r="E181" s="205">
        <v>1.2917000000000001</v>
      </c>
      <c r="F181" s="103" t="s">
        <v>60</v>
      </c>
      <c r="G181" s="51">
        <v>2820.06</v>
      </c>
      <c r="H181" s="193" t="s">
        <v>2535</v>
      </c>
      <c r="I181" s="201">
        <v>0.17</v>
      </c>
    </row>
    <row r="182" spans="1:9">
      <c r="A182" s="101" t="s">
        <v>1694</v>
      </c>
      <c r="B182" s="101" t="s">
        <v>228</v>
      </c>
      <c r="C182" s="102" t="s">
        <v>229</v>
      </c>
      <c r="D182" s="191">
        <v>0.28699999999999998</v>
      </c>
      <c r="E182" s="205">
        <v>1.2917000000000001</v>
      </c>
      <c r="F182" s="103" t="s">
        <v>60</v>
      </c>
      <c r="G182" s="51">
        <v>2820.06</v>
      </c>
      <c r="H182" s="193" t="s">
        <v>2535</v>
      </c>
      <c r="I182" s="201">
        <v>0.17</v>
      </c>
    </row>
    <row r="183" spans="1:9">
      <c r="A183" s="101" t="s">
        <v>1695</v>
      </c>
      <c r="B183" s="101" t="s">
        <v>228</v>
      </c>
      <c r="C183" s="102" t="s">
        <v>229</v>
      </c>
      <c r="D183" s="191">
        <v>0.28699999999999998</v>
      </c>
      <c r="E183" s="205">
        <v>1.2917000000000001</v>
      </c>
      <c r="F183" s="103" t="s">
        <v>60</v>
      </c>
      <c r="G183" s="51">
        <v>2820.06</v>
      </c>
      <c r="H183" s="193" t="s">
        <v>2535</v>
      </c>
      <c r="I183" s="201">
        <v>0.17</v>
      </c>
    </row>
    <row r="184" spans="1:9">
      <c r="A184" s="188" t="s">
        <v>1696</v>
      </c>
      <c r="B184" s="188" t="s">
        <v>228</v>
      </c>
      <c r="C184" s="189" t="s">
        <v>229</v>
      </c>
      <c r="D184" s="191">
        <v>0.28699999999999998</v>
      </c>
      <c r="E184" s="205">
        <v>1.2917000000000001</v>
      </c>
      <c r="F184" s="103" t="s">
        <v>60</v>
      </c>
      <c r="G184" s="51">
        <v>2820.06</v>
      </c>
      <c r="H184" s="193" t="s">
        <v>2535</v>
      </c>
      <c r="I184" s="201">
        <v>0.17</v>
      </c>
    </row>
    <row r="185" spans="1:9">
      <c r="A185" s="101" t="s">
        <v>1697</v>
      </c>
      <c r="B185" s="101" t="s">
        <v>228</v>
      </c>
      <c r="C185" s="102" t="s">
        <v>229</v>
      </c>
      <c r="D185" s="191">
        <v>0.28699999999999998</v>
      </c>
      <c r="E185" s="205">
        <v>1.2917000000000001</v>
      </c>
      <c r="F185" s="103" t="s">
        <v>60</v>
      </c>
      <c r="G185" s="51">
        <v>2820.06</v>
      </c>
      <c r="H185" s="193" t="s">
        <v>2535</v>
      </c>
      <c r="I185" s="201">
        <v>0.17</v>
      </c>
    </row>
    <row r="186" spans="1:9" s="110" customFormat="1">
      <c r="A186" s="101" t="s">
        <v>1698</v>
      </c>
      <c r="B186" s="101" t="s">
        <v>228</v>
      </c>
      <c r="C186" s="102" t="s">
        <v>229</v>
      </c>
      <c r="D186" s="191">
        <v>0.28699999999999998</v>
      </c>
      <c r="E186" s="205">
        <v>1.2917000000000001</v>
      </c>
      <c r="F186" s="103" t="s">
        <v>60</v>
      </c>
      <c r="G186" s="51">
        <v>2820.06</v>
      </c>
      <c r="H186" s="193" t="s">
        <v>2535</v>
      </c>
      <c r="I186" s="201">
        <v>0.17</v>
      </c>
    </row>
    <row r="187" spans="1:9">
      <c r="A187" s="101" t="s">
        <v>2004</v>
      </c>
      <c r="B187" s="101" t="s">
        <v>228</v>
      </c>
      <c r="C187" s="102" t="s">
        <v>229</v>
      </c>
      <c r="D187" s="191">
        <v>0.28699999999999998</v>
      </c>
      <c r="E187" s="205">
        <v>1.2917000000000001</v>
      </c>
      <c r="F187" s="103" t="s">
        <v>60</v>
      </c>
      <c r="G187" s="51">
        <v>2820.06</v>
      </c>
      <c r="H187" s="193" t="s">
        <v>2535</v>
      </c>
      <c r="I187" s="201">
        <v>0.17</v>
      </c>
    </row>
    <row r="188" spans="1:9">
      <c r="A188" s="101" t="s">
        <v>1699</v>
      </c>
      <c r="B188" s="101" t="s">
        <v>228</v>
      </c>
      <c r="C188" s="102" t="s">
        <v>229</v>
      </c>
      <c r="D188" s="191">
        <v>0.28699999999999998</v>
      </c>
      <c r="E188" s="205">
        <v>1.2917000000000001</v>
      </c>
      <c r="F188" s="103" t="s">
        <v>60</v>
      </c>
      <c r="G188" s="51">
        <v>2820.06</v>
      </c>
      <c r="H188" s="193" t="s">
        <v>2535</v>
      </c>
      <c r="I188" s="201">
        <v>0.17</v>
      </c>
    </row>
    <row r="189" spans="1:9">
      <c r="A189" s="101" t="s">
        <v>1727</v>
      </c>
      <c r="B189" s="101" t="s">
        <v>228</v>
      </c>
      <c r="C189" s="102" t="s">
        <v>229</v>
      </c>
      <c r="D189" s="191">
        <v>0.28699999999999998</v>
      </c>
      <c r="E189" s="205">
        <v>1.2917000000000001</v>
      </c>
      <c r="F189" s="103" t="s">
        <v>60</v>
      </c>
      <c r="G189" s="51">
        <v>2820.06</v>
      </c>
      <c r="H189" s="193" t="s">
        <v>2535</v>
      </c>
      <c r="I189" s="201">
        <v>0.17</v>
      </c>
    </row>
    <row r="190" spans="1:9">
      <c r="A190" s="101" t="s">
        <v>2033</v>
      </c>
      <c r="B190" s="101" t="s">
        <v>228</v>
      </c>
      <c r="C190" s="102" t="s">
        <v>229</v>
      </c>
      <c r="D190" s="191">
        <v>0.28699999999999998</v>
      </c>
      <c r="E190" s="205">
        <v>1.2917000000000001</v>
      </c>
      <c r="F190" s="103" t="s">
        <v>60</v>
      </c>
      <c r="G190" s="51">
        <v>2820.06</v>
      </c>
      <c r="H190" s="193" t="s">
        <v>2535</v>
      </c>
      <c r="I190" s="201">
        <v>0.17</v>
      </c>
    </row>
    <row r="191" spans="1:9">
      <c r="A191" s="101" t="s">
        <v>2457</v>
      </c>
      <c r="B191" s="101" t="s">
        <v>228</v>
      </c>
      <c r="C191" s="102" t="s">
        <v>229</v>
      </c>
      <c r="D191" s="191">
        <v>0.28699999999999998</v>
      </c>
      <c r="E191" s="205">
        <v>1.2917000000000001</v>
      </c>
      <c r="F191" s="103" t="s">
        <v>60</v>
      </c>
      <c r="G191" s="51">
        <v>2820.06</v>
      </c>
      <c r="H191" s="193" t="s">
        <v>2535</v>
      </c>
      <c r="I191" s="201">
        <v>0.17</v>
      </c>
    </row>
    <row r="192" spans="1:9" s="110" customFormat="1">
      <c r="A192" s="101" t="s">
        <v>2458</v>
      </c>
      <c r="B192" s="101" t="s">
        <v>228</v>
      </c>
      <c r="C192" s="102" t="s">
        <v>229</v>
      </c>
      <c r="D192" s="191">
        <v>0.28699999999999998</v>
      </c>
      <c r="E192" s="205">
        <v>1.2917000000000001</v>
      </c>
      <c r="F192" s="103" t="s">
        <v>60</v>
      </c>
      <c r="G192" s="51">
        <v>2820.06</v>
      </c>
      <c r="H192" s="193" t="s">
        <v>2535</v>
      </c>
      <c r="I192" s="201">
        <v>0.17</v>
      </c>
    </row>
    <row r="193" spans="1:9">
      <c r="A193" s="101" t="s">
        <v>2456</v>
      </c>
      <c r="B193" s="101" t="s">
        <v>228</v>
      </c>
      <c r="C193" s="102" t="s">
        <v>229</v>
      </c>
      <c r="D193" s="191">
        <v>0.28699999999999998</v>
      </c>
      <c r="E193" s="205">
        <v>1.2917000000000001</v>
      </c>
      <c r="F193" s="103" t="s">
        <v>60</v>
      </c>
      <c r="G193" s="51">
        <v>2820.06</v>
      </c>
      <c r="H193" s="193" t="s">
        <v>2535</v>
      </c>
      <c r="I193" s="201">
        <v>0.17</v>
      </c>
    </row>
    <row r="194" spans="1:9">
      <c r="A194" s="101" t="s">
        <v>2459</v>
      </c>
      <c r="B194" s="101" t="s">
        <v>2459</v>
      </c>
      <c r="C194" s="102" t="s">
        <v>2460</v>
      </c>
      <c r="D194" s="191">
        <v>0.27285999999999999</v>
      </c>
      <c r="E194" s="205">
        <v>1.0075000000000001</v>
      </c>
      <c r="F194" s="103" t="s">
        <v>60</v>
      </c>
      <c r="G194" s="51">
        <v>0</v>
      </c>
      <c r="H194" s="193" t="s">
        <v>2528</v>
      </c>
      <c r="I194" s="201">
        <v>0</v>
      </c>
    </row>
    <row r="195" spans="1:9">
      <c r="A195" s="101" t="s">
        <v>2461</v>
      </c>
      <c r="B195" s="101" t="s">
        <v>2461</v>
      </c>
      <c r="C195" s="102" t="s">
        <v>2462</v>
      </c>
      <c r="D195" s="191">
        <v>0.27285999999999999</v>
      </c>
      <c r="E195" s="205">
        <v>0.90200000000000002</v>
      </c>
      <c r="F195" s="103" t="s">
        <v>60</v>
      </c>
      <c r="G195" s="51">
        <v>0</v>
      </c>
      <c r="H195" s="193" t="s">
        <v>2528</v>
      </c>
      <c r="I195" s="201">
        <v>0</v>
      </c>
    </row>
    <row r="196" spans="1:9">
      <c r="A196" s="209" t="s">
        <v>230</v>
      </c>
      <c r="B196" s="209" t="s">
        <v>230</v>
      </c>
      <c r="C196" s="110" t="s">
        <v>231</v>
      </c>
      <c r="D196" s="191">
        <v>0.42099999999999999</v>
      </c>
      <c r="E196" s="205">
        <v>0.70089999999999997</v>
      </c>
      <c r="F196" s="103" t="s">
        <v>61</v>
      </c>
      <c r="G196" s="51">
        <v>307.20999999999998</v>
      </c>
      <c r="H196" s="193" t="s">
        <v>2528</v>
      </c>
      <c r="I196" s="201">
        <v>0</v>
      </c>
    </row>
    <row r="197" spans="1:9" s="110" customFormat="1">
      <c r="A197" s="101" t="s">
        <v>2455</v>
      </c>
      <c r="B197" s="101" t="s">
        <v>145</v>
      </c>
      <c r="C197" s="102" t="s">
        <v>1901</v>
      </c>
      <c r="D197" s="191">
        <v>0.11700000000000001</v>
      </c>
      <c r="E197" s="205">
        <v>1.3988</v>
      </c>
      <c r="F197" s="103" t="s">
        <v>60</v>
      </c>
      <c r="G197" s="51">
        <v>257.58999999999997</v>
      </c>
      <c r="H197" s="193" t="s">
        <v>2528</v>
      </c>
      <c r="I197" s="201">
        <v>0</v>
      </c>
    </row>
    <row r="198" spans="1:9">
      <c r="A198" s="101" t="s">
        <v>145</v>
      </c>
      <c r="B198" s="101" t="s">
        <v>145</v>
      </c>
      <c r="C198" s="102" t="s">
        <v>1901</v>
      </c>
      <c r="D198" s="191">
        <v>0.11700000000000001</v>
      </c>
      <c r="E198" s="205">
        <v>1.3988</v>
      </c>
      <c r="F198" s="103" t="s">
        <v>60</v>
      </c>
      <c r="G198" s="51">
        <v>257.58999999999997</v>
      </c>
      <c r="H198" s="193" t="s">
        <v>2528</v>
      </c>
      <c r="I198" s="201">
        <v>0</v>
      </c>
    </row>
    <row r="199" spans="1:9">
      <c r="A199" s="101" t="s">
        <v>2463</v>
      </c>
      <c r="B199" s="101" t="s">
        <v>232</v>
      </c>
      <c r="C199" s="102" t="s">
        <v>1968</v>
      </c>
      <c r="D199" s="191">
        <v>0.23200000000000001</v>
      </c>
      <c r="E199" s="205">
        <v>0.6099</v>
      </c>
      <c r="F199" s="103" t="s">
        <v>60</v>
      </c>
      <c r="G199" s="51">
        <v>0</v>
      </c>
      <c r="H199" s="193" t="s">
        <v>2528</v>
      </c>
      <c r="I199" s="201">
        <v>0</v>
      </c>
    </row>
    <row r="200" spans="1:9">
      <c r="A200" s="101" t="s">
        <v>232</v>
      </c>
      <c r="B200" s="101" t="s">
        <v>232</v>
      </c>
      <c r="C200" s="102" t="s">
        <v>1968</v>
      </c>
      <c r="D200" s="191">
        <v>0.23200000000000001</v>
      </c>
      <c r="E200" s="205">
        <v>0.6099</v>
      </c>
      <c r="F200" s="103" t="s">
        <v>60</v>
      </c>
      <c r="G200" s="51">
        <v>0</v>
      </c>
      <c r="H200" s="193" t="s">
        <v>2528</v>
      </c>
      <c r="I200" s="201">
        <v>0</v>
      </c>
    </row>
    <row r="201" spans="1:9">
      <c r="A201" s="209" t="s">
        <v>2465</v>
      </c>
      <c r="B201" s="209" t="s">
        <v>146</v>
      </c>
      <c r="C201" s="110" t="s">
        <v>2464</v>
      </c>
      <c r="D201" s="191">
        <v>0.10100000000000001</v>
      </c>
      <c r="E201" s="205">
        <v>1.1217999999999999</v>
      </c>
      <c r="F201" s="103" t="s">
        <v>60</v>
      </c>
      <c r="G201" s="51">
        <v>147.27000000000001</v>
      </c>
      <c r="H201" s="193" t="s">
        <v>2530</v>
      </c>
      <c r="I201" s="201">
        <v>0.11</v>
      </c>
    </row>
    <row r="202" spans="1:9">
      <c r="A202" s="209" t="s">
        <v>146</v>
      </c>
      <c r="B202" s="209" t="s">
        <v>146</v>
      </c>
      <c r="C202" s="110" t="s">
        <v>2464</v>
      </c>
      <c r="D202" s="191">
        <v>0.10100000000000001</v>
      </c>
      <c r="E202" s="205">
        <v>1.1217999999999999</v>
      </c>
      <c r="F202" s="103" t="s">
        <v>60</v>
      </c>
      <c r="G202" s="51">
        <v>147.27000000000001</v>
      </c>
      <c r="H202" s="193" t="s">
        <v>2530</v>
      </c>
      <c r="I202" s="201">
        <v>0.11</v>
      </c>
    </row>
    <row r="203" spans="1:9">
      <c r="A203" s="101" t="s">
        <v>2466</v>
      </c>
      <c r="B203" s="101" t="s">
        <v>146</v>
      </c>
      <c r="C203" s="102" t="s">
        <v>2464</v>
      </c>
      <c r="D203" s="191">
        <v>0.10100000000000001</v>
      </c>
      <c r="E203" s="205">
        <v>1.1217999999999999</v>
      </c>
      <c r="F203" s="103" t="s">
        <v>60</v>
      </c>
      <c r="G203" s="51">
        <v>147.27000000000001</v>
      </c>
      <c r="H203" s="193" t="s">
        <v>2530</v>
      </c>
      <c r="I203" s="201">
        <v>0.11</v>
      </c>
    </row>
    <row r="204" spans="1:9">
      <c r="A204" s="101" t="s">
        <v>239</v>
      </c>
      <c r="B204" s="101" t="s">
        <v>239</v>
      </c>
      <c r="C204" s="102" t="s">
        <v>1923</v>
      </c>
      <c r="D204" s="191">
        <v>0.21013999999999999</v>
      </c>
      <c r="E204" s="205">
        <v>2.3092000000000001</v>
      </c>
      <c r="F204" s="103" t="s">
        <v>1728</v>
      </c>
      <c r="G204" s="51">
        <v>0</v>
      </c>
      <c r="H204" s="193" t="s">
        <v>2528</v>
      </c>
      <c r="I204" s="201">
        <v>0</v>
      </c>
    </row>
    <row r="205" spans="1:9">
      <c r="A205" s="101" t="s">
        <v>236</v>
      </c>
      <c r="B205" s="101" t="s">
        <v>236</v>
      </c>
      <c r="C205" s="102" t="s">
        <v>237</v>
      </c>
      <c r="D205" s="191">
        <v>0.22609000000000001</v>
      </c>
      <c r="E205" s="205">
        <v>2.5333000000000001</v>
      </c>
      <c r="F205" s="103" t="s">
        <v>1728</v>
      </c>
      <c r="G205" s="51">
        <v>0</v>
      </c>
      <c r="H205" s="193" t="s">
        <v>2528</v>
      </c>
      <c r="I205" s="201">
        <v>0</v>
      </c>
    </row>
    <row r="206" spans="1:9">
      <c r="A206" s="209" t="s">
        <v>243</v>
      </c>
      <c r="B206" s="209" t="s">
        <v>243</v>
      </c>
      <c r="C206" s="110" t="s">
        <v>1863</v>
      </c>
      <c r="D206" s="191">
        <v>0.2409</v>
      </c>
      <c r="E206" s="205">
        <v>5.7542999999999997</v>
      </c>
      <c r="F206" s="103" t="s">
        <v>1728</v>
      </c>
      <c r="G206" s="51">
        <v>0</v>
      </c>
      <c r="H206" s="193" t="s">
        <v>2528</v>
      </c>
      <c r="I206" s="201">
        <v>0</v>
      </c>
    </row>
    <row r="207" spans="1:9">
      <c r="A207" s="101" t="s">
        <v>240</v>
      </c>
      <c r="B207" s="101" t="s">
        <v>240</v>
      </c>
      <c r="C207" s="102" t="s">
        <v>241</v>
      </c>
      <c r="D207" s="191">
        <v>0.21018000000000001</v>
      </c>
      <c r="E207" s="205">
        <v>1.1568000000000001</v>
      </c>
      <c r="F207" s="103" t="s">
        <v>1728</v>
      </c>
      <c r="G207" s="51">
        <v>0</v>
      </c>
      <c r="H207" s="193" t="s">
        <v>2528</v>
      </c>
      <c r="I207" s="201">
        <v>0</v>
      </c>
    </row>
    <row r="208" spans="1:9">
      <c r="A208" s="101" t="s">
        <v>238</v>
      </c>
      <c r="B208" s="101" t="s">
        <v>238</v>
      </c>
      <c r="C208" s="102" t="s">
        <v>1862</v>
      </c>
      <c r="D208" s="191">
        <v>0.21126</v>
      </c>
      <c r="E208" s="205">
        <v>1</v>
      </c>
      <c r="F208" s="103" t="s">
        <v>1728</v>
      </c>
      <c r="G208" s="51">
        <v>0</v>
      </c>
      <c r="H208" s="193" t="s">
        <v>2528</v>
      </c>
      <c r="I208" s="201">
        <v>0</v>
      </c>
    </row>
    <row r="209" spans="1:9">
      <c r="A209" s="101" t="s">
        <v>244</v>
      </c>
      <c r="B209" s="101" t="s">
        <v>244</v>
      </c>
      <c r="C209" s="102" t="s">
        <v>1929</v>
      </c>
      <c r="D209" s="191">
        <v>0.27285999999999999</v>
      </c>
      <c r="E209" s="205">
        <v>1.9603999999999999</v>
      </c>
      <c r="F209" s="103" t="s">
        <v>1728</v>
      </c>
      <c r="G209" s="51">
        <v>0</v>
      </c>
      <c r="H209" s="193" t="s">
        <v>2528</v>
      </c>
      <c r="I209" s="201">
        <v>0</v>
      </c>
    </row>
    <row r="210" spans="1:9">
      <c r="A210" s="101" t="s">
        <v>233</v>
      </c>
      <c r="B210" s="101" t="s">
        <v>233</v>
      </c>
      <c r="C210" s="184" t="s">
        <v>1925</v>
      </c>
      <c r="D210" s="191">
        <v>0.17927999999999999</v>
      </c>
      <c r="E210" s="205">
        <v>3.0989</v>
      </c>
      <c r="F210" s="103" t="s">
        <v>1728</v>
      </c>
      <c r="G210" s="51">
        <v>0</v>
      </c>
      <c r="H210" s="193" t="s">
        <v>2528</v>
      </c>
      <c r="I210" s="201">
        <v>0</v>
      </c>
    </row>
    <row r="211" spans="1:9">
      <c r="A211" s="209" t="s">
        <v>2542</v>
      </c>
      <c r="B211" s="209" t="s">
        <v>240</v>
      </c>
      <c r="C211" s="110" t="s">
        <v>2576</v>
      </c>
      <c r="D211" s="191">
        <v>0.21018000000000001</v>
      </c>
      <c r="E211" s="205">
        <v>1.1568000000000001</v>
      </c>
      <c r="F211" s="103" t="s">
        <v>1728</v>
      </c>
      <c r="G211" s="51">
        <v>0</v>
      </c>
      <c r="H211" s="193" t="s">
        <v>2528</v>
      </c>
      <c r="I211" s="201">
        <v>0</v>
      </c>
    </row>
    <row r="212" spans="1:9">
      <c r="A212" s="101" t="s">
        <v>234</v>
      </c>
      <c r="B212" s="101" t="s">
        <v>234</v>
      </c>
      <c r="C212" s="102" t="s">
        <v>1959</v>
      </c>
      <c r="D212" s="191">
        <v>0.21435999999999999</v>
      </c>
      <c r="E212" s="205">
        <v>1</v>
      </c>
      <c r="F212" s="103" t="s">
        <v>1728</v>
      </c>
      <c r="G212" s="51">
        <v>0</v>
      </c>
      <c r="H212" s="193" t="s">
        <v>2528</v>
      </c>
      <c r="I212" s="201">
        <v>0</v>
      </c>
    </row>
    <row r="213" spans="1:9">
      <c r="A213" s="101" t="s">
        <v>235</v>
      </c>
      <c r="B213" s="101" t="s">
        <v>235</v>
      </c>
      <c r="C213" s="102" t="s">
        <v>1870</v>
      </c>
      <c r="D213" s="191">
        <v>0.27285999999999999</v>
      </c>
      <c r="E213" s="205">
        <v>4.5964</v>
      </c>
      <c r="F213" s="103" t="s">
        <v>1728</v>
      </c>
      <c r="G213" s="51">
        <v>0</v>
      </c>
      <c r="H213" s="193" t="s">
        <v>2528</v>
      </c>
      <c r="I213" s="201">
        <v>0</v>
      </c>
    </row>
    <row r="214" spans="1:9">
      <c r="A214" s="101" t="s">
        <v>242</v>
      </c>
      <c r="B214" s="101" t="s">
        <v>242</v>
      </c>
      <c r="C214" s="102" t="s">
        <v>1919</v>
      </c>
      <c r="D214" s="191">
        <v>0.27285999999999999</v>
      </c>
      <c r="E214" s="205">
        <v>4.1258999999999997</v>
      </c>
      <c r="F214" s="103" t="s">
        <v>1728</v>
      </c>
      <c r="G214" s="51">
        <v>0</v>
      </c>
      <c r="H214" s="193" t="s">
        <v>2528</v>
      </c>
      <c r="I214" s="201">
        <v>0</v>
      </c>
    </row>
    <row r="215" spans="1:9">
      <c r="A215" s="101" t="s">
        <v>246</v>
      </c>
      <c r="B215" s="101" t="s">
        <v>246</v>
      </c>
      <c r="C215" s="102" t="s">
        <v>247</v>
      </c>
      <c r="D215" s="191">
        <v>0.44024000000000002</v>
      </c>
      <c r="E215" s="205">
        <v>0.56820000000000004</v>
      </c>
      <c r="F215" s="103" t="s">
        <v>61</v>
      </c>
      <c r="G215" s="51">
        <v>1319.8</v>
      </c>
      <c r="H215" s="193" t="s">
        <v>2528</v>
      </c>
      <c r="I215" s="201">
        <v>0</v>
      </c>
    </row>
    <row r="216" spans="1:9">
      <c r="A216" s="101" t="s">
        <v>2030</v>
      </c>
      <c r="B216" s="101" t="s">
        <v>246</v>
      </c>
      <c r="C216" s="102" t="s">
        <v>247</v>
      </c>
      <c r="D216" s="191">
        <v>0.44024000000000002</v>
      </c>
      <c r="E216" s="205">
        <v>0.56820000000000004</v>
      </c>
      <c r="F216" s="103" t="s">
        <v>61</v>
      </c>
      <c r="G216" s="51">
        <v>1319.8</v>
      </c>
      <c r="H216" s="193" t="s">
        <v>2528</v>
      </c>
      <c r="I216" s="201">
        <v>0</v>
      </c>
    </row>
    <row r="217" spans="1:9" s="110" customFormat="1">
      <c r="A217" s="101" t="s">
        <v>248</v>
      </c>
      <c r="B217" s="101" t="s">
        <v>248</v>
      </c>
      <c r="C217" s="102" t="s">
        <v>249</v>
      </c>
      <c r="D217" s="191">
        <v>0.16700000000000001</v>
      </c>
      <c r="E217" s="205">
        <v>0.78129999999999999</v>
      </c>
      <c r="F217" s="103" t="s">
        <v>60</v>
      </c>
      <c r="G217" s="51">
        <v>0</v>
      </c>
      <c r="H217" s="193" t="s">
        <v>2528</v>
      </c>
      <c r="I217" s="201">
        <v>0</v>
      </c>
    </row>
    <row r="218" spans="1:9">
      <c r="A218" s="101" t="s">
        <v>250</v>
      </c>
      <c r="B218" s="101" t="s">
        <v>250</v>
      </c>
      <c r="C218" s="102" t="s">
        <v>1908</v>
      </c>
      <c r="D218" s="191">
        <v>0.126</v>
      </c>
      <c r="E218" s="205">
        <v>1.1469</v>
      </c>
      <c r="F218" s="103" t="s">
        <v>60</v>
      </c>
      <c r="G218" s="51">
        <v>0</v>
      </c>
      <c r="H218" s="193" t="s">
        <v>2528</v>
      </c>
      <c r="I218" s="201">
        <v>0</v>
      </c>
    </row>
    <row r="219" spans="1:9">
      <c r="A219" s="101" t="s">
        <v>2467</v>
      </c>
      <c r="B219" s="101" t="s">
        <v>251</v>
      </c>
      <c r="C219" s="110" t="s">
        <v>2468</v>
      </c>
      <c r="D219" s="191">
        <v>0.20799999999999999</v>
      </c>
      <c r="E219" s="205">
        <v>0.97640000000000005</v>
      </c>
      <c r="F219" s="103" t="s">
        <v>60</v>
      </c>
      <c r="G219" s="51">
        <v>133.13</v>
      </c>
      <c r="H219" s="193" t="s">
        <v>2530</v>
      </c>
      <c r="I219" s="201">
        <v>0.11</v>
      </c>
    </row>
    <row r="220" spans="1:9">
      <c r="A220" s="101" t="s">
        <v>251</v>
      </c>
      <c r="B220" s="101" t="s">
        <v>251</v>
      </c>
      <c r="C220" s="102" t="s">
        <v>2468</v>
      </c>
      <c r="D220" s="191">
        <v>0.20799999999999999</v>
      </c>
      <c r="E220" s="205">
        <v>0.97640000000000005</v>
      </c>
      <c r="F220" s="103" t="s">
        <v>60</v>
      </c>
      <c r="G220" s="51">
        <v>133.13</v>
      </c>
      <c r="H220" s="193" t="s">
        <v>2530</v>
      </c>
      <c r="I220" s="201">
        <v>0.11</v>
      </c>
    </row>
    <row r="221" spans="1:9">
      <c r="A221" s="101" t="s">
        <v>2469</v>
      </c>
      <c r="B221" s="101" t="s">
        <v>189</v>
      </c>
      <c r="C221" s="102" t="s">
        <v>2470</v>
      </c>
      <c r="D221" s="191">
        <v>0.308</v>
      </c>
      <c r="E221" s="205">
        <v>0.68389999999999995</v>
      </c>
      <c r="F221" s="103" t="s">
        <v>61</v>
      </c>
      <c r="G221" s="51">
        <v>365.38</v>
      </c>
      <c r="H221" s="193" t="s">
        <v>2528</v>
      </c>
      <c r="I221" s="201">
        <v>0</v>
      </c>
    </row>
    <row r="222" spans="1:9" s="110" customFormat="1">
      <c r="A222" s="101" t="s">
        <v>189</v>
      </c>
      <c r="B222" s="101" t="s">
        <v>189</v>
      </c>
      <c r="C222" s="102" t="s">
        <v>2470</v>
      </c>
      <c r="D222" s="191">
        <v>0.308</v>
      </c>
      <c r="E222" s="205">
        <v>0.68389999999999995</v>
      </c>
      <c r="F222" s="103" t="s">
        <v>61</v>
      </c>
      <c r="G222" s="51">
        <v>365.38</v>
      </c>
      <c r="H222" s="193" t="s">
        <v>2528</v>
      </c>
      <c r="I222" s="201">
        <v>0</v>
      </c>
    </row>
    <row r="223" spans="1:9">
      <c r="A223" s="101" t="s">
        <v>252</v>
      </c>
      <c r="B223" s="101" t="s">
        <v>252</v>
      </c>
      <c r="C223" s="102" t="s">
        <v>253</v>
      </c>
      <c r="D223" s="191">
        <v>0.17100000000000001</v>
      </c>
      <c r="E223" s="205">
        <v>1.0538000000000001</v>
      </c>
      <c r="F223" s="103" t="s">
        <v>60</v>
      </c>
      <c r="G223" s="51">
        <v>0</v>
      </c>
      <c r="H223" s="193" t="s">
        <v>2528</v>
      </c>
      <c r="I223" s="201">
        <v>0</v>
      </c>
    </row>
    <row r="224" spans="1:9" s="110" customFormat="1">
      <c r="A224" s="101" t="s">
        <v>2566</v>
      </c>
      <c r="B224" s="101" t="s">
        <v>2566</v>
      </c>
      <c r="C224" s="102" t="s">
        <v>2567</v>
      </c>
      <c r="D224" s="191">
        <v>0.45238</v>
      </c>
      <c r="E224" s="205">
        <v>1</v>
      </c>
      <c r="F224" s="103" t="s">
        <v>1728</v>
      </c>
      <c r="G224" s="51">
        <v>0</v>
      </c>
      <c r="H224" s="193" t="s">
        <v>2528</v>
      </c>
      <c r="I224" s="201">
        <v>0</v>
      </c>
    </row>
    <row r="225" spans="1:9">
      <c r="A225" s="101" t="s">
        <v>1988</v>
      </c>
      <c r="B225" s="101" t="s">
        <v>254</v>
      </c>
      <c r="C225" s="102" t="s">
        <v>255</v>
      </c>
      <c r="D225" s="191">
        <v>0.11</v>
      </c>
      <c r="E225" s="205">
        <v>1.1631</v>
      </c>
      <c r="F225" s="103" t="s">
        <v>60</v>
      </c>
      <c r="G225" s="51">
        <v>84.47</v>
      </c>
      <c r="H225" s="193" t="s">
        <v>2528</v>
      </c>
      <c r="I225" s="201">
        <v>0</v>
      </c>
    </row>
    <row r="226" spans="1:9" s="110" customFormat="1">
      <c r="A226" s="101" t="s">
        <v>254</v>
      </c>
      <c r="B226" s="101" t="s">
        <v>254</v>
      </c>
      <c r="C226" s="102" t="s">
        <v>255</v>
      </c>
      <c r="D226" s="191">
        <v>0.11</v>
      </c>
      <c r="E226" s="205">
        <v>1.1631</v>
      </c>
      <c r="F226" s="103" t="s">
        <v>60</v>
      </c>
      <c r="G226" s="51">
        <v>84.47</v>
      </c>
      <c r="H226" s="193" t="s">
        <v>2528</v>
      </c>
      <c r="I226" s="201">
        <v>0</v>
      </c>
    </row>
    <row r="227" spans="1:9" s="110" customFormat="1">
      <c r="A227" s="101" t="s">
        <v>1995</v>
      </c>
      <c r="B227" s="101" t="s">
        <v>210</v>
      </c>
      <c r="C227" s="102" t="s">
        <v>1963</v>
      </c>
      <c r="D227" s="191">
        <v>0.20200000000000001</v>
      </c>
      <c r="E227" s="205">
        <v>0.88300000000000001</v>
      </c>
      <c r="F227" s="103" t="s">
        <v>60</v>
      </c>
      <c r="G227" s="51">
        <v>198.44</v>
      </c>
      <c r="H227" s="193" t="s">
        <v>2528</v>
      </c>
      <c r="I227" s="201">
        <v>0</v>
      </c>
    </row>
    <row r="228" spans="1:9">
      <c r="A228" s="101" t="s">
        <v>1980</v>
      </c>
      <c r="B228" s="101" t="s">
        <v>210</v>
      </c>
      <c r="C228" s="102" t="s">
        <v>1963</v>
      </c>
      <c r="D228" s="191">
        <v>0.20200000000000001</v>
      </c>
      <c r="E228" s="205">
        <v>0.88300000000000001</v>
      </c>
      <c r="F228" s="103" t="s">
        <v>60</v>
      </c>
      <c r="G228" s="51">
        <v>198.44</v>
      </c>
      <c r="H228" s="193" t="s">
        <v>2528</v>
      </c>
      <c r="I228" s="201">
        <v>0</v>
      </c>
    </row>
    <row r="229" spans="1:9">
      <c r="A229" s="101" t="s">
        <v>210</v>
      </c>
      <c r="B229" s="101" t="s">
        <v>210</v>
      </c>
      <c r="C229" s="102" t="s">
        <v>1963</v>
      </c>
      <c r="D229" s="191">
        <v>0.20200000000000001</v>
      </c>
      <c r="E229" s="205">
        <v>0.88300000000000001</v>
      </c>
      <c r="F229" s="103" t="s">
        <v>60</v>
      </c>
      <c r="G229" s="51">
        <v>198.44</v>
      </c>
      <c r="H229" s="193" t="s">
        <v>2528</v>
      </c>
      <c r="I229" s="201">
        <v>0</v>
      </c>
    </row>
    <row r="230" spans="1:9">
      <c r="A230" s="101" t="s">
        <v>2471</v>
      </c>
      <c r="B230" s="101" t="s">
        <v>210</v>
      </c>
      <c r="C230" s="110" t="s">
        <v>1963</v>
      </c>
      <c r="D230" s="191">
        <v>0.20200000000000001</v>
      </c>
      <c r="E230" s="205">
        <v>0.88300000000000001</v>
      </c>
      <c r="F230" s="103" t="s">
        <v>60</v>
      </c>
      <c r="G230" s="51">
        <v>198.44</v>
      </c>
      <c r="H230" s="193" t="s">
        <v>2528</v>
      </c>
      <c r="I230" s="201">
        <v>0</v>
      </c>
    </row>
    <row r="231" spans="1:9">
      <c r="A231" s="101" t="s">
        <v>2543</v>
      </c>
      <c r="B231" s="101" t="s">
        <v>2543</v>
      </c>
      <c r="C231" s="102" t="s">
        <v>2568</v>
      </c>
      <c r="D231" s="191">
        <v>0.27285999999999999</v>
      </c>
      <c r="E231" s="205">
        <v>1</v>
      </c>
      <c r="F231" s="103" t="s">
        <v>60</v>
      </c>
      <c r="G231" s="51">
        <v>0</v>
      </c>
      <c r="H231" s="193" t="s">
        <v>2528</v>
      </c>
      <c r="I231" s="201">
        <v>0</v>
      </c>
    </row>
    <row r="232" spans="1:9">
      <c r="A232" s="101" t="s">
        <v>256</v>
      </c>
      <c r="B232" s="101" t="s">
        <v>256</v>
      </c>
      <c r="C232" s="102" t="s">
        <v>2472</v>
      </c>
      <c r="D232" s="191">
        <v>8.5999999999999993E-2</v>
      </c>
      <c r="E232" s="205">
        <v>1.0032000000000001</v>
      </c>
      <c r="F232" s="103" t="s">
        <v>60</v>
      </c>
      <c r="G232" s="51">
        <v>168.14</v>
      </c>
      <c r="H232" s="193" t="s">
        <v>2530</v>
      </c>
      <c r="I232" s="201">
        <v>0.11</v>
      </c>
    </row>
    <row r="233" spans="1:9">
      <c r="A233" s="101" t="s">
        <v>2473</v>
      </c>
      <c r="B233" s="101" t="s">
        <v>256</v>
      </c>
      <c r="C233" s="102" t="s">
        <v>2472</v>
      </c>
      <c r="D233" s="191">
        <v>8.5999999999999993E-2</v>
      </c>
      <c r="E233" s="205">
        <v>1.0032000000000001</v>
      </c>
      <c r="F233" s="103" t="s">
        <v>60</v>
      </c>
      <c r="G233" s="51">
        <v>168.14</v>
      </c>
      <c r="H233" s="193" t="s">
        <v>2530</v>
      </c>
      <c r="I233" s="201">
        <v>0.11</v>
      </c>
    </row>
    <row r="234" spans="1:9">
      <c r="A234" s="101" t="s">
        <v>2544</v>
      </c>
      <c r="B234" s="101" t="s">
        <v>257</v>
      </c>
      <c r="C234" s="102" t="s">
        <v>258</v>
      </c>
      <c r="D234" s="191">
        <v>0.21299999999999999</v>
      </c>
      <c r="E234" s="205">
        <v>1.0814999999999999</v>
      </c>
      <c r="F234" s="103" t="s">
        <v>60</v>
      </c>
      <c r="G234" s="51">
        <v>1103.5999999999999</v>
      </c>
      <c r="H234" s="193" t="s">
        <v>2530</v>
      </c>
      <c r="I234" s="201">
        <v>0.11</v>
      </c>
    </row>
    <row r="235" spans="1:9">
      <c r="A235" s="101" t="s">
        <v>257</v>
      </c>
      <c r="B235" s="101" t="s">
        <v>257</v>
      </c>
      <c r="C235" s="102" t="s">
        <v>258</v>
      </c>
      <c r="D235" s="191">
        <v>0.21299999999999999</v>
      </c>
      <c r="E235" s="205">
        <v>1.0814999999999999</v>
      </c>
      <c r="F235" s="103" t="s">
        <v>60</v>
      </c>
      <c r="G235" s="51">
        <v>1103.5999999999999</v>
      </c>
      <c r="H235" s="193" t="s">
        <v>2530</v>
      </c>
      <c r="I235" s="201">
        <v>0.11</v>
      </c>
    </row>
    <row r="236" spans="1:9" s="110" customFormat="1">
      <c r="A236" s="101" t="s">
        <v>1786</v>
      </c>
      <c r="B236" s="101" t="s">
        <v>257</v>
      </c>
      <c r="C236" s="102" t="s">
        <v>258</v>
      </c>
      <c r="D236" s="191">
        <v>0.21299999999999999</v>
      </c>
      <c r="E236" s="205">
        <v>1.0814999999999999</v>
      </c>
      <c r="F236" s="103" t="s">
        <v>60</v>
      </c>
      <c r="G236" s="51">
        <v>1103.5999999999999</v>
      </c>
      <c r="H236" s="193" t="s">
        <v>2530</v>
      </c>
      <c r="I236" s="201">
        <v>0.11</v>
      </c>
    </row>
    <row r="237" spans="1:9">
      <c r="A237" s="101" t="s">
        <v>2019</v>
      </c>
      <c r="B237" s="101" t="s">
        <v>257</v>
      </c>
      <c r="C237" s="102" t="s">
        <v>258</v>
      </c>
      <c r="D237" s="191">
        <v>0.21299999999999999</v>
      </c>
      <c r="E237" s="205">
        <v>1.0814999999999999</v>
      </c>
      <c r="F237" s="103" t="s">
        <v>60</v>
      </c>
      <c r="G237" s="51">
        <v>1103.5999999999999</v>
      </c>
      <c r="H237" s="193" t="s">
        <v>2530</v>
      </c>
      <c r="I237" s="201">
        <v>0.11</v>
      </c>
    </row>
    <row r="238" spans="1:9">
      <c r="A238" s="209" t="s">
        <v>2020</v>
      </c>
      <c r="B238" s="209" t="s">
        <v>257</v>
      </c>
      <c r="C238" s="208" t="s">
        <v>258</v>
      </c>
      <c r="D238" s="191">
        <v>0.21299999999999999</v>
      </c>
      <c r="E238" s="205">
        <v>1.0814999999999999</v>
      </c>
      <c r="F238" s="103" t="s">
        <v>60</v>
      </c>
      <c r="G238" s="51">
        <v>1103.5999999999999</v>
      </c>
      <c r="H238" s="193" t="s">
        <v>2530</v>
      </c>
      <c r="I238" s="201">
        <v>0.11</v>
      </c>
    </row>
    <row r="239" spans="1:9">
      <c r="A239" s="101" t="s">
        <v>1976</v>
      </c>
      <c r="B239" s="101" t="s">
        <v>259</v>
      </c>
      <c r="C239" s="102" t="s">
        <v>260</v>
      </c>
      <c r="D239" s="191">
        <v>0.246</v>
      </c>
      <c r="E239" s="205">
        <v>0.7319</v>
      </c>
      <c r="F239" s="103" t="s">
        <v>60</v>
      </c>
      <c r="G239" s="51">
        <v>0</v>
      </c>
      <c r="H239" s="193" t="s">
        <v>2528</v>
      </c>
      <c r="I239" s="201">
        <v>0</v>
      </c>
    </row>
    <row r="240" spans="1:9">
      <c r="A240" s="101" t="s">
        <v>259</v>
      </c>
      <c r="B240" s="101" t="s">
        <v>259</v>
      </c>
      <c r="C240" s="102" t="s">
        <v>260</v>
      </c>
      <c r="D240" s="191">
        <v>0.246</v>
      </c>
      <c r="E240" s="205">
        <v>0.7319</v>
      </c>
      <c r="F240" s="103" t="s">
        <v>60</v>
      </c>
      <c r="G240" s="51">
        <v>0</v>
      </c>
      <c r="H240" s="193" t="s">
        <v>2528</v>
      </c>
      <c r="I240" s="201">
        <v>0</v>
      </c>
    </row>
    <row r="241" spans="1:9">
      <c r="A241" s="101" t="s">
        <v>2474</v>
      </c>
      <c r="B241" s="101" t="s">
        <v>261</v>
      </c>
      <c r="C241" s="102" t="s">
        <v>262</v>
      </c>
      <c r="D241" s="191">
        <v>0.154</v>
      </c>
      <c r="E241" s="205">
        <v>1.0682</v>
      </c>
      <c r="F241" s="103" t="s">
        <v>60</v>
      </c>
      <c r="G241" s="51">
        <v>0</v>
      </c>
      <c r="H241" s="193" t="s">
        <v>2528</v>
      </c>
      <c r="I241" s="201">
        <v>0</v>
      </c>
    </row>
    <row r="242" spans="1:9">
      <c r="A242" s="101" t="s">
        <v>261</v>
      </c>
      <c r="B242" s="101" t="s">
        <v>261</v>
      </c>
      <c r="C242" s="102" t="s">
        <v>262</v>
      </c>
      <c r="D242" s="191">
        <v>0.154</v>
      </c>
      <c r="E242" s="205">
        <v>1.0682</v>
      </c>
      <c r="F242" s="103" t="s">
        <v>60</v>
      </c>
      <c r="G242" s="51">
        <v>0</v>
      </c>
      <c r="H242" s="193" t="s">
        <v>2528</v>
      </c>
      <c r="I242" s="201">
        <v>0</v>
      </c>
    </row>
    <row r="243" spans="1:9">
      <c r="A243" s="101" t="s">
        <v>263</v>
      </c>
      <c r="B243" s="101" t="s">
        <v>263</v>
      </c>
      <c r="C243" s="102" t="s">
        <v>1895</v>
      </c>
      <c r="D243" s="191">
        <v>0.185</v>
      </c>
      <c r="E243" s="205">
        <v>0.5726</v>
      </c>
      <c r="F243" s="103" t="s">
        <v>61</v>
      </c>
      <c r="G243" s="51">
        <v>325.16000000000003</v>
      </c>
      <c r="H243" s="193" t="s">
        <v>2528</v>
      </c>
      <c r="I243" s="201">
        <v>0</v>
      </c>
    </row>
    <row r="244" spans="1:9">
      <c r="A244" s="101" t="s">
        <v>1714</v>
      </c>
      <c r="B244" s="101" t="s">
        <v>263</v>
      </c>
      <c r="C244" s="102" t="s">
        <v>1895</v>
      </c>
      <c r="D244" s="191">
        <v>0.185</v>
      </c>
      <c r="E244" s="205">
        <v>0.5726</v>
      </c>
      <c r="F244" s="103" t="s">
        <v>61</v>
      </c>
      <c r="G244" s="51">
        <v>325.16000000000003</v>
      </c>
      <c r="H244" s="193" t="s">
        <v>2528</v>
      </c>
      <c r="I244" s="201">
        <v>0</v>
      </c>
    </row>
    <row r="245" spans="1:9">
      <c r="A245" s="209" t="s">
        <v>264</v>
      </c>
      <c r="B245" s="209" t="s">
        <v>264</v>
      </c>
      <c r="C245" s="208" t="s">
        <v>265</v>
      </c>
      <c r="D245" s="191">
        <v>0.43229000000000001</v>
      </c>
      <c r="E245" s="205">
        <v>0.74839999999999995</v>
      </c>
      <c r="F245" s="103" t="s">
        <v>61</v>
      </c>
      <c r="G245" s="51">
        <v>57.7</v>
      </c>
      <c r="H245" s="193" t="s">
        <v>2528</v>
      </c>
      <c r="I245" s="201">
        <v>0</v>
      </c>
    </row>
    <row r="246" spans="1:9">
      <c r="A246" s="209" t="s">
        <v>2002</v>
      </c>
      <c r="B246" s="209" t="s">
        <v>266</v>
      </c>
      <c r="C246" s="110" t="s">
        <v>267</v>
      </c>
      <c r="D246" s="191">
        <v>0.16200000000000001</v>
      </c>
      <c r="E246" s="205">
        <v>0.76649999999999996</v>
      </c>
      <c r="F246" s="103" t="s">
        <v>60</v>
      </c>
      <c r="G246" s="51">
        <v>175.59</v>
      </c>
      <c r="H246" s="193" t="s">
        <v>2528</v>
      </c>
      <c r="I246" s="201">
        <v>0</v>
      </c>
    </row>
    <row r="247" spans="1:9">
      <c r="A247" s="101" t="s">
        <v>266</v>
      </c>
      <c r="B247" s="101" t="s">
        <v>266</v>
      </c>
      <c r="C247" s="110" t="s">
        <v>267</v>
      </c>
      <c r="D247" s="191">
        <v>0.16200000000000001</v>
      </c>
      <c r="E247" s="205">
        <v>0.76649999999999996</v>
      </c>
      <c r="F247" s="103" t="s">
        <v>60</v>
      </c>
      <c r="G247" s="51">
        <v>175.59</v>
      </c>
      <c r="H247" s="193" t="s">
        <v>2528</v>
      </c>
      <c r="I247" s="201">
        <v>0</v>
      </c>
    </row>
    <row r="248" spans="1:9">
      <c r="A248" s="101" t="s">
        <v>268</v>
      </c>
      <c r="B248" s="101" t="s">
        <v>268</v>
      </c>
      <c r="C248" s="102" t="s">
        <v>269</v>
      </c>
      <c r="D248" s="191">
        <v>0.30751000000000001</v>
      </c>
      <c r="E248" s="205">
        <v>0.80069999999999997</v>
      </c>
      <c r="F248" s="103" t="s">
        <v>61</v>
      </c>
      <c r="G248" s="51">
        <v>460.74</v>
      </c>
      <c r="H248" s="193" t="s">
        <v>2528</v>
      </c>
      <c r="I248" s="201">
        <v>0</v>
      </c>
    </row>
    <row r="249" spans="1:9">
      <c r="A249" s="101" t="s">
        <v>270</v>
      </c>
      <c r="B249" s="101" t="s">
        <v>270</v>
      </c>
      <c r="C249" s="102" t="s">
        <v>1894</v>
      </c>
      <c r="D249" s="191">
        <v>0.17199999999999999</v>
      </c>
      <c r="E249" s="205">
        <v>0.75</v>
      </c>
      <c r="F249" s="103" t="s">
        <v>60</v>
      </c>
      <c r="G249" s="51">
        <v>0</v>
      </c>
      <c r="H249" s="193" t="s">
        <v>2528</v>
      </c>
      <c r="I249" s="201">
        <v>0</v>
      </c>
    </row>
    <row r="250" spans="1:9">
      <c r="A250" s="101" t="s">
        <v>2475</v>
      </c>
      <c r="B250" s="101" t="s">
        <v>270</v>
      </c>
      <c r="C250" s="110" t="s">
        <v>1894</v>
      </c>
      <c r="D250" s="191">
        <v>0.17199999999999999</v>
      </c>
      <c r="E250" s="205">
        <v>0.75</v>
      </c>
      <c r="F250" s="103" t="s">
        <v>60</v>
      </c>
      <c r="G250" s="51">
        <v>0</v>
      </c>
      <c r="H250" s="193" t="s">
        <v>2528</v>
      </c>
      <c r="I250" s="201">
        <v>0</v>
      </c>
    </row>
    <row r="251" spans="1:9">
      <c r="A251" s="101" t="s">
        <v>271</v>
      </c>
      <c r="B251" s="101" t="s">
        <v>271</v>
      </c>
      <c r="C251" s="110" t="s">
        <v>1882</v>
      </c>
      <c r="D251" s="191">
        <v>0.318</v>
      </c>
      <c r="E251" s="205">
        <v>2.9104999999999999</v>
      </c>
      <c r="F251" s="103" t="s">
        <v>60</v>
      </c>
      <c r="G251" s="51">
        <v>250.49</v>
      </c>
      <c r="H251" s="193" t="s">
        <v>2528</v>
      </c>
      <c r="I251" s="201">
        <v>0</v>
      </c>
    </row>
    <row r="252" spans="1:9">
      <c r="A252" s="101" t="s">
        <v>2476</v>
      </c>
      <c r="B252" s="101" t="s">
        <v>271</v>
      </c>
      <c r="C252" s="102" t="s">
        <v>1882</v>
      </c>
      <c r="D252" s="191">
        <v>0.318</v>
      </c>
      <c r="E252" s="205">
        <v>2.9104999999999999</v>
      </c>
      <c r="F252" s="103" t="s">
        <v>60</v>
      </c>
      <c r="G252" s="51">
        <v>250.49</v>
      </c>
      <c r="H252" s="193" t="s">
        <v>2528</v>
      </c>
      <c r="I252" s="201">
        <v>0</v>
      </c>
    </row>
    <row r="253" spans="1:9">
      <c r="A253" s="101" t="s">
        <v>273</v>
      </c>
      <c r="B253" s="101" t="s">
        <v>273</v>
      </c>
      <c r="C253" s="102" t="s">
        <v>1965</v>
      </c>
      <c r="D253" s="191">
        <v>0.2</v>
      </c>
      <c r="E253" s="205">
        <v>0.74560000000000004</v>
      </c>
      <c r="F253" s="103" t="s">
        <v>60</v>
      </c>
      <c r="G253" s="51">
        <v>0</v>
      </c>
      <c r="H253" s="193" t="s">
        <v>2528</v>
      </c>
      <c r="I253" s="201">
        <v>0</v>
      </c>
    </row>
    <row r="254" spans="1:9">
      <c r="A254" s="101" t="s">
        <v>272</v>
      </c>
      <c r="B254" s="101" t="s">
        <v>272</v>
      </c>
      <c r="C254" s="102" t="s">
        <v>1904</v>
      </c>
      <c r="D254" s="191">
        <v>0.23699999999999999</v>
      </c>
      <c r="E254" s="205">
        <v>0.79110000000000003</v>
      </c>
      <c r="F254" s="103" t="s">
        <v>60</v>
      </c>
      <c r="G254" s="51">
        <v>0</v>
      </c>
      <c r="H254" s="193" t="s">
        <v>2528</v>
      </c>
      <c r="I254" s="201">
        <v>0</v>
      </c>
    </row>
    <row r="255" spans="1:9" s="110" customFormat="1">
      <c r="A255" s="209" t="s">
        <v>148</v>
      </c>
      <c r="B255" s="209" t="s">
        <v>148</v>
      </c>
      <c r="C255" s="110" t="s">
        <v>1943</v>
      </c>
      <c r="D255" s="191">
        <v>0.11</v>
      </c>
      <c r="E255" s="205">
        <v>0.73750000000000004</v>
      </c>
      <c r="F255" s="103" t="s">
        <v>60</v>
      </c>
      <c r="G255" s="51">
        <v>0</v>
      </c>
      <c r="H255" s="193" t="s">
        <v>2528</v>
      </c>
      <c r="I255" s="201">
        <v>0</v>
      </c>
    </row>
    <row r="256" spans="1:9">
      <c r="A256" s="101" t="s">
        <v>2031</v>
      </c>
      <c r="B256" s="101" t="s">
        <v>148</v>
      </c>
      <c r="C256" s="102" t="s">
        <v>1943</v>
      </c>
      <c r="D256" s="191">
        <v>0.11</v>
      </c>
      <c r="E256" s="205">
        <v>0.73750000000000004</v>
      </c>
      <c r="F256" s="103" t="s">
        <v>60</v>
      </c>
      <c r="G256" s="51">
        <v>0</v>
      </c>
      <c r="H256" s="193" t="s">
        <v>2528</v>
      </c>
      <c r="I256" s="201">
        <v>0</v>
      </c>
    </row>
    <row r="257" spans="1:9">
      <c r="A257" s="209" t="s">
        <v>1986</v>
      </c>
      <c r="B257" s="209" t="s">
        <v>148</v>
      </c>
      <c r="C257" s="208" t="s">
        <v>1943</v>
      </c>
      <c r="D257" s="191">
        <v>0.11</v>
      </c>
      <c r="E257" s="205">
        <v>0.73750000000000004</v>
      </c>
      <c r="F257" s="103" t="s">
        <v>60</v>
      </c>
      <c r="G257" s="51">
        <v>0</v>
      </c>
      <c r="H257" s="193" t="s">
        <v>2528</v>
      </c>
      <c r="I257" s="201">
        <v>0</v>
      </c>
    </row>
    <row r="258" spans="1:9">
      <c r="A258" s="101" t="s">
        <v>2032</v>
      </c>
      <c r="B258" s="101" t="s">
        <v>148</v>
      </c>
      <c r="C258" s="102" t="s">
        <v>1943</v>
      </c>
      <c r="D258" s="191">
        <v>0.11</v>
      </c>
      <c r="E258" s="205">
        <v>0.73750000000000004</v>
      </c>
      <c r="F258" s="103" t="s">
        <v>60</v>
      </c>
      <c r="G258" s="51">
        <v>0</v>
      </c>
      <c r="H258" s="193" t="s">
        <v>2528</v>
      </c>
      <c r="I258" s="201">
        <v>0</v>
      </c>
    </row>
    <row r="259" spans="1:9">
      <c r="A259" s="101" t="s">
        <v>2545</v>
      </c>
      <c r="B259" s="101" t="s">
        <v>2545</v>
      </c>
      <c r="C259" s="102" t="s">
        <v>2569</v>
      </c>
      <c r="D259" s="191">
        <v>0.27285999999999999</v>
      </c>
      <c r="E259" s="205">
        <v>1</v>
      </c>
      <c r="F259" s="103" t="s">
        <v>60</v>
      </c>
      <c r="G259" s="51">
        <v>0</v>
      </c>
      <c r="H259" s="193" t="s">
        <v>2528</v>
      </c>
      <c r="I259" s="201">
        <v>0</v>
      </c>
    </row>
    <row r="260" spans="1:9">
      <c r="A260" s="101" t="s">
        <v>282</v>
      </c>
      <c r="B260" s="101" t="s">
        <v>282</v>
      </c>
      <c r="C260" s="102" t="s">
        <v>1920</v>
      </c>
      <c r="D260" s="191">
        <v>0.11600000000000001</v>
      </c>
      <c r="E260" s="205">
        <v>0.86099999999999999</v>
      </c>
      <c r="F260" s="103" t="s">
        <v>60</v>
      </c>
      <c r="G260" s="51">
        <v>0</v>
      </c>
      <c r="H260" s="193" t="s">
        <v>2528</v>
      </c>
      <c r="I260" s="201">
        <v>0</v>
      </c>
    </row>
    <row r="261" spans="1:9">
      <c r="A261" s="101" t="s">
        <v>2477</v>
      </c>
      <c r="B261" s="101" t="s">
        <v>282</v>
      </c>
      <c r="C261" s="102" t="s">
        <v>1920</v>
      </c>
      <c r="D261" s="191">
        <v>0.11600000000000001</v>
      </c>
      <c r="E261" s="205">
        <v>0.86099999999999999</v>
      </c>
      <c r="F261" s="103" t="s">
        <v>60</v>
      </c>
      <c r="G261" s="51">
        <v>0</v>
      </c>
      <c r="H261" s="193" t="s">
        <v>2528</v>
      </c>
      <c r="I261" s="201">
        <v>0</v>
      </c>
    </row>
    <row r="262" spans="1:9">
      <c r="A262" s="101" t="s">
        <v>278</v>
      </c>
      <c r="B262" s="101" t="s">
        <v>278</v>
      </c>
      <c r="C262" s="102" t="s">
        <v>279</v>
      </c>
      <c r="D262" s="191">
        <v>0.17799999999999999</v>
      </c>
      <c r="E262" s="205">
        <v>0.61150000000000004</v>
      </c>
      <c r="F262" s="103" t="s">
        <v>60</v>
      </c>
      <c r="G262" s="51">
        <v>102.65</v>
      </c>
      <c r="H262" s="193" t="s">
        <v>2528</v>
      </c>
      <c r="I262" s="201">
        <v>0</v>
      </c>
    </row>
    <row r="263" spans="1:9">
      <c r="A263" s="209" t="s">
        <v>280</v>
      </c>
      <c r="B263" s="209" t="s">
        <v>280</v>
      </c>
      <c r="C263" s="208" t="s">
        <v>281</v>
      </c>
      <c r="D263" s="191">
        <v>0.14599999999999999</v>
      </c>
      <c r="E263" s="205">
        <v>0.82950000000000002</v>
      </c>
      <c r="F263" s="103" t="s">
        <v>60</v>
      </c>
      <c r="G263" s="51">
        <v>0</v>
      </c>
      <c r="H263" s="193" t="s">
        <v>2528</v>
      </c>
      <c r="I263" s="201">
        <v>0</v>
      </c>
    </row>
    <row r="264" spans="1:9">
      <c r="A264" s="101" t="s">
        <v>1979</v>
      </c>
      <c r="B264" s="101" t="s">
        <v>280</v>
      </c>
      <c r="C264" s="110" t="s">
        <v>281</v>
      </c>
      <c r="D264" s="191">
        <v>0.14599999999999999</v>
      </c>
      <c r="E264" s="205">
        <v>0.82950000000000002</v>
      </c>
      <c r="F264" s="103" t="s">
        <v>60</v>
      </c>
      <c r="G264" s="51">
        <v>0</v>
      </c>
      <c r="H264" s="193" t="s">
        <v>2528</v>
      </c>
      <c r="I264" s="201">
        <v>0</v>
      </c>
    </row>
    <row r="265" spans="1:9" s="110" customFormat="1">
      <c r="A265" s="101" t="s">
        <v>2546</v>
      </c>
      <c r="B265" s="101" t="s">
        <v>280</v>
      </c>
      <c r="C265" s="110" t="s">
        <v>281</v>
      </c>
      <c r="D265" s="191">
        <v>0.14599999999999999</v>
      </c>
      <c r="E265" s="205">
        <v>0.82950000000000002</v>
      </c>
      <c r="F265" s="103" t="s">
        <v>60</v>
      </c>
      <c r="G265" s="51">
        <v>0</v>
      </c>
      <c r="H265" s="193" t="s">
        <v>2528</v>
      </c>
      <c r="I265" s="201">
        <v>0</v>
      </c>
    </row>
    <row r="266" spans="1:9">
      <c r="A266" s="101" t="s">
        <v>322</v>
      </c>
      <c r="B266" s="101" t="s">
        <v>322</v>
      </c>
      <c r="C266" s="102" t="s">
        <v>1921</v>
      </c>
      <c r="D266" s="191">
        <v>0.19800000000000001</v>
      </c>
      <c r="E266" s="205">
        <v>1.4570000000000001</v>
      </c>
      <c r="F266" s="103" t="s">
        <v>60</v>
      </c>
      <c r="G266" s="51">
        <v>401.75</v>
      </c>
      <c r="H266" s="193" t="s">
        <v>2528</v>
      </c>
      <c r="I266" s="201">
        <v>0</v>
      </c>
    </row>
    <row r="267" spans="1:9">
      <c r="A267" s="101" t="s">
        <v>276</v>
      </c>
      <c r="B267" s="101" t="s">
        <v>276</v>
      </c>
      <c r="C267" s="102" t="s">
        <v>1926</v>
      </c>
      <c r="D267" s="191">
        <v>0.14899999999999999</v>
      </c>
      <c r="E267" s="205">
        <v>0.86260000000000003</v>
      </c>
      <c r="F267" s="103" t="s">
        <v>60</v>
      </c>
      <c r="G267" s="51">
        <v>177.42</v>
      </c>
      <c r="H267" s="193" t="s">
        <v>2528</v>
      </c>
      <c r="I267" s="201">
        <v>0</v>
      </c>
    </row>
    <row r="268" spans="1:9">
      <c r="A268" s="101" t="s">
        <v>275</v>
      </c>
      <c r="B268" s="101" t="s">
        <v>275</v>
      </c>
      <c r="C268" s="102" t="s">
        <v>1871</v>
      </c>
      <c r="D268" s="191">
        <v>0.17599999999999999</v>
      </c>
      <c r="E268" s="205">
        <v>1.3329</v>
      </c>
      <c r="F268" s="103" t="s">
        <v>60</v>
      </c>
      <c r="G268" s="51">
        <v>2108.23</v>
      </c>
      <c r="H268" s="193" t="s">
        <v>2535</v>
      </c>
      <c r="I268" s="201">
        <v>0.17</v>
      </c>
    </row>
    <row r="269" spans="1:9">
      <c r="A269" s="101" t="s">
        <v>2478</v>
      </c>
      <c r="B269" s="101" t="s">
        <v>275</v>
      </c>
      <c r="C269" s="102" t="s">
        <v>1871</v>
      </c>
      <c r="D269" s="191">
        <v>0.17599999999999999</v>
      </c>
      <c r="E269" s="205">
        <v>1.3329</v>
      </c>
      <c r="F269" s="103" t="s">
        <v>60</v>
      </c>
      <c r="G269" s="51">
        <v>2108.23</v>
      </c>
      <c r="H269" s="193" t="s">
        <v>2535</v>
      </c>
      <c r="I269" s="201">
        <v>0.17</v>
      </c>
    </row>
    <row r="270" spans="1:9">
      <c r="A270" s="101" t="s">
        <v>2400</v>
      </c>
      <c r="B270" s="101" t="s">
        <v>2400</v>
      </c>
      <c r="C270" s="102" t="s">
        <v>1989</v>
      </c>
      <c r="D270" s="191">
        <v>0.20699999999999999</v>
      </c>
      <c r="E270" s="205">
        <v>0.71460000000000001</v>
      </c>
      <c r="F270" s="103" t="s">
        <v>60</v>
      </c>
      <c r="G270" s="51">
        <v>0</v>
      </c>
      <c r="H270" s="193" t="s">
        <v>2528</v>
      </c>
      <c r="I270" s="201">
        <v>0</v>
      </c>
    </row>
    <row r="271" spans="1:9">
      <c r="A271" s="101" t="s">
        <v>2005</v>
      </c>
      <c r="B271" s="101" t="s">
        <v>2400</v>
      </c>
      <c r="C271" s="110" t="s">
        <v>1989</v>
      </c>
      <c r="D271" s="191">
        <v>0.20699999999999999</v>
      </c>
      <c r="E271" s="205">
        <v>0.71460000000000001</v>
      </c>
      <c r="F271" s="103" t="s">
        <v>60</v>
      </c>
      <c r="G271" s="51">
        <v>0</v>
      </c>
      <c r="H271" s="193" t="s">
        <v>2528</v>
      </c>
      <c r="I271" s="201">
        <v>0</v>
      </c>
    </row>
    <row r="272" spans="1:9">
      <c r="A272" s="101" t="s">
        <v>2006</v>
      </c>
      <c r="B272" s="101" t="s">
        <v>2400</v>
      </c>
      <c r="C272" s="102" t="s">
        <v>1989</v>
      </c>
      <c r="D272" s="191">
        <v>0.20699999999999999</v>
      </c>
      <c r="E272" s="205">
        <v>0.71460000000000001</v>
      </c>
      <c r="F272" s="103" t="s">
        <v>60</v>
      </c>
      <c r="G272" s="51">
        <v>0</v>
      </c>
      <c r="H272" s="193" t="s">
        <v>2528</v>
      </c>
      <c r="I272" s="201">
        <v>0</v>
      </c>
    </row>
    <row r="273" spans="1:9">
      <c r="A273" s="101" t="s">
        <v>2007</v>
      </c>
      <c r="B273" s="101" t="s">
        <v>2400</v>
      </c>
      <c r="C273" s="102" t="s">
        <v>1989</v>
      </c>
      <c r="D273" s="191">
        <v>0.20699999999999999</v>
      </c>
      <c r="E273" s="205">
        <v>0.71460000000000001</v>
      </c>
      <c r="F273" s="103" t="s">
        <v>60</v>
      </c>
      <c r="G273" s="51">
        <v>0</v>
      </c>
      <c r="H273" s="193" t="s">
        <v>2528</v>
      </c>
      <c r="I273" s="201">
        <v>0</v>
      </c>
    </row>
    <row r="274" spans="1:9">
      <c r="A274" s="209" t="s">
        <v>2479</v>
      </c>
      <c r="B274" s="209" t="s">
        <v>2400</v>
      </c>
      <c r="C274" s="208" t="s">
        <v>1989</v>
      </c>
      <c r="D274" s="191">
        <v>0.20699999999999999</v>
      </c>
      <c r="E274" s="205">
        <v>0.71460000000000001</v>
      </c>
      <c r="F274" s="103" t="s">
        <v>60</v>
      </c>
      <c r="G274" s="51">
        <v>0</v>
      </c>
      <c r="H274" s="193" t="s">
        <v>2528</v>
      </c>
      <c r="I274" s="201">
        <v>0</v>
      </c>
    </row>
    <row r="275" spans="1:9">
      <c r="A275" s="101" t="s">
        <v>2009</v>
      </c>
      <c r="B275" s="101" t="s">
        <v>2009</v>
      </c>
      <c r="C275" s="102" t="s">
        <v>2040</v>
      </c>
      <c r="D275" s="191">
        <v>0.189</v>
      </c>
      <c r="E275" s="205">
        <v>1</v>
      </c>
      <c r="F275" s="103" t="s">
        <v>60</v>
      </c>
      <c r="G275" s="51">
        <v>0</v>
      </c>
      <c r="H275" s="193" t="s">
        <v>2528</v>
      </c>
      <c r="I275" s="201">
        <v>0</v>
      </c>
    </row>
    <row r="276" spans="1:9" s="110" customFormat="1">
      <c r="A276" s="101" t="s">
        <v>284</v>
      </c>
      <c r="B276" s="101" t="s">
        <v>284</v>
      </c>
      <c r="C276" s="102" t="s">
        <v>285</v>
      </c>
      <c r="D276" s="191">
        <v>0.38900000000000001</v>
      </c>
      <c r="E276" s="205">
        <v>1</v>
      </c>
      <c r="F276" s="103" t="s">
        <v>60</v>
      </c>
      <c r="G276" s="51">
        <v>0</v>
      </c>
      <c r="H276" s="193" t="s">
        <v>2528</v>
      </c>
      <c r="I276" s="201">
        <v>0</v>
      </c>
    </row>
    <row r="277" spans="1:9">
      <c r="A277" s="101" t="s">
        <v>286</v>
      </c>
      <c r="B277" s="101" t="s">
        <v>286</v>
      </c>
      <c r="C277" s="102" t="s">
        <v>1906</v>
      </c>
      <c r="D277" s="191">
        <v>0.21299999999999999</v>
      </c>
      <c r="E277" s="205">
        <v>0.93589999999999995</v>
      </c>
      <c r="F277" s="103" t="s">
        <v>60</v>
      </c>
      <c r="G277" s="51">
        <v>253.46</v>
      </c>
      <c r="H277" s="193" t="s">
        <v>2528</v>
      </c>
      <c r="I277" s="201">
        <v>0</v>
      </c>
    </row>
    <row r="278" spans="1:9">
      <c r="A278" s="101" t="s">
        <v>1720</v>
      </c>
      <c r="B278" s="101" t="s">
        <v>286</v>
      </c>
      <c r="C278" s="102" t="s">
        <v>1906</v>
      </c>
      <c r="D278" s="191">
        <v>0.21299999999999999</v>
      </c>
      <c r="E278" s="205">
        <v>0.93589999999999995</v>
      </c>
      <c r="F278" s="103" t="s">
        <v>60</v>
      </c>
      <c r="G278" s="51">
        <v>253.46</v>
      </c>
      <c r="H278" s="193" t="s">
        <v>2528</v>
      </c>
      <c r="I278" s="201">
        <v>0</v>
      </c>
    </row>
    <row r="279" spans="1:9">
      <c r="A279" s="101" t="s">
        <v>2480</v>
      </c>
      <c r="B279" s="101" t="s">
        <v>292</v>
      </c>
      <c r="C279" s="110" t="s">
        <v>1903</v>
      </c>
      <c r="D279" s="191">
        <v>0.20799999999999999</v>
      </c>
      <c r="E279" s="205">
        <v>0.93630000000000002</v>
      </c>
      <c r="F279" s="103" t="s">
        <v>60</v>
      </c>
      <c r="G279" s="51">
        <v>0</v>
      </c>
      <c r="H279" s="193" t="s">
        <v>2528</v>
      </c>
      <c r="I279" s="201">
        <v>0</v>
      </c>
    </row>
    <row r="280" spans="1:9">
      <c r="A280" s="101" t="s">
        <v>292</v>
      </c>
      <c r="B280" s="101" t="s">
        <v>292</v>
      </c>
      <c r="C280" s="102" t="s">
        <v>1903</v>
      </c>
      <c r="D280" s="191">
        <v>0.20799999999999999</v>
      </c>
      <c r="E280" s="205">
        <v>0.93630000000000002</v>
      </c>
      <c r="F280" s="103" t="s">
        <v>60</v>
      </c>
      <c r="G280" s="51">
        <v>0</v>
      </c>
      <c r="H280" s="193" t="s">
        <v>2528</v>
      </c>
      <c r="I280" s="201">
        <v>0</v>
      </c>
    </row>
    <row r="281" spans="1:9">
      <c r="A281" s="101" t="s">
        <v>1719</v>
      </c>
      <c r="B281" s="101" t="s">
        <v>292</v>
      </c>
      <c r="C281" s="102" t="s">
        <v>1903</v>
      </c>
      <c r="D281" s="191">
        <v>0.20799999999999999</v>
      </c>
      <c r="E281" s="205">
        <v>0.93630000000000002</v>
      </c>
      <c r="F281" s="103" t="s">
        <v>60</v>
      </c>
      <c r="G281" s="51">
        <v>0</v>
      </c>
      <c r="H281" s="193" t="s">
        <v>2528</v>
      </c>
      <c r="I281" s="201">
        <v>0</v>
      </c>
    </row>
    <row r="282" spans="1:9">
      <c r="A282" s="52" t="s">
        <v>1983</v>
      </c>
      <c r="B282" s="209" t="s">
        <v>287</v>
      </c>
      <c r="C282" s="110" t="s">
        <v>1876</v>
      </c>
      <c r="D282" s="191">
        <v>0.16300000000000001</v>
      </c>
      <c r="E282" s="205">
        <v>0.95320000000000005</v>
      </c>
      <c r="F282" s="103" t="s">
        <v>60</v>
      </c>
      <c r="G282" s="51">
        <v>234.1</v>
      </c>
      <c r="H282" s="193" t="s">
        <v>2528</v>
      </c>
      <c r="I282" s="201">
        <v>0</v>
      </c>
    </row>
    <row r="283" spans="1:9">
      <c r="A283" s="101" t="s">
        <v>287</v>
      </c>
      <c r="B283" s="101" t="s">
        <v>287</v>
      </c>
      <c r="C283" s="102" t="s">
        <v>1876</v>
      </c>
      <c r="D283" s="191">
        <v>0.16300000000000001</v>
      </c>
      <c r="E283" s="205">
        <v>0.95320000000000005</v>
      </c>
      <c r="F283" s="103" t="s">
        <v>60</v>
      </c>
      <c r="G283" s="51">
        <v>234.1</v>
      </c>
      <c r="H283" s="193" t="s">
        <v>2528</v>
      </c>
      <c r="I283" s="201">
        <v>0</v>
      </c>
    </row>
    <row r="284" spans="1:9">
      <c r="A284" s="101" t="s">
        <v>1700</v>
      </c>
      <c r="B284" s="101" t="s">
        <v>287</v>
      </c>
      <c r="C284" s="102" t="s">
        <v>1876</v>
      </c>
      <c r="D284" s="191">
        <v>0.16300000000000001</v>
      </c>
      <c r="E284" s="205">
        <v>0.95320000000000005</v>
      </c>
      <c r="F284" s="103" t="s">
        <v>60</v>
      </c>
      <c r="G284" s="51">
        <v>234.1</v>
      </c>
      <c r="H284" s="193" t="s">
        <v>2528</v>
      </c>
      <c r="I284" s="201">
        <v>0</v>
      </c>
    </row>
    <row r="285" spans="1:9">
      <c r="A285" s="101" t="s">
        <v>2481</v>
      </c>
      <c r="B285" s="101" t="s">
        <v>287</v>
      </c>
      <c r="C285" s="102" t="s">
        <v>1876</v>
      </c>
      <c r="D285" s="191">
        <v>0.16300000000000001</v>
      </c>
      <c r="E285" s="205">
        <v>0.95320000000000005</v>
      </c>
      <c r="F285" s="103" t="s">
        <v>60</v>
      </c>
      <c r="G285" s="51">
        <v>234.1</v>
      </c>
      <c r="H285" s="193" t="s">
        <v>2528</v>
      </c>
      <c r="I285" s="201">
        <v>0</v>
      </c>
    </row>
    <row r="286" spans="1:9">
      <c r="A286" s="101" t="s">
        <v>288</v>
      </c>
      <c r="B286" s="101" t="s">
        <v>288</v>
      </c>
      <c r="C286" s="102" t="s">
        <v>289</v>
      </c>
      <c r="D286" s="191">
        <v>0.19900000000000001</v>
      </c>
      <c r="E286" s="205">
        <v>0.74670000000000003</v>
      </c>
      <c r="F286" s="103" t="s">
        <v>60</v>
      </c>
      <c r="G286" s="51">
        <v>0</v>
      </c>
      <c r="H286" s="193" t="s">
        <v>2528</v>
      </c>
      <c r="I286" s="201">
        <v>0</v>
      </c>
    </row>
    <row r="287" spans="1:9" s="110" customFormat="1">
      <c r="A287" s="101" t="s">
        <v>2483</v>
      </c>
      <c r="B287" s="101" t="s">
        <v>290</v>
      </c>
      <c r="C287" s="102" t="s">
        <v>291</v>
      </c>
      <c r="D287" s="191">
        <v>0.23899999999999999</v>
      </c>
      <c r="E287" s="205">
        <v>0.6915</v>
      </c>
      <c r="F287" s="103" t="s">
        <v>60</v>
      </c>
      <c r="G287" s="51">
        <v>154.91</v>
      </c>
      <c r="H287" s="193" t="s">
        <v>2528</v>
      </c>
      <c r="I287" s="201">
        <v>0</v>
      </c>
    </row>
    <row r="288" spans="1:9" s="110" customFormat="1">
      <c r="A288" s="101" t="s">
        <v>290</v>
      </c>
      <c r="B288" s="101" t="s">
        <v>290</v>
      </c>
      <c r="C288" s="102" t="s">
        <v>291</v>
      </c>
      <c r="D288" s="191">
        <v>0.23899999999999999</v>
      </c>
      <c r="E288" s="205">
        <v>0.6915</v>
      </c>
      <c r="F288" s="103" t="s">
        <v>60</v>
      </c>
      <c r="G288" s="51">
        <v>154.91</v>
      </c>
      <c r="H288" s="193" t="s">
        <v>2528</v>
      </c>
      <c r="I288" s="201">
        <v>0</v>
      </c>
    </row>
    <row r="289" spans="1:9">
      <c r="A289" s="101" t="s">
        <v>1677</v>
      </c>
      <c r="B289" s="101" t="s">
        <v>1677</v>
      </c>
      <c r="C289" s="102" t="s">
        <v>1678</v>
      </c>
      <c r="D289" s="191">
        <v>0.46511000000000002</v>
      </c>
      <c r="E289" s="205">
        <v>1.6637999999999999</v>
      </c>
      <c r="F289" s="103" t="s">
        <v>96</v>
      </c>
      <c r="G289" s="51">
        <v>4079.94</v>
      </c>
      <c r="H289" s="193" t="s">
        <v>2528</v>
      </c>
      <c r="I289" s="201">
        <v>0</v>
      </c>
    </row>
    <row r="290" spans="1:9">
      <c r="A290" s="209" t="s">
        <v>1997</v>
      </c>
      <c r="B290" s="209" t="s">
        <v>283</v>
      </c>
      <c r="C290" s="208" t="s">
        <v>1879</v>
      </c>
      <c r="D290" s="191">
        <v>0.31463999999999998</v>
      </c>
      <c r="E290" s="205">
        <v>1.5234000000000001</v>
      </c>
      <c r="F290" s="103" t="s">
        <v>96</v>
      </c>
      <c r="G290" s="51">
        <v>4300.8500000000004</v>
      </c>
      <c r="H290" s="193" t="s">
        <v>2529</v>
      </c>
      <c r="I290" s="201">
        <v>0.04</v>
      </c>
    </row>
    <row r="291" spans="1:9">
      <c r="A291" s="101" t="s">
        <v>283</v>
      </c>
      <c r="B291" s="101" t="s">
        <v>283</v>
      </c>
      <c r="C291" s="102" t="s">
        <v>1879</v>
      </c>
      <c r="D291" s="191">
        <v>0.31463999999999998</v>
      </c>
      <c r="E291" s="205">
        <v>1.5234000000000001</v>
      </c>
      <c r="F291" s="103" t="s">
        <v>96</v>
      </c>
      <c r="G291" s="51">
        <v>4300.8500000000004</v>
      </c>
      <c r="H291" s="193" t="s">
        <v>2529</v>
      </c>
      <c r="I291" s="201">
        <v>0.04</v>
      </c>
    </row>
    <row r="292" spans="1:9">
      <c r="A292" s="101" t="s">
        <v>2484</v>
      </c>
      <c r="B292" s="101" t="s">
        <v>283</v>
      </c>
      <c r="C292" s="102" t="s">
        <v>1879</v>
      </c>
      <c r="D292" s="191">
        <v>0.31463999999999998</v>
      </c>
      <c r="E292" s="205">
        <v>1.5234000000000001</v>
      </c>
      <c r="F292" s="103" t="s">
        <v>96</v>
      </c>
      <c r="G292" s="51">
        <v>4300.8500000000004</v>
      </c>
      <c r="H292" s="193" t="s">
        <v>2529</v>
      </c>
      <c r="I292" s="201">
        <v>0.04</v>
      </c>
    </row>
    <row r="293" spans="1:9">
      <c r="A293" s="101" t="s">
        <v>2482</v>
      </c>
      <c r="B293" s="101" t="s">
        <v>2482</v>
      </c>
      <c r="C293" s="102" t="s">
        <v>2577</v>
      </c>
      <c r="D293" s="191">
        <v>0.27285999999999999</v>
      </c>
      <c r="E293" s="205">
        <v>1</v>
      </c>
      <c r="F293" s="103" t="s">
        <v>60</v>
      </c>
      <c r="G293" s="51">
        <v>0</v>
      </c>
      <c r="H293" s="193" t="s">
        <v>2528</v>
      </c>
      <c r="I293" s="201">
        <v>0</v>
      </c>
    </row>
    <row r="294" spans="1:9">
      <c r="A294" s="101" t="s">
        <v>294</v>
      </c>
      <c r="B294" s="101" t="s">
        <v>294</v>
      </c>
      <c r="C294" s="102" t="s">
        <v>1945</v>
      </c>
      <c r="D294" s="191">
        <v>0.105</v>
      </c>
      <c r="E294" s="205">
        <v>0.79179999999999995</v>
      </c>
      <c r="F294" s="103" t="s">
        <v>60</v>
      </c>
      <c r="G294" s="51">
        <v>0</v>
      </c>
      <c r="H294" s="193" t="s">
        <v>2528</v>
      </c>
      <c r="I294" s="201">
        <v>0</v>
      </c>
    </row>
    <row r="295" spans="1:9">
      <c r="A295" s="101" t="s">
        <v>2485</v>
      </c>
      <c r="B295" s="101" t="s">
        <v>294</v>
      </c>
      <c r="C295" s="102" t="s">
        <v>1945</v>
      </c>
      <c r="D295" s="191">
        <v>0.105</v>
      </c>
      <c r="E295" s="205">
        <v>0.79179999999999995</v>
      </c>
      <c r="F295" s="103" t="s">
        <v>60</v>
      </c>
      <c r="G295" s="51">
        <v>0</v>
      </c>
      <c r="H295" s="193" t="s">
        <v>2528</v>
      </c>
      <c r="I295" s="201">
        <v>0</v>
      </c>
    </row>
    <row r="296" spans="1:9">
      <c r="A296" s="101" t="s">
        <v>295</v>
      </c>
      <c r="B296" s="101" t="s">
        <v>295</v>
      </c>
      <c r="C296" s="102" t="s">
        <v>296</v>
      </c>
      <c r="D296" s="191">
        <v>9.2999999999999999E-2</v>
      </c>
      <c r="E296" s="205">
        <v>0.68520000000000003</v>
      </c>
      <c r="F296" s="103" t="s">
        <v>60</v>
      </c>
      <c r="G296" s="51">
        <v>0</v>
      </c>
      <c r="H296" s="193" t="s">
        <v>2528</v>
      </c>
      <c r="I296" s="201">
        <v>0</v>
      </c>
    </row>
    <row r="297" spans="1:9">
      <c r="A297" s="101" t="s">
        <v>297</v>
      </c>
      <c r="B297" s="101" t="s">
        <v>297</v>
      </c>
      <c r="C297" s="102" t="s">
        <v>1878</v>
      </c>
      <c r="D297" s="191">
        <v>0.14000000000000001</v>
      </c>
      <c r="E297" s="205">
        <v>0.92859999999999998</v>
      </c>
      <c r="F297" s="103" t="s">
        <v>60</v>
      </c>
      <c r="G297" s="51">
        <v>213.64</v>
      </c>
      <c r="H297" s="193" t="s">
        <v>2528</v>
      </c>
      <c r="I297" s="201">
        <v>0</v>
      </c>
    </row>
    <row r="298" spans="1:9">
      <c r="A298" s="101" t="s">
        <v>2008</v>
      </c>
      <c r="B298" s="101" t="s">
        <v>297</v>
      </c>
      <c r="C298" s="102" t="s">
        <v>1878</v>
      </c>
      <c r="D298" s="191">
        <v>0.14000000000000001</v>
      </c>
      <c r="E298" s="205">
        <v>0.92859999999999998</v>
      </c>
      <c r="F298" s="103" t="s">
        <v>60</v>
      </c>
      <c r="G298" s="51">
        <v>213.64</v>
      </c>
      <c r="H298" s="193" t="s">
        <v>2528</v>
      </c>
      <c r="I298" s="201">
        <v>0</v>
      </c>
    </row>
    <row r="299" spans="1:9">
      <c r="A299" s="101" t="s">
        <v>1701</v>
      </c>
      <c r="B299" s="101" t="s">
        <v>297</v>
      </c>
      <c r="C299" s="102" t="s">
        <v>1878</v>
      </c>
      <c r="D299" s="191">
        <v>0.14000000000000001</v>
      </c>
      <c r="E299" s="205">
        <v>0.92859999999999998</v>
      </c>
      <c r="F299" s="103" t="s">
        <v>60</v>
      </c>
      <c r="G299" s="51">
        <v>213.64</v>
      </c>
      <c r="H299" s="193" t="s">
        <v>2528</v>
      </c>
      <c r="I299" s="201">
        <v>0</v>
      </c>
    </row>
    <row r="300" spans="1:9">
      <c r="A300" s="101" t="s">
        <v>2025</v>
      </c>
      <c r="B300" s="101" t="s">
        <v>297</v>
      </c>
      <c r="C300" s="102" t="s">
        <v>1878</v>
      </c>
      <c r="D300" s="191">
        <v>0.14000000000000001</v>
      </c>
      <c r="E300" s="205">
        <v>0.92859999999999998</v>
      </c>
      <c r="F300" s="103" t="s">
        <v>60</v>
      </c>
      <c r="G300" s="51">
        <v>213.64</v>
      </c>
      <c r="H300" s="193" t="s">
        <v>2528</v>
      </c>
      <c r="I300" s="201">
        <v>0</v>
      </c>
    </row>
    <row r="301" spans="1:9">
      <c r="A301" s="209" t="s">
        <v>298</v>
      </c>
      <c r="B301" s="209" t="s">
        <v>298</v>
      </c>
      <c r="C301" s="110" t="s">
        <v>299</v>
      </c>
      <c r="D301" s="191">
        <v>0.11600000000000001</v>
      </c>
      <c r="E301" s="205">
        <v>1.7537</v>
      </c>
      <c r="F301" s="103" t="s">
        <v>60</v>
      </c>
      <c r="G301" s="51">
        <v>320.61</v>
      </c>
      <c r="H301" s="193" t="s">
        <v>2528</v>
      </c>
      <c r="I301" s="201">
        <v>0</v>
      </c>
    </row>
    <row r="302" spans="1:9">
      <c r="A302" s="101" t="s">
        <v>300</v>
      </c>
      <c r="B302" s="101" t="s">
        <v>300</v>
      </c>
      <c r="C302" s="102" t="s">
        <v>1918</v>
      </c>
      <c r="D302" s="191">
        <v>0.27551999999999999</v>
      </c>
      <c r="E302" s="205">
        <v>0.97809999999999997</v>
      </c>
      <c r="F302" s="103" t="s">
        <v>61</v>
      </c>
      <c r="G302" s="51">
        <v>116</v>
      </c>
      <c r="H302" s="193" t="s">
        <v>2528</v>
      </c>
      <c r="I302" s="201">
        <v>0</v>
      </c>
    </row>
    <row r="303" spans="1:9">
      <c r="A303" s="101" t="s">
        <v>301</v>
      </c>
      <c r="B303" s="101" t="s">
        <v>301</v>
      </c>
      <c r="C303" s="102" t="s">
        <v>1942</v>
      </c>
      <c r="D303" s="191">
        <v>0.108</v>
      </c>
      <c r="E303" s="205">
        <v>0.73560000000000003</v>
      </c>
      <c r="F303" s="103" t="s">
        <v>60</v>
      </c>
      <c r="G303" s="51">
        <v>0</v>
      </c>
      <c r="H303" s="193" t="s">
        <v>2528</v>
      </c>
      <c r="I303" s="201">
        <v>0</v>
      </c>
    </row>
    <row r="304" spans="1:9" s="110" customFormat="1">
      <c r="A304" s="101" t="s">
        <v>302</v>
      </c>
      <c r="B304" s="101" t="s">
        <v>302</v>
      </c>
      <c r="C304" s="102" t="s">
        <v>1964</v>
      </c>
      <c r="D304" s="191">
        <v>9.7000000000000003E-2</v>
      </c>
      <c r="E304" s="205">
        <v>1.2766</v>
      </c>
      <c r="F304" s="103" t="s">
        <v>60</v>
      </c>
      <c r="G304" s="51">
        <v>0</v>
      </c>
      <c r="H304" s="193" t="s">
        <v>2528</v>
      </c>
      <c r="I304" s="201">
        <v>0</v>
      </c>
    </row>
    <row r="305" spans="1:9">
      <c r="A305" s="101" t="s">
        <v>303</v>
      </c>
      <c r="B305" s="101" t="s">
        <v>303</v>
      </c>
      <c r="C305" s="102" t="s">
        <v>304</v>
      </c>
      <c r="D305" s="191">
        <v>0.122</v>
      </c>
      <c r="E305" s="205">
        <v>1.3463000000000001</v>
      </c>
      <c r="F305" s="103" t="s">
        <v>60</v>
      </c>
      <c r="G305" s="51">
        <v>0</v>
      </c>
      <c r="H305" s="193" t="s">
        <v>2530</v>
      </c>
      <c r="I305" s="201">
        <v>0.11</v>
      </c>
    </row>
    <row r="306" spans="1:9">
      <c r="A306" s="209" t="s">
        <v>305</v>
      </c>
      <c r="B306" s="209" t="s">
        <v>305</v>
      </c>
      <c r="C306" s="110" t="s">
        <v>306</v>
      </c>
      <c r="D306" s="191">
        <v>8.8999999999999996E-2</v>
      </c>
      <c r="E306" s="205">
        <v>0.84079999999999999</v>
      </c>
      <c r="F306" s="103" t="s">
        <v>60</v>
      </c>
      <c r="G306" s="51">
        <v>0</v>
      </c>
      <c r="H306" s="193" t="s">
        <v>2528</v>
      </c>
      <c r="I306" s="201">
        <v>0</v>
      </c>
    </row>
    <row r="307" spans="1:9">
      <c r="A307" s="209" t="s">
        <v>2486</v>
      </c>
      <c r="B307" s="209" t="s">
        <v>305</v>
      </c>
      <c r="C307" s="110" t="s">
        <v>306</v>
      </c>
      <c r="D307" s="191">
        <v>8.8999999999999996E-2</v>
      </c>
      <c r="E307" s="205">
        <v>0.84079999999999999</v>
      </c>
      <c r="F307" s="103" t="s">
        <v>60</v>
      </c>
      <c r="G307" s="51">
        <v>0</v>
      </c>
      <c r="H307" s="193" t="s">
        <v>2528</v>
      </c>
      <c r="I307" s="201">
        <v>0</v>
      </c>
    </row>
    <row r="308" spans="1:9">
      <c r="A308" s="101" t="s">
        <v>307</v>
      </c>
      <c r="B308" s="101" t="s">
        <v>307</v>
      </c>
      <c r="C308" s="102" t="s">
        <v>1897</v>
      </c>
      <c r="D308" s="191">
        <v>0.182</v>
      </c>
      <c r="E308" s="205">
        <v>0.98939999999999995</v>
      </c>
      <c r="F308" s="103" t="s">
        <v>60</v>
      </c>
      <c r="G308" s="51">
        <v>886.43</v>
      </c>
      <c r="H308" s="193" t="s">
        <v>2535</v>
      </c>
      <c r="I308" s="201">
        <v>0.17</v>
      </c>
    </row>
    <row r="309" spans="1:9">
      <c r="A309" s="101" t="s">
        <v>147</v>
      </c>
      <c r="B309" s="101" t="s">
        <v>147</v>
      </c>
      <c r="C309" s="102" t="s">
        <v>1898</v>
      </c>
      <c r="D309" s="191">
        <v>0.11600000000000001</v>
      </c>
      <c r="E309" s="205">
        <v>0.81669999999999998</v>
      </c>
      <c r="F309" s="103" t="s">
        <v>60</v>
      </c>
      <c r="G309" s="51">
        <v>113.24</v>
      </c>
      <c r="H309" s="193" t="s">
        <v>2530</v>
      </c>
      <c r="I309" s="201">
        <v>0.11</v>
      </c>
    </row>
    <row r="310" spans="1:9" s="110" customFormat="1">
      <c r="A310" s="101" t="s">
        <v>2589</v>
      </c>
      <c r="B310" s="101" t="s">
        <v>2589</v>
      </c>
      <c r="C310" s="102" t="s">
        <v>2586</v>
      </c>
      <c r="D310" s="191">
        <v>0.27285999999999999</v>
      </c>
      <c r="E310" s="205">
        <v>1</v>
      </c>
      <c r="F310" s="103" t="s">
        <v>60</v>
      </c>
      <c r="G310" s="51">
        <v>0</v>
      </c>
      <c r="H310" s="193" t="s">
        <v>2528</v>
      </c>
      <c r="I310" s="201">
        <v>0</v>
      </c>
    </row>
    <row r="311" spans="1:9">
      <c r="A311" s="101" t="s">
        <v>309</v>
      </c>
      <c r="B311" s="101" t="s">
        <v>309</v>
      </c>
      <c r="C311" s="102" t="s">
        <v>310</v>
      </c>
      <c r="D311" s="191">
        <v>0.24299999999999999</v>
      </c>
      <c r="E311" s="205">
        <v>1.2764</v>
      </c>
      <c r="F311" s="103" t="s">
        <v>60</v>
      </c>
      <c r="G311" s="51">
        <v>0</v>
      </c>
      <c r="H311" s="193" t="s">
        <v>2528</v>
      </c>
      <c r="I311" s="201">
        <v>0</v>
      </c>
    </row>
    <row r="312" spans="1:9">
      <c r="A312" s="101" t="s">
        <v>2487</v>
      </c>
      <c r="B312" s="101" t="s">
        <v>311</v>
      </c>
      <c r="C312" s="102" t="s">
        <v>2488</v>
      </c>
      <c r="D312" s="191">
        <v>0.19</v>
      </c>
      <c r="E312" s="205">
        <v>1.4869000000000001</v>
      </c>
      <c r="F312" s="103" t="s">
        <v>60</v>
      </c>
      <c r="G312" s="51">
        <v>0</v>
      </c>
      <c r="H312" s="193" t="s">
        <v>2528</v>
      </c>
      <c r="I312" s="201">
        <v>0</v>
      </c>
    </row>
    <row r="313" spans="1:9">
      <c r="A313" s="101" t="s">
        <v>311</v>
      </c>
      <c r="B313" s="101" t="s">
        <v>311</v>
      </c>
      <c r="C313" s="110" t="s">
        <v>2488</v>
      </c>
      <c r="D313" s="191">
        <v>0.19</v>
      </c>
      <c r="E313" s="205">
        <v>1.4869000000000001</v>
      </c>
      <c r="F313" s="103" t="s">
        <v>60</v>
      </c>
      <c r="G313" s="51">
        <v>0</v>
      </c>
      <c r="H313" s="193" t="s">
        <v>2528</v>
      </c>
      <c r="I313" s="201">
        <v>0</v>
      </c>
    </row>
    <row r="314" spans="1:9">
      <c r="A314" s="101" t="s">
        <v>312</v>
      </c>
      <c r="B314" s="101" t="s">
        <v>312</v>
      </c>
      <c r="C314" s="102" t="s">
        <v>313</v>
      </c>
      <c r="D314" s="191">
        <v>0.22600000000000001</v>
      </c>
      <c r="E314" s="205">
        <v>1.0851999999999999</v>
      </c>
      <c r="F314" s="103" t="s">
        <v>60</v>
      </c>
      <c r="G314" s="51">
        <v>0</v>
      </c>
      <c r="H314" s="193" t="s">
        <v>2528</v>
      </c>
      <c r="I314" s="201">
        <v>0</v>
      </c>
    </row>
    <row r="315" spans="1:9">
      <c r="A315" s="101" t="s">
        <v>2489</v>
      </c>
      <c r="B315" s="101" t="s">
        <v>312</v>
      </c>
      <c r="C315" s="102" t="s">
        <v>313</v>
      </c>
      <c r="D315" s="191">
        <v>0.22600000000000001</v>
      </c>
      <c r="E315" s="205">
        <v>1.0851999999999999</v>
      </c>
      <c r="F315" s="103" t="s">
        <v>60</v>
      </c>
      <c r="G315" s="51">
        <v>0</v>
      </c>
      <c r="H315" s="193" t="s">
        <v>2528</v>
      </c>
      <c r="I315" s="201">
        <v>0</v>
      </c>
    </row>
    <row r="316" spans="1:9">
      <c r="A316" s="101" t="s">
        <v>314</v>
      </c>
      <c r="B316" s="101" t="s">
        <v>314</v>
      </c>
      <c r="C316" s="102" t="s">
        <v>315</v>
      </c>
      <c r="D316" s="191">
        <v>0.152</v>
      </c>
      <c r="E316" s="205">
        <v>0.9224</v>
      </c>
      <c r="F316" s="103" t="s">
        <v>60</v>
      </c>
      <c r="G316" s="51">
        <v>304.85000000000002</v>
      </c>
      <c r="H316" s="193" t="s">
        <v>2528</v>
      </c>
      <c r="I316" s="201">
        <v>0</v>
      </c>
    </row>
    <row r="317" spans="1:9">
      <c r="A317" s="101" t="s">
        <v>316</v>
      </c>
      <c r="B317" s="101" t="s">
        <v>316</v>
      </c>
      <c r="C317" s="102" t="s">
        <v>317</v>
      </c>
      <c r="D317" s="191">
        <v>0.11</v>
      </c>
      <c r="E317" s="205">
        <v>1.5424</v>
      </c>
      <c r="F317" s="103" t="s">
        <v>60</v>
      </c>
      <c r="G317" s="51">
        <v>0</v>
      </c>
      <c r="H317" s="193" t="s">
        <v>2528</v>
      </c>
      <c r="I317" s="201">
        <v>0</v>
      </c>
    </row>
    <row r="318" spans="1:9">
      <c r="A318" s="209" t="s">
        <v>2547</v>
      </c>
      <c r="B318" s="209" t="s">
        <v>316</v>
      </c>
      <c r="C318" s="208" t="s">
        <v>317</v>
      </c>
      <c r="D318" s="191">
        <v>0.11</v>
      </c>
      <c r="E318" s="205">
        <v>1.5424</v>
      </c>
      <c r="F318" s="103" t="s">
        <v>60</v>
      </c>
      <c r="G318" s="51">
        <v>0</v>
      </c>
      <c r="H318" s="193" t="s">
        <v>2528</v>
      </c>
      <c r="I318" s="201">
        <v>0</v>
      </c>
    </row>
    <row r="319" spans="1:9">
      <c r="A319" s="101" t="s">
        <v>2490</v>
      </c>
      <c r="B319" s="101" t="s">
        <v>149</v>
      </c>
      <c r="C319" s="110" t="s">
        <v>1967</v>
      </c>
      <c r="D319" s="191">
        <v>0.126</v>
      </c>
      <c r="E319" s="205">
        <v>0.79559999999999997</v>
      </c>
      <c r="F319" s="103" t="s">
        <v>60</v>
      </c>
      <c r="G319" s="51">
        <v>147.68</v>
      </c>
      <c r="H319" s="193" t="s">
        <v>2528</v>
      </c>
      <c r="I319" s="201">
        <v>0</v>
      </c>
    </row>
    <row r="320" spans="1:9">
      <c r="A320" s="101" t="s">
        <v>149</v>
      </c>
      <c r="B320" s="101" t="s">
        <v>149</v>
      </c>
      <c r="C320" s="102" t="s">
        <v>1967</v>
      </c>
      <c r="D320" s="191">
        <v>0.126</v>
      </c>
      <c r="E320" s="205">
        <v>0.79559999999999997</v>
      </c>
      <c r="F320" s="103" t="s">
        <v>60</v>
      </c>
      <c r="G320" s="51">
        <v>147.68</v>
      </c>
      <c r="H320" s="193" t="s">
        <v>2528</v>
      </c>
      <c r="I320" s="201">
        <v>0</v>
      </c>
    </row>
    <row r="321" spans="1:9">
      <c r="A321" s="101" t="s">
        <v>318</v>
      </c>
      <c r="B321" s="101" t="s">
        <v>318</v>
      </c>
      <c r="C321" s="102" t="s">
        <v>319</v>
      </c>
      <c r="D321" s="191">
        <v>0.34200000000000003</v>
      </c>
      <c r="E321" s="205">
        <v>0.6996</v>
      </c>
      <c r="F321" s="103" t="s">
        <v>60</v>
      </c>
      <c r="G321" s="51">
        <v>240.41</v>
      </c>
      <c r="H321" s="193" t="s">
        <v>2528</v>
      </c>
      <c r="I321" s="201">
        <v>0</v>
      </c>
    </row>
    <row r="322" spans="1:9">
      <c r="A322" s="101" t="s">
        <v>140</v>
      </c>
      <c r="B322" s="101" t="s">
        <v>140</v>
      </c>
      <c r="C322" s="102" t="s">
        <v>2491</v>
      </c>
      <c r="D322" s="191">
        <v>0.13800000000000001</v>
      </c>
      <c r="E322" s="205">
        <v>1.4371</v>
      </c>
      <c r="F322" s="103" t="s">
        <v>60</v>
      </c>
      <c r="G322" s="51">
        <v>593.54</v>
      </c>
      <c r="H322" s="193" t="s">
        <v>2528</v>
      </c>
      <c r="I322" s="201">
        <v>0</v>
      </c>
    </row>
    <row r="323" spans="1:9">
      <c r="A323" s="101" t="s">
        <v>1723</v>
      </c>
      <c r="B323" s="101" t="s">
        <v>140</v>
      </c>
      <c r="C323" s="102" t="s">
        <v>2491</v>
      </c>
      <c r="D323" s="191">
        <v>0.13800000000000001</v>
      </c>
      <c r="E323" s="205">
        <v>1.4371</v>
      </c>
      <c r="F323" s="103" t="s">
        <v>60</v>
      </c>
      <c r="G323" s="51">
        <v>593.54</v>
      </c>
      <c r="H323" s="193" t="s">
        <v>2528</v>
      </c>
      <c r="I323" s="201">
        <v>0</v>
      </c>
    </row>
    <row r="324" spans="1:9">
      <c r="A324" s="101" t="s">
        <v>150</v>
      </c>
      <c r="B324" s="101" t="s">
        <v>150</v>
      </c>
      <c r="C324" s="102" t="s">
        <v>1961</v>
      </c>
      <c r="D324" s="191">
        <v>0.109</v>
      </c>
      <c r="E324" s="205">
        <v>0.87180000000000002</v>
      </c>
      <c r="F324" s="103" t="s">
        <v>60</v>
      </c>
      <c r="G324" s="51">
        <v>126.69</v>
      </c>
      <c r="H324" s="193" t="s">
        <v>2528</v>
      </c>
      <c r="I324" s="201">
        <v>0</v>
      </c>
    </row>
    <row r="325" spans="1:9">
      <c r="A325" s="101" t="s">
        <v>1725</v>
      </c>
      <c r="B325" s="101" t="s">
        <v>150</v>
      </c>
      <c r="C325" s="102" t="s">
        <v>1961</v>
      </c>
      <c r="D325" s="191">
        <v>0.109</v>
      </c>
      <c r="E325" s="205">
        <v>0.87180000000000002</v>
      </c>
      <c r="F325" s="103" t="s">
        <v>60</v>
      </c>
      <c r="G325" s="51">
        <v>126.69</v>
      </c>
      <c r="H325" s="193" t="s">
        <v>2528</v>
      </c>
      <c r="I325" s="201">
        <v>0</v>
      </c>
    </row>
    <row r="326" spans="1:9">
      <c r="A326" s="101" t="s">
        <v>2492</v>
      </c>
      <c r="B326" s="101" t="s">
        <v>150</v>
      </c>
      <c r="C326" s="102" t="s">
        <v>1961</v>
      </c>
      <c r="D326" s="191">
        <v>0.109</v>
      </c>
      <c r="E326" s="205">
        <v>0.87180000000000002</v>
      </c>
      <c r="F326" s="103" t="s">
        <v>60</v>
      </c>
      <c r="G326" s="51">
        <v>126.69</v>
      </c>
      <c r="H326" s="193" t="s">
        <v>2528</v>
      </c>
      <c r="I326" s="201">
        <v>0</v>
      </c>
    </row>
    <row r="327" spans="1:9">
      <c r="A327" s="101" t="s">
        <v>1810</v>
      </c>
      <c r="B327" s="101" t="s">
        <v>1810</v>
      </c>
      <c r="C327" s="102" t="s">
        <v>1809</v>
      </c>
      <c r="D327" s="191">
        <v>0.13600000000000001</v>
      </c>
      <c r="E327" s="205">
        <v>0.83989999999999998</v>
      </c>
      <c r="F327" s="103" t="s">
        <v>60</v>
      </c>
      <c r="G327" s="51">
        <v>0</v>
      </c>
      <c r="H327" s="193" t="s">
        <v>2528</v>
      </c>
      <c r="I327" s="201">
        <v>0</v>
      </c>
    </row>
    <row r="328" spans="1:9">
      <c r="A328" s="101" t="s">
        <v>1993</v>
      </c>
      <c r="B328" s="101" t="s">
        <v>1993</v>
      </c>
      <c r="C328" s="102" t="s">
        <v>2035</v>
      </c>
      <c r="D328" s="191">
        <v>0.22774</v>
      </c>
      <c r="E328" s="205">
        <v>0.60370000000000001</v>
      </c>
      <c r="F328" s="103" t="s">
        <v>60</v>
      </c>
      <c r="G328" s="51">
        <v>0</v>
      </c>
      <c r="H328" s="193" t="s">
        <v>2528</v>
      </c>
      <c r="I328" s="201">
        <v>0</v>
      </c>
    </row>
    <row r="329" spans="1:9">
      <c r="A329" s="101" t="s">
        <v>2549</v>
      </c>
      <c r="B329" s="101" t="s">
        <v>2549</v>
      </c>
      <c r="C329" s="102" t="s">
        <v>2578</v>
      </c>
      <c r="D329" s="191">
        <v>0.27285999999999999</v>
      </c>
      <c r="E329" s="205">
        <v>2.5333000000000001</v>
      </c>
      <c r="F329" s="103" t="s">
        <v>60</v>
      </c>
      <c r="G329" s="51">
        <v>0</v>
      </c>
      <c r="H329" s="193" t="s">
        <v>2528</v>
      </c>
      <c r="I329" s="201">
        <v>0</v>
      </c>
    </row>
    <row r="330" spans="1:9">
      <c r="A330" s="101" t="s">
        <v>2548</v>
      </c>
      <c r="B330" s="101" t="s">
        <v>2549</v>
      </c>
      <c r="C330" s="102" t="s">
        <v>2578</v>
      </c>
      <c r="D330" s="191">
        <v>0.27285999999999999</v>
      </c>
      <c r="E330" s="205">
        <v>1</v>
      </c>
      <c r="F330" s="103" t="s">
        <v>60</v>
      </c>
      <c r="G330" s="51">
        <v>0</v>
      </c>
      <c r="H330" s="193" t="s">
        <v>2528</v>
      </c>
      <c r="I330" s="201">
        <v>0</v>
      </c>
    </row>
    <row r="331" spans="1:9">
      <c r="A331" s="101" t="s">
        <v>2550</v>
      </c>
      <c r="B331" s="101" t="s">
        <v>2550</v>
      </c>
      <c r="C331" s="102" t="s">
        <v>2579</v>
      </c>
      <c r="D331" s="191">
        <v>0.27285999999999999</v>
      </c>
      <c r="E331" s="205">
        <v>1</v>
      </c>
      <c r="F331" s="103" t="s">
        <v>60</v>
      </c>
      <c r="G331" s="51">
        <v>0</v>
      </c>
      <c r="H331" s="193" t="s">
        <v>2528</v>
      </c>
      <c r="I331" s="201">
        <v>0</v>
      </c>
    </row>
    <row r="332" spans="1:9" s="110" customFormat="1">
      <c r="A332" s="101" t="s">
        <v>2587</v>
      </c>
      <c r="B332" s="101" t="s">
        <v>2588</v>
      </c>
      <c r="C332" s="102" t="s">
        <v>2585</v>
      </c>
      <c r="D332" s="191">
        <v>0.27285999999999999</v>
      </c>
      <c r="E332" s="205">
        <v>1</v>
      </c>
      <c r="F332" s="103" t="s">
        <v>1728</v>
      </c>
      <c r="G332" s="51">
        <v>0</v>
      </c>
      <c r="H332" s="193" t="s">
        <v>2528</v>
      </c>
      <c r="I332" s="201">
        <v>0</v>
      </c>
    </row>
    <row r="333" spans="1:9">
      <c r="A333" s="101" t="s">
        <v>323</v>
      </c>
      <c r="B333" s="101" t="s">
        <v>323</v>
      </c>
      <c r="C333" s="102" t="s">
        <v>1952</v>
      </c>
      <c r="D333" s="191">
        <v>0.22</v>
      </c>
      <c r="E333" s="205">
        <v>0.7974</v>
      </c>
      <c r="F333" s="103" t="s">
        <v>61</v>
      </c>
      <c r="G333" s="51">
        <v>93.67</v>
      </c>
      <c r="H333" s="193" t="s">
        <v>2528</v>
      </c>
      <c r="I333" s="201">
        <v>0</v>
      </c>
    </row>
    <row r="334" spans="1:9">
      <c r="A334" s="101" t="s">
        <v>2493</v>
      </c>
      <c r="B334" s="101" t="s">
        <v>323</v>
      </c>
      <c r="C334" s="102" t="s">
        <v>1952</v>
      </c>
      <c r="D334" s="191">
        <v>0.22</v>
      </c>
      <c r="E334" s="205">
        <v>0.7974</v>
      </c>
      <c r="F334" s="103" t="s">
        <v>61</v>
      </c>
      <c r="G334" s="51">
        <v>93.67</v>
      </c>
      <c r="H334" s="193" t="s">
        <v>2528</v>
      </c>
      <c r="I334" s="201">
        <v>0</v>
      </c>
    </row>
    <row r="335" spans="1:9">
      <c r="A335" s="101" t="s">
        <v>2494</v>
      </c>
      <c r="B335" s="101" t="s">
        <v>323</v>
      </c>
      <c r="C335" s="102" t="s">
        <v>1952</v>
      </c>
      <c r="D335" s="191">
        <v>0.22</v>
      </c>
      <c r="E335" s="205">
        <v>0.7974</v>
      </c>
      <c r="F335" s="103" t="s">
        <v>61</v>
      </c>
      <c r="G335" s="51">
        <v>93.67</v>
      </c>
      <c r="H335" s="193" t="s">
        <v>2528</v>
      </c>
      <c r="I335" s="201">
        <v>0</v>
      </c>
    </row>
    <row r="336" spans="1:9">
      <c r="A336" s="101" t="s">
        <v>195</v>
      </c>
      <c r="B336" s="101" t="s">
        <v>195</v>
      </c>
      <c r="C336" s="207" t="s">
        <v>1956</v>
      </c>
      <c r="D336" s="191">
        <v>0.14399999999999999</v>
      </c>
      <c r="E336" s="205">
        <v>0.86170000000000002</v>
      </c>
      <c r="F336" s="103" t="s">
        <v>61</v>
      </c>
      <c r="G336" s="51">
        <v>78.92</v>
      </c>
      <c r="H336" s="193" t="s">
        <v>2528</v>
      </c>
      <c r="I336" s="201">
        <v>0</v>
      </c>
    </row>
    <row r="337" spans="1:9">
      <c r="A337" s="101" t="s">
        <v>378</v>
      </c>
      <c r="B337" s="101" t="s">
        <v>378</v>
      </c>
      <c r="C337" s="102" t="s">
        <v>1893</v>
      </c>
      <c r="D337" s="191">
        <v>0.72099999999999997</v>
      </c>
      <c r="E337" s="205">
        <v>0.7601</v>
      </c>
      <c r="F337" s="103" t="s">
        <v>61</v>
      </c>
      <c r="G337" s="51">
        <v>864.01</v>
      </c>
      <c r="H337" s="193" t="s">
        <v>2528</v>
      </c>
      <c r="I337" s="201">
        <v>0</v>
      </c>
    </row>
    <row r="338" spans="1:9">
      <c r="A338" s="101" t="s">
        <v>115</v>
      </c>
      <c r="B338" s="101" t="s">
        <v>115</v>
      </c>
      <c r="C338" s="102" t="s">
        <v>1958</v>
      </c>
      <c r="D338" s="191">
        <v>0.105</v>
      </c>
      <c r="E338" s="205">
        <v>1.6685000000000001</v>
      </c>
      <c r="F338" s="103" t="s">
        <v>60</v>
      </c>
      <c r="G338" s="51">
        <v>0</v>
      </c>
      <c r="H338" s="193" t="s">
        <v>2530</v>
      </c>
      <c r="I338" s="201">
        <v>0.11</v>
      </c>
    </row>
    <row r="339" spans="1:9">
      <c r="A339" s="101" t="s">
        <v>326</v>
      </c>
      <c r="B339" s="101" t="s">
        <v>326</v>
      </c>
      <c r="C339" s="102" t="s">
        <v>327</v>
      </c>
      <c r="D339" s="191">
        <v>0.25700000000000001</v>
      </c>
      <c r="E339" s="205">
        <v>1.07</v>
      </c>
      <c r="F339" s="103" t="s">
        <v>60</v>
      </c>
      <c r="G339" s="51">
        <v>1124.6300000000001</v>
      </c>
      <c r="H339" s="193" t="s">
        <v>2530</v>
      </c>
      <c r="I339" s="201">
        <v>0.11</v>
      </c>
    </row>
    <row r="340" spans="1:9">
      <c r="A340" s="101" t="s">
        <v>2012</v>
      </c>
      <c r="B340" s="101" t="s">
        <v>326</v>
      </c>
      <c r="C340" s="102" t="s">
        <v>327</v>
      </c>
      <c r="D340" s="191">
        <v>0.25700000000000001</v>
      </c>
      <c r="E340" s="205">
        <v>1.07</v>
      </c>
      <c r="F340" s="103" t="s">
        <v>60</v>
      </c>
      <c r="G340" s="51">
        <v>1124.6300000000001</v>
      </c>
      <c r="H340" s="193" t="s">
        <v>2530</v>
      </c>
      <c r="I340" s="201">
        <v>0.11</v>
      </c>
    </row>
    <row r="341" spans="1:9">
      <c r="A341" s="209" t="s">
        <v>2495</v>
      </c>
      <c r="B341" s="209" t="s">
        <v>326</v>
      </c>
      <c r="C341" s="110" t="s">
        <v>327</v>
      </c>
      <c r="D341" s="191">
        <v>0.25700000000000001</v>
      </c>
      <c r="E341" s="205">
        <v>1.07</v>
      </c>
      <c r="F341" s="103" t="s">
        <v>60</v>
      </c>
      <c r="G341" s="51">
        <v>1124.6300000000001</v>
      </c>
      <c r="H341" s="193" t="s">
        <v>2530</v>
      </c>
      <c r="I341" s="201">
        <v>0.11</v>
      </c>
    </row>
    <row r="342" spans="1:9">
      <c r="A342" s="101" t="s">
        <v>324</v>
      </c>
      <c r="B342" s="101" t="s">
        <v>324</v>
      </c>
      <c r="C342" s="102" t="s">
        <v>1931</v>
      </c>
      <c r="D342" s="191">
        <v>0.184</v>
      </c>
      <c r="E342" s="205">
        <v>0.56140000000000001</v>
      </c>
      <c r="F342" s="103" t="s">
        <v>61</v>
      </c>
      <c r="G342" s="51">
        <v>74.47</v>
      </c>
      <c r="H342" s="193" t="s">
        <v>2528</v>
      </c>
      <c r="I342" s="201">
        <v>0</v>
      </c>
    </row>
    <row r="343" spans="1:9">
      <c r="A343" s="101" t="s">
        <v>325</v>
      </c>
      <c r="B343" s="101" t="s">
        <v>325</v>
      </c>
      <c r="C343" s="102" t="s">
        <v>1864</v>
      </c>
      <c r="D343" s="191">
        <v>0.54</v>
      </c>
      <c r="E343" s="205">
        <v>1.2717000000000001</v>
      </c>
      <c r="F343" s="103" t="s">
        <v>61</v>
      </c>
      <c r="G343" s="51">
        <v>202.91</v>
      </c>
      <c r="H343" s="193" t="s">
        <v>2528</v>
      </c>
      <c r="I343" s="201">
        <v>0</v>
      </c>
    </row>
    <row r="344" spans="1:9">
      <c r="A344" s="101" t="s">
        <v>328</v>
      </c>
      <c r="B344" s="101" t="s">
        <v>328</v>
      </c>
      <c r="C344" s="110" t="s">
        <v>1910</v>
      </c>
      <c r="D344" s="191">
        <v>0.158</v>
      </c>
      <c r="E344" s="205">
        <v>0.71840000000000004</v>
      </c>
      <c r="F344" s="103" t="s">
        <v>60</v>
      </c>
      <c r="G344" s="51">
        <v>0</v>
      </c>
      <c r="H344" s="193" t="s">
        <v>2528</v>
      </c>
      <c r="I344" s="201">
        <v>0</v>
      </c>
    </row>
    <row r="345" spans="1:9">
      <c r="A345" s="209" t="s">
        <v>2551</v>
      </c>
      <c r="B345" s="209" t="s">
        <v>161</v>
      </c>
      <c r="C345" s="208" t="s">
        <v>2580</v>
      </c>
      <c r="D345" s="191">
        <v>0.151</v>
      </c>
      <c r="E345" s="205">
        <v>1.2717000000000001</v>
      </c>
      <c r="F345" s="103" t="s">
        <v>60</v>
      </c>
      <c r="G345" s="51">
        <v>0</v>
      </c>
      <c r="H345" s="193" t="s">
        <v>2528</v>
      </c>
      <c r="I345" s="201">
        <v>0</v>
      </c>
    </row>
    <row r="346" spans="1:9">
      <c r="A346" s="101" t="s">
        <v>274</v>
      </c>
      <c r="B346" s="101" t="s">
        <v>274</v>
      </c>
      <c r="C346" s="102" t="s">
        <v>1911</v>
      </c>
      <c r="D346" s="191">
        <v>0.23100000000000001</v>
      </c>
      <c r="E346" s="205">
        <v>1.0541</v>
      </c>
      <c r="F346" s="103" t="s">
        <v>60</v>
      </c>
      <c r="G346" s="51">
        <v>214</v>
      </c>
      <c r="H346" s="193" t="s">
        <v>2530</v>
      </c>
      <c r="I346" s="201">
        <v>0.11</v>
      </c>
    </row>
    <row r="347" spans="1:9">
      <c r="A347" s="101" t="s">
        <v>2496</v>
      </c>
      <c r="B347" s="101" t="s">
        <v>329</v>
      </c>
      <c r="C347" s="102" t="s">
        <v>2497</v>
      </c>
      <c r="D347" s="191">
        <v>0.11899999999999999</v>
      </c>
      <c r="E347" s="205">
        <v>1.4630000000000001</v>
      </c>
      <c r="F347" s="103" t="s">
        <v>60</v>
      </c>
      <c r="G347" s="51">
        <v>0</v>
      </c>
      <c r="H347" s="193" t="s">
        <v>2528</v>
      </c>
      <c r="I347" s="201">
        <v>0</v>
      </c>
    </row>
    <row r="348" spans="1:9">
      <c r="A348" s="101" t="s">
        <v>329</v>
      </c>
      <c r="B348" s="101" t="s">
        <v>329</v>
      </c>
      <c r="C348" s="102" t="s">
        <v>2497</v>
      </c>
      <c r="D348" s="191">
        <v>0.11899999999999999</v>
      </c>
      <c r="E348" s="205">
        <v>1.4630000000000001</v>
      </c>
      <c r="F348" s="103" t="s">
        <v>60</v>
      </c>
      <c r="G348" s="51">
        <v>0</v>
      </c>
      <c r="H348" s="193" t="s">
        <v>2528</v>
      </c>
      <c r="I348" s="201">
        <v>0</v>
      </c>
    </row>
    <row r="349" spans="1:9">
      <c r="A349" s="101" t="s">
        <v>330</v>
      </c>
      <c r="B349" s="101" t="s">
        <v>330</v>
      </c>
      <c r="C349" s="102" t="s">
        <v>2498</v>
      </c>
      <c r="D349" s="191">
        <v>0.26346999999999998</v>
      </c>
      <c r="E349" s="205">
        <v>4.5536000000000003</v>
      </c>
      <c r="F349" s="103" t="s">
        <v>1728</v>
      </c>
      <c r="G349" s="51">
        <v>0</v>
      </c>
      <c r="H349" s="193" t="s">
        <v>2528</v>
      </c>
      <c r="I349" s="201">
        <v>0</v>
      </c>
    </row>
    <row r="350" spans="1:9">
      <c r="A350" s="101" t="s">
        <v>2552</v>
      </c>
      <c r="B350" s="101" t="s">
        <v>2552</v>
      </c>
      <c r="C350" s="102" t="s">
        <v>2581</v>
      </c>
      <c r="D350" s="191">
        <v>0.46761000000000003</v>
      </c>
      <c r="E350" s="205">
        <v>1</v>
      </c>
      <c r="F350" s="103" t="s">
        <v>1728</v>
      </c>
      <c r="G350" s="51">
        <v>0</v>
      </c>
      <c r="H350" s="193" t="s">
        <v>2528</v>
      </c>
      <c r="I350" s="201">
        <v>0</v>
      </c>
    </row>
    <row r="351" spans="1:9">
      <c r="A351" s="101" t="s">
        <v>360</v>
      </c>
      <c r="B351" s="101" t="s">
        <v>360</v>
      </c>
      <c r="C351" s="102" t="s">
        <v>1939</v>
      </c>
      <c r="D351" s="191">
        <v>0.39184000000000002</v>
      </c>
      <c r="E351" s="205">
        <v>2.9878999999999998</v>
      </c>
      <c r="F351" s="103" t="s">
        <v>1728</v>
      </c>
      <c r="G351" s="51">
        <v>0</v>
      </c>
      <c r="H351" s="193" t="s">
        <v>2528</v>
      </c>
      <c r="I351" s="201">
        <v>0</v>
      </c>
    </row>
    <row r="352" spans="1:9">
      <c r="A352" s="101" t="s">
        <v>355</v>
      </c>
      <c r="B352" s="101" t="s">
        <v>355</v>
      </c>
      <c r="C352" s="102" t="s">
        <v>1941</v>
      </c>
      <c r="D352" s="191">
        <v>0.35561999999999999</v>
      </c>
      <c r="E352" s="205">
        <v>1.9259999999999999</v>
      </c>
      <c r="F352" s="103" t="s">
        <v>1728</v>
      </c>
      <c r="G352" s="51">
        <v>0</v>
      </c>
      <c r="H352" s="193" t="s">
        <v>2528</v>
      </c>
      <c r="I352" s="201">
        <v>0</v>
      </c>
    </row>
    <row r="353" spans="1:9">
      <c r="A353" s="101" t="s">
        <v>359</v>
      </c>
      <c r="B353" s="101" t="s">
        <v>359</v>
      </c>
      <c r="C353" s="102" t="s">
        <v>1937</v>
      </c>
      <c r="D353" s="191">
        <v>0.28056999999999999</v>
      </c>
      <c r="E353" s="205">
        <v>1.5512999999999999</v>
      </c>
      <c r="F353" s="103" t="s">
        <v>1728</v>
      </c>
      <c r="G353" s="51">
        <v>0</v>
      </c>
      <c r="H353" s="193" t="s">
        <v>2528</v>
      </c>
      <c r="I353" s="201">
        <v>0</v>
      </c>
    </row>
    <row r="354" spans="1:9">
      <c r="A354" s="101" t="s">
        <v>331</v>
      </c>
      <c r="B354" s="101" t="s">
        <v>331</v>
      </c>
      <c r="C354" s="102" t="s">
        <v>1933</v>
      </c>
      <c r="D354" s="191">
        <v>0.24611</v>
      </c>
      <c r="E354" s="205">
        <v>1</v>
      </c>
      <c r="F354" s="103" t="s">
        <v>1728</v>
      </c>
      <c r="G354" s="51">
        <v>0</v>
      </c>
      <c r="H354" s="193" t="s">
        <v>2528</v>
      </c>
      <c r="I354" s="201">
        <v>0</v>
      </c>
    </row>
    <row r="355" spans="1:9">
      <c r="A355" s="101" t="s">
        <v>358</v>
      </c>
      <c r="B355" s="101" t="s">
        <v>358</v>
      </c>
      <c r="C355" s="102" t="s">
        <v>1940</v>
      </c>
      <c r="D355" s="191">
        <v>0.31247000000000003</v>
      </c>
      <c r="E355" s="205">
        <v>3.0425</v>
      </c>
      <c r="F355" s="103" t="s">
        <v>1728</v>
      </c>
      <c r="G355" s="51">
        <v>0</v>
      </c>
      <c r="H355" s="193" t="s">
        <v>2528</v>
      </c>
      <c r="I355" s="201">
        <v>0</v>
      </c>
    </row>
    <row r="356" spans="1:9">
      <c r="A356" s="101" t="s">
        <v>332</v>
      </c>
      <c r="B356" s="101" t="s">
        <v>332</v>
      </c>
      <c r="C356" s="102" t="s">
        <v>1934</v>
      </c>
      <c r="D356" s="191">
        <v>0.23594000000000001</v>
      </c>
      <c r="E356" s="205">
        <v>2.9243000000000001</v>
      </c>
      <c r="F356" s="103" t="s">
        <v>1728</v>
      </c>
      <c r="G356" s="51">
        <v>0</v>
      </c>
      <c r="H356" s="193" t="s">
        <v>2528</v>
      </c>
      <c r="I356" s="201">
        <v>0</v>
      </c>
    </row>
    <row r="357" spans="1:9">
      <c r="A357" s="101" t="s">
        <v>333</v>
      </c>
      <c r="B357" s="101" t="s">
        <v>333</v>
      </c>
      <c r="C357" s="102" t="s">
        <v>1960</v>
      </c>
      <c r="D357" s="191">
        <v>0.13</v>
      </c>
      <c r="E357" s="205">
        <v>0.67490000000000006</v>
      </c>
      <c r="F357" s="103" t="s">
        <v>60</v>
      </c>
      <c r="G357" s="51">
        <v>0</v>
      </c>
      <c r="H357" s="193" t="s">
        <v>2528</v>
      </c>
      <c r="I357" s="201">
        <v>0</v>
      </c>
    </row>
    <row r="358" spans="1:9">
      <c r="A358" s="101" t="s">
        <v>334</v>
      </c>
      <c r="B358" s="101" t="s">
        <v>334</v>
      </c>
      <c r="C358" s="102" t="s">
        <v>2499</v>
      </c>
      <c r="D358" s="191">
        <v>0.22700000000000001</v>
      </c>
      <c r="E358" s="205">
        <v>0.55820000000000003</v>
      </c>
      <c r="F358" s="103" t="s">
        <v>61</v>
      </c>
      <c r="G358" s="51">
        <v>106.43</v>
      </c>
      <c r="H358" s="193" t="s">
        <v>2528</v>
      </c>
      <c r="I358" s="201">
        <v>0</v>
      </c>
    </row>
    <row r="359" spans="1:9">
      <c r="A359" s="101" t="s">
        <v>337</v>
      </c>
      <c r="B359" s="101" t="s">
        <v>337</v>
      </c>
      <c r="C359" s="102" t="s">
        <v>2500</v>
      </c>
      <c r="D359" s="191">
        <v>0.16632</v>
      </c>
      <c r="E359" s="205">
        <v>0.83879999999999999</v>
      </c>
      <c r="F359" s="103" t="s">
        <v>61</v>
      </c>
      <c r="G359" s="51">
        <v>46.37</v>
      </c>
      <c r="H359" s="193" t="s">
        <v>2528</v>
      </c>
      <c r="I359" s="201">
        <v>0</v>
      </c>
    </row>
    <row r="360" spans="1:9">
      <c r="A360" s="101" t="s">
        <v>338</v>
      </c>
      <c r="B360" s="101" t="s">
        <v>338</v>
      </c>
      <c r="C360" s="102" t="s">
        <v>2501</v>
      </c>
      <c r="D360" s="191">
        <v>0.20918999999999999</v>
      </c>
      <c r="E360" s="205">
        <v>0.98470000000000002</v>
      </c>
      <c r="F360" s="103" t="s">
        <v>61</v>
      </c>
      <c r="G360" s="51">
        <v>125.92</v>
      </c>
      <c r="H360" s="193" t="s">
        <v>2528</v>
      </c>
      <c r="I360" s="201">
        <v>0</v>
      </c>
    </row>
    <row r="361" spans="1:9">
      <c r="A361" s="101" t="s">
        <v>339</v>
      </c>
      <c r="B361" s="101" t="s">
        <v>339</v>
      </c>
      <c r="C361" s="102" t="s">
        <v>2502</v>
      </c>
      <c r="D361" s="191">
        <v>0.27285999999999999</v>
      </c>
      <c r="E361" s="205">
        <v>2.3490000000000002</v>
      </c>
      <c r="F361" s="103" t="s">
        <v>60</v>
      </c>
      <c r="G361" s="51">
        <v>2623.27</v>
      </c>
      <c r="H361" s="193" t="s">
        <v>2528</v>
      </c>
      <c r="I361" s="201">
        <v>0</v>
      </c>
    </row>
    <row r="362" spans="1:9">
      <c r="A362" s="101" t="s">
        <v>340</v>
      </c>
      <c r="B362" s="101" t="s">
        <v>340</v>
      </c>
      <c r="C362" s="102" t="s">
        <v>1932</v>
      </c>
      <c r="D362" s="191">
        <v>0.11616</v>
      </c>
      <c r="E362" s="205">
        <v>2.7197</v>
      </c>
      <c r="F362" s="103" t="s">
        <v>1728</v>
      </c>
      <c r="G362" s="51">
        <v>0</v>
      </c>
      <c r="H362" s="193" t="s">
        <v>2528</v>
      </c>
      <c r="I362" s="201">
        <v>0</v>
      </c>
    </row>
    <row r="363" spans="1:9">
      <c r="A363" s="101" t="s">
        <v>2027</v>
      </c>
      <c r="B363" s="101" t="s">
        <v>2027</v>
      </c>
      <c r="C363" s="102" t="s">
        <v>2041</v>
      </c>
      <c r="D363" s="191">
        <v>0.26100000000000001</v>
      </c>
      <c r="E363" s="205">
        <v>1</v>
      </c>
      <c r="F363" s="103" t="s">
        <v>60</v>
      </c>
      <c r="G363" s="51">
        <v>0</v>
      </c>
      <c r="H363" s="193" t="s">
        <v>2528</v>
      </c>
      <c r="I363" s="201">
        <v>0</v>
      </c>
    </row>
    <row r="364" spans="1:9">
      <c r="A364" s="101" t="s">
        <v>341</v>
      </c>
      <c r="B364" s="101" t="s">
        <v>341</v>
      </c>
      <c r="C364" s="102" t="s">
        <v>342</v>
      </c>
      <c r="D364" s="191">
        <v>0.124</v>
      </c>
      <c r="E364" s="205">
        <v>0.65700000000000003</v>
      </c>
      <c r="F364" s="103" t="s">
        <v>60</v>
      </c>
      <c r="G364" s="51">
        <v>0</v>
      </c>
      <c r="H364" s="193" t="s">
        <v>2528</v>
      </c>
      <c r="I364" s="201">
        <v>0</v>
      </c>
    </row>
    <row r="365" spans="1:9">
      <c r="A365" s="101" t="s">
        <v>343</v>
      </c>
      <c r="B365" s="101" t="s">
        <v>343</v>
      </c>
      <c r="C365" s="102" t="s">
        <v>344</v>
      </c>
      <c r="D365" s="191">
        <v>0.11799999999999999</v>
      </c>
      <c r="E365" s="205">
        <v>1.2170000000000001</v>
      </c>
      <c r="F365" s="103" t="s">
        <v>60</v>
      </c>
      <c r="G365" s="51">
        <v>0</v>
      </c>
      <c r="H365" s="193" t="s">
        <v>2528</v>
      </c>
      <c r="I365" s="201">
        <v>0</v>
      </c>
    </row>
    <row r="366" spans="1:9">
      <c r="A366" s="101" t="s">
        <v>345</v>
      </c>
      <c r="B366" s="101" t="s">
        <v>345</v>
      </c>
      <c r="C366" s="102" t="s">
        <v>1888</v>
      </c>
      <c r="D366" s="191">
        <v>0.2</v>
      </c>
      <c r="E366" s="205">
        <v>0.82069999999999999</v>
      </c>
      <c r="F366" s="103" t="s">
        <v>60</v>
      </c>
      <c r="G366" s="51">
        <v>165</v>
      </c>
      <c r="H366" s="193" t="s">
        <v>2528</v>
      </c>
      <c r="I366" s="201">
        <v>0</v>
      </c>
    </row>
    <row r="367" spans="1:9">
      <c r="A367" s="101" t="s">
        <v>346</v>
      </c>
      <c r="B367" s="101" t="s">
        <v>346</v>
      </c>
      <c r="C367" s="102" t="s">
        <v>347</v>
      </c>
      <c r="D367" s="191">
        <v>0.377</v>
      </c>
      <c r="E367" s="205">
        <v>0.51380000000000003</v>
      </c>
      <c r="F367" s="103" t="s">
        <v>60</v>
      </c>
      <c r="G367" s="51">
        <v>0</v>
      </c>
      <c r="H367" s="193" t="s">
        <v>2528</v>
      </c>
      <c r="I367" s="201">
        <v>0</v>
      </c>
    </row>
    <row r="368" spans="1:9">
      <c r="A368" s="101" t="s">
        <v>348</v>
      </c>
      <c r="B368" s="101" t="s">
        <v>348</v>
      </c>
      <c r="C368" s="102" t="s">
        <v>1891</v>
      </c>
      <c r="D368" s="191">
        <v>0.159</v>
      </c>
      <c r="E368" s="205">
        <v>0.70099999999999996</v>
      </c>
      <c r="F368" s="103" t="s">
        <v>60</v>
      </c>
      <c r="G368" s="51">
        <v>0</v>
      </c>
      <c r="H368" s="193" t="s">
        <v>2528</v>
      </c>
      <c r="I368" s="201">
        <v>0</v>
      </c>
    </row>
    <row r="369" spans="1:9">
      <c r="A369" s="101" t="s">
        <v>349</v>
      </c>
      <c r="B369" s="101" t="s">
        <v>349</v>
      </c>
      <c r="C369" s="102" t="s">
        <v>350</v>
      </c>
      <c r="D369" s="191">
        <v>0.248</v>
      </c>
      <c r="E369" s="205">
        <v>1.0575000000000001</v>
      </c>
      <c r="F369" s="103" t="s">
        <v>60</v>
      </c>
      <c r="G369" s="51">
        <v>0</v>
      </c>
      <c r="H369" s="193" t="s">
        <v>2528</v>
      </c>
      <c r="I369" s="201">
        <v>0</v>
      </c>
    </row>
    <row r="370" spans="1:9">
      <c r="A370" s="101" t="s">
        <v>2503</v>
      </c>
      <c r="B370" s="101" t="s">
        <v>349</v>
      </c>
      <c r="C370" s="102" t="s">
        <v>350</v>
      </c>
      <c r="D370" s="191">
        <v>0.248</v>
      </c>
      <c r="E370" s="205">
        <v>1.0575000000000001</v>
      </c>
      <c r="F370" s="103" t="s">
        <v>60</v>
      </c>
      <c r="G370" s="51">
        <v>0</v>
      </c>
      <c r="H370" s="193" t="s">
        <v>2528</v>
      </c>
      <c r="I370" s="201">
        <v>0</v>
      </c>
    </row>
    <row r="371" spans="1:9">
      <c r="A371" s="101" t="s">
        <v>351</v>
      </c>
      <c r="B371" s="101" t="s">
        <v>351</v>
      </c>
      <c r="C371" s="102" t="s">
        <v>352</v>
      </c>
      <c r="D371" s="191">
        <v>0.22500000000000001</v>
      </c>
      <c r="E371" s="205">
        <v>1.1269</v>
      </c>
      <c r="F371" s="103" t="s">
        <v>60</v>
      </c>
      <c r="G371" s="51">
        <v>0</v>
      </c>
      <c r="H371" s="193" t="s">
        <v>2528</v>
      </c>
      <c r="I371" s="201">
        <v>0</v>
      </c>
    </row>
    <row r="372" spans="1:9">
      <c r="A372" s="101" t="s">
        <v>353</v>
      </c>
      <c r="B372" s="101" t="s">
        <v>353</v>
      </c>
      <c r="C372" s="102" t="s">
        <v>2504</v>
      </c>
      <c r="D372" s="191">
        <v>0.38900000000000001</v>
      </c>
      <c r="E372" s="205">
        <v>1.5638000000000001</v>
      </c>
      <c r="F372" s="103" t="s">
        <v>60</v>
      </c>
      <c r="G372" s="51">
        <v>0</v>
      </c>
      <c r="H372" s="193" t="s">
        <v>2528</v>
      </c>
      <c r="I372" s="201">
        <v>0</v>
      </c>
    </row>
    <row r="373" spans="1:9">
      <c r="A373" s="101" t="s">
        <v>356</v>
      </c>
      <c r="B373" s="101" t="s">
        <v>356</v>
      </c>
      <c r="C373" s="102" t="s">
        <v>357</v>
      </c>
      <c r="D373" s="191">
        <v>0.24417</v>
      </c>
      <c r="E373" s="205">
        <v>1</v>
      </c>
      <c r="F373" s="103" t="s">
        <v>1728</v>
      </c>
      <c r="G373" s="51">
        <v>0</v>
      </c>
      <c r="H373" s="193" t="s">
        <v>2528</v>
      </c>
      <c r="I373" s="201">
        <v>0</v>
      </c>
    </row>
    <row r="374" spans="1:9">
      <c r="A374" s="101" t="s">
        <v>2505</v>
      </c>
      <c r="B374" s="101" t="s">
        <v>361</v>
      </c>
      <c r="C374" s="102" t="s">
        <v>362</v>
      </c>
      <c r="D374" s="191">
        <v>0.20499999999999999</v>
      </c>
      <c r="E374" s="205">
        <v>1.2986</v>
      </c>
      <c r="F374" s="103" t="s">
        <v>60</v>
      </c>
      <c r="G374" s="51">
        <v>205.24</v>
      </c>
      <c r="H374" s="193" t="s">
        <v>2528</v>
      </c>
      <c r="I374" s="201">
        <v>0</v>
      </c>
    </row>
    <row r="375" spans="1:9">
      <c r="A375" s="101" t="s">
        <v>361</v>
      </c>
      <c r="B375" s="101" t="s">
        <v>361</v>
      </c>
      <c r="C375" s="102" t="s">
        <v>362</v>
      </c>
      <c r="D375" s="191">
        <v>0.20499999999999999</v>
      </c>
      <c r="E375" s="205">
        <v>1.2986</v>
      </c>
      <c r="F375" s="103" t="s">
        <v>60</v>
      </c>
      <c r="G375" s="51">
        <v>205.24</v>
      </c>
      <c r="H375" s="193" t="s">
        <v>2528</v>
      </c>
      <c r="I375" s="201">
        <v>0</v>
      </c>
    </row>
    <row r="376" spans="1:9">
      <c r="A376" s="101" t="s">
        <v>363</v>
      </c>
      <c r="B376" s="101" t="s">
        <v>363</v>
      </c>
      <c r="C376" s="102" t="s">
        <v>1935</v>
      </c>
      <c r="D376" s="191">
        <v>0.16900000000000001</v>
      </c>
      <c r="E376" s="205">
        <v>1.1067</v>
      </c>
      <c r="F376" s="103" t="s">
        <v>60</v>
      </c>
      <c r="G376" s="51">
        <v>0</v>
      </c>
      <c r="H376" s="193" t="s">
        <v>2528</v>
      </c>
      <c r="I376" s="201">
        <v>0</v>
      </c>
    </row>
    <row r="377" spans="1:9">
      <c r="A377" s="101" t="s">
        <v>2506</v>
      </c>
      <c r="B377" s="101" t="s">
        <v>2506</v>
      </c>
      <c r="C377" s="102" t="s">
        <v>2507</v>
      </c>
      <c r="D377" s="191">
        <v>0.27285999999999999</v>
      </c>
      <c r="E377" s="205">
        <v>0.95620000000000005</v>
      </c>
      <c r="F377" s="103" t="s">
        <v>60</v>
      </c>
      <c r="G377" s="51">
        <v>0</v>
      </c>
      <c r="H377" s="193" t="s">
        <v>2528</v>
      </c>
      <c r="I377" s="201">
        <v>0</v>
      </c>
    </row>
    <row r="378" spans="1:9">
      <c r="A378" s="101" t="s">
        <v>2508</v>
      </c>
      <c r="B378" s="101" t="s">
        <v>366</v>
      </c>
      <c r="C378" s="102" t="s">
        <v>1902</v>
      </c>
      <c r="D378" s="191">
        <v>0.16200000000000001</v>
      </c>
      <c r="E378" s="205">
        <v>0.96960000000000002</v>
      </c>
      <c r="F378" s="103" t="s">
        <v>60</v>
      </c>
      <c r="G378" s="51">
        <v>808.69</v>
      </c>
      <c r="H378" s="193" t="s">
        <v>2535</v>
      </c>
      <c r="I378" s="201">
        <v>0.17</v>
      </c>
    </row>
    <row r="379" spans="1:9">
      <c r="A379" s="101" t="s">
        <v>366</v>
      </c>
      <c r="B379" s="101" t="s">
        <v>366</v>
      </c>
      <c r="C379" s="102" t="s">
        <v>1902</v>
      </c>
      <c r="D379" s="191">
        <v>0.16200000000000001</v>
      </c>
      <c r="E379" s="205">
        <v>0.96960000000000002</v>
      </c>
      <c r="F379" s="103" t="s">
        <v>60</v>
      </c>
      <c r="G379" s="51">
        <v>808.69</v>
      </c>
      <c r="H379" s="193" t="s">
        <v>2535</v>
      </c>
      <c r="I379" s="201">
        <v>0.17</v>
      </c>
    </row>
    <row r="380" spans="1:9">
      <c r="A380" s="101" t="s">
        <v>2023</v>
      </c>
      <c r="B380" s="101" t="s">
        <v>366</v>
      </c>
      <c r="C380" s="102" t="s">
        <v>1902</v>
      </c>
      <c r="D380" s="191">
        <v>0.16200000000000001</v>
      </c>
      <c r="E380" s="205">
        <v>0.96960000000000002</v>
      </c>
      <c r="F380" s="103" t="s">
        <v>60</v>
      </c>
      <c r="G380" s="51">
        <v>808.69</v>
      </c>
      <c r="H380" s="193" t="s">
        <v>2535</v>
      </c>
      <c r="I380" s="201">
        <v>0.17</v>
      </c>
    </row>
    <row r="381" spans="1:9">
      <c r="A381" s="101" t="s">
        <v>2509</v>
      </c>
      <c r="B381" s="101" t="s">
        <v>366</v>
      </c>
      <c r="C381" s="102" t="s">
        <v>1902</v>
      </c>
      <c r="D381" s="191">
        <v>0.16200000000000001</v>
      </c>
      <c r="E381" s="205">
        <v>0.96960000000000002</v>
      </c>
      <c r="F381" s="103" t="s">
        <v>60</v>
      </c>
      <c r="G381" s="51">
        <v>808.69</v>
      </c>
      <c r="H381" s="193" t="s">
        <v>2535</v>
      </c>
      <c r="I381" s="201">
        <v>0.17</v>
      </c>
    </row>
    <row r="382" spans="1:9">
      <c r="A382" s="101" t="s">
        <v>364</v>
      </c>
      <c r="B382" s="101" t="s">
        <v>364</v>
      </c>
      <c r="C382" s="102" t="s">
        <v>2510</v>
      </c>
      <c r="D382" s="191">
        <v>0.55993000000000004</v>
      </c>
      <c r="E382" s="205">
        <v>1.3098000000000001</v>
      </c>
      <c r="F382" s="103" t="s">
        <v>1729</v>
      </c>
      <c r="G382" s="51">
        <v>0</v>
      </c>
      <c r="H382" s="193" t="s">
        <v>2528</v>
      </c>
      <c r="I382" s="201">
        <v>0</v>
      </c>
    </row>
    <row r="383" spans="1:9">
      <c r="A383" s="101" t="s">
        <v>2013</v>
      </c>
      <c r="B383" s="101" t="s">
        <v>1708</v>
      </c>
      <c r="C383" s="102" t="s">
        <v>1887</v>
      </c>
      <c r="D383" s="191">
        <v>0.23499999999999999</v>
      </c>
      <c r="E383" s="205">
        <v>0.97089999999999999</v>
      </c>
      <c r="F383" s="103" t="s">
        <v>60</v>
      </c>
      <c r="G383" s="51">
        <v>274.16000000000003</v>
      </c>
      <c r="H383" s="193" t="s">
        <v>2530</v>
      </c>
      <c r="I383" s="201">
        <v>0.11</v>
      </c>
    </row>
    <row r="384" spans="1:9">
      <c r="A384" s="101" t="s">
        <v>1708</v>
      </c>
      <c r="B384" s="101" t="s">
        <v>1708</v>
      </c>
      <c r="C384" s="102" t="s">
        <v>1887</v>
      </c>
      <c r="D384" s="191">
        <v>0.23499999999999999</v>
      </c>
      <c r="E384" s="205">
        <v>0.97089999999999999</v>
      </c>
      <c r="F384" s="103" t="s">
        <v>60</v>
      </c>
      <c r="G384" s="51">
        <v>274.16000000000003</v>
      </c>
      <c r="H384" s="193" t="s">
        <v>2530</v>
      </c>
      <c r="I384" s="201">
        <v>0.11</v>
      </c>
    </row>
    <row r="385" spans="1:9">
      <c r="A385" s="101" t="s">
        <v>2014</v>
      </c>
      <c r="B385" s="101" t="s">
        <v>1708</v>
      </c>
      <c r="C385" s="102" t="s">
        <v>1887</v>
      </c>
      <c r="D385" s="191">
        <v>0.23499999999999999</v>
      </c>
      <c r="E385" s="205">
        <v>0.97089999999999999</v>
      </c>
      <c r="F385" s="103" t="s">
        <v>60</v>
      </c>
      <c r="G385" s="51">
        <v>274.16000000000003</v>
      </c>
      <c r="H385" s="193" t="s">
        <v>2530</v>
      </c>
      <c r="I385" s="201">
        <v>0.11</v>
      </c>
    </row>
    <row r="386" spans="1:9">
      <c r="A386" s="101" t="s">
        <v>2015</v>
      </c>
      <c r="B386" s="101" t="s">
        <v>1708</v>
      </c>
      <c r="C386" s="102" t="s">
        <v>1887</v>
      </c>
      <c r="D386" s="191">
        <v>0.23499999999999999</v>
      </c>
      <c r="E386" s="205">
        <v>0.97089999999999999</v>
      </c>
      <c r="F386" s="103" t="s">
        <v>60</v>
      </c>
      <c r="G386" s="51">
        <v>274.16000000000003</v>
      </c>
      <c r="H386" s="193" t="s">
        <v>2530</v>
      </c>
      <c r="I386" s="201">
        <v>0.11</v>
      </c>
    </row>
    <row r="387" spans="1:9">
      <c r="A387" s="101" t="s">
        <v>1709</v>
      </c>
      <c r="B387" s="101" t="s">
        <v>1708</v>
      </c>
      <c r="C387" s="102" t="s">
        <v>1887</v>
      </c>
      <c r="D387" s="191">
        <v>0.23499999999999999</v>
      </c>
      <c r="E387" s="205">
        <v>0.97089999999999999</v>
      </c>
      <c r="F387" s="103" t="s">
        <v>60</v>
      </c>
      <c r="G387" s="51">
        <v>274.16000000000003</v>
      </c>
      <c r="H387" s="193" t="s">
        <v>2530</v>
      </c>
      <c r="I387" s="201">
        <v>0.11</v>
      </c>
    </row>
    <row r="388" spans="1:9">
      <c r="A388" s="101" t="s">
        <v>2511</v>
      </c>
      <c r="B388" s="101" t="s">
        <v>1708</v>
      </c>
      <c r="C388" s="102" t="s">
        <v>1887</v>
      </c>
      <c r="D388" s="191">
        <v>0.23499999999999999</v>
      </c>
      <c r="E388" s="205">
        <v>0.97089999999999999</v>
      </c>
      <c r="F388" s="103" t="s">
        <v>60</v>
      </c>
      <c r="G388" s="51">
        <v>274.16000000000003</v>
      </c>
      <c r="H388" s="193" t="s">
        <v>2530</v>
      </c>
      <c r="I388" s="201">
        <v>0.11</v>
      </c>
    </row>
    <row r="389" spans="1:9">
      <c r="A389" s="101" t="s">
        <v>371</v>
      </c>
      <c r="B389" s="101" t="s">
        <v>371</v>
      </c>
      <c r="C389" s="102" t="s">
        <v>2512</v>
      </c>
      <c r="D389" s="191">
        <v>0.111</v>
      </c>
      <c r="E389" s="205">
        <v>0.67079999999999995</v>
      </c>
      <c r="F389" s="103" t="s">
        <v>60</v>
      </c>
      <c r="G389" s="51">
        <v>215.59</v>
      </c>
      <c r="H389" s="193" t="s">
        <v>2528</v>
      </c>
      <c r="I389" s="201">
        <v>0</v>
      </c>
    </row>
    <row r="390" spans="1:9">
      <c r="A390" s="101" t="s">
        <v>2513</v>
      </c>
      <c r="B390" s="101" t="s">
        <v>371</v>
      </c>
      <c r="C390" s="102" t="s">
        <v>2512</v>
      </c>
      <c r="D390" s="191">
        <v>0.111</v>
      </c>
      <c r="E390" s="205">
        <v>0.67079999999999995</v>
      </c>
      <c r="F390" s="103" t="s">
        <v>60</v>
      </c>
      <c r="G390" s="51">
        <v>215.59</v>
      </c>
      <c r="H390" s="193" t="s">
        <v>2528</v>
      </c>
      <c r="I390" s="201">
        <v>0</v>
      </c>
    </row>
    <row r="391" spans="1:9">
      <c r="A391" s="101" t="s">
        <v>367</v>
      </c>
      <c r="B391" s="101" t="s">
        <v>367</v>
      </c>
      <c r="C391" s="102" t="s">
        <v>368</v>
      </c>
      <c r="D391" s="191">
        <v>0.113</v>
      </c>
      <c r="E391" s="205">
        <v>0.73939999999999995</v>
      </c>
      <c r="F391" s="103" t="s">
        <v>60</v>
      </c>
      <c r="G391" s="51">
        <v>191.7</v>
      </c>
      <c r="H391" s="193" t="s">
        <v>2528</v>
      </c>
      <c r="I391" s="201">
        <v>0</v>
      </c>
    </row>
    <row r="392" spans="1:9">
      <c r="A392" s="101" t="s">
        <v>1808</v>
      </c>
      <c r="B392" s="101" t="s">
        <v>1808</v>
      </c>
      <c r="C392" s="102" t="s">
        <v>2039</v>
      </c>
      <c r="D392" s="191">
        <v>0.27285999999999999</v>
      </c>
      <c r="E392" s="205">
        <v>1.0245</v>
      </c>
      <c r="F392" s="103" t="s">
        <v>60</v>
      </c>
      <c r="G392" s="51">
        <v>0</v>
      </c>
      <c r="H392" s="193" t="s">
        <v>2528</v>
      </c>
      <c r="I392" s="201">
        <v>0</v>
      </c>
    </row>
    <row r="393" spans="1:9">
      <c r="A393" s="101" t="s">
        <v>369</v>
      </c>
      <c r="B393" s="101" t="s">
        <v>369</v>
      </c>
      <c r="C393" s="102" t="s">
        <v>1883</v>
      </c>
      <c r="D393" s="191">
        <v>0.20699999999999999</v>
      </c>
      <c r="E393" s="205">
        <v>0.97209999999999996</v>
      </c>
      <c r="F393" s="103" t="s">
        <v>60</v>
      </c>
      <c r="G393" s="51">
        <v>156.44999999999999</v>
      </c>
      <c r="H393" s="193" t="s">
        <v>2528</v>
      </c>
      <c r="I393" s="201">
        <v>0</v>
      </c>
    </row>
    <row r="394" spans="1:9">
      <c r="A394" s="101" t="s">
        <v>1703</v>
      </c>
      <c r="B394" s="101" t="s">
        <v>369</v>
      </c>
      <c r="C394" s="102" t="s">
        <v>1883</v>
      </c>
      <c r="D394" s="191">
        <v>0.20699999999999999</v>
      </c>
      <c r="E394" s="205">
        <v>0.97209999999999996</v>
      </c>
      <c r="F394" s="103" t="s">
        <v>60</v>
      </c>
      <c r="G394" s="51">
        <v>156.44999999999999</v>
      </c>
      <c r="H394" s="193" t="s">
        <v>2528</v>
      </c>
      <c r="I394" s="201">
        <v>0</v>
      </c>
    </row>
    <row r="395" spans="1:9">
      <c r="A395" s="101" t="s">
        <v>365</v>
      </c>
      <c r="B395" s="101" t="s">
        <v>365</v>
      </c>
      <c r="C395" s="102" t="s">
        <v>1938</v>
      </c>
      <c r="D395" s="191">
        <v>0.193</v>
      </c>
      <c r="E395" s="205">
        <v>0.754</v>
      </c>
      <c r="F395" s="103" t="s">
        <v>60</v>
      </c>
      <c r="G395" s="51">
        <v>0</v>
      </c>
      <c r="H395" s="193" t="s">
        <v>2528</v>
      </c>
      <c r="I395" s="201">
        <v>0</v>
      </c>
    </row>
    <row r="396" spans="1:9">
      <c r="A396" s="101" t="s">
        <v>370</v>
      </c>
      <c r="B396" s="101" t="s">
        <v>370</v>
      </c>
      <c r="C396" s="102" t="s">
        <v>1962</v>
      </c>
      <c r="D396" s="191">
        <v>0.56277999999999995</v>
      </c>
      <c r="E396" s="205">
        <v>1.0835999999999999</v>
      </c>
      <c r="F396" s="103" t="s">
        <v>1729</v>
      </c>
      <c r="G396" s="51">
        <v>0</v>
      </c>
      <c r="H396" s="193" t="s">
        <v>2528</v>
      </c>
      <c r="I396" s="201">
        <v>0</v>
      </c>
    </row>
    <row r="397" spans="1:9">
      <c r="A397" s="101" t="s">
        <v>372</v>
      </c>
      <c r="B397" s="101" t="s">
        <v>372</v>
      </c>
      <c r="C397" s="102" t="s">
        <v>1892</v>
      </c>
      <c r="D397" s="191">
        <v>0.23499999999999999</v>
      </c>
      <c r="E397" s="205">
        <v>1.0270999999999999</v>
      </c>
      <c r="F397" s="103" t="s">
        <v>60</v>
      </c>
      <c r="G397" s="51">
        <v>200.52</v>
      </c>
      <c r="H397" s="193" t="s">
        <v>2530</v>
      </c>
      <c r="I397" s="201">
        <v>0.11</v>
      </c>
    </row>
    <row r="398" spans="1:9">
      <c r="A398" s="101" t="s">
        <v>2021</v>
      </c>
      <c r="B398" s="101" t="s">
        <v>372</v>
      </c>
      <c r="C398" s="102" t="s">
        <v>1892</v>
      </c>
      <c r="D398" s="191">
        <v>0.23499999999999999</v>
      </c>
      <c r="E398" s="205">
        <v>1.0270999999999999</v>
      </c>
      <c r="F398" s="103" t="s">
        <v>60</v>
      </c>
      <c r="G398" s="51">
        <v>200.52</v>
      </c>
      <c r="H398" s="193" t="s">
        <v>2530</v>
      </c>
      <c r="I398" s="201">
        <v>0.11</v>
      </c>
    </row>
    <row r="399" spans="1:9">
      <c r="A399" s="101" t="s">
        <v>2515</v>
      </c>
      <c r="B399" s="101" t="s">
        <v>372</v>
      </c>
      <c r="C399" s="102" t="s">
        <v>1892</v>
      </c>
      <c r="D399" s="191">
        <v>0.23499999999999999</v>
      </c>
      <c r="E399" s="205">
        <v>1.0270999999999999</v>
      </c>
      <c r="F399" s="103" t="s">
        <v>60</v>
      </c>
      <c r="G399" s="51">
        <v>200.52</v>
      </c>
      <c r="H399" s="193" t="s">
        <v>2530</v>
      </c>
      <c r="I399" s="201">
        <v>0.11</v>
      </c>
    </row>
    <row r="400" spans="1:9">
      <c r="A400" s="101" t="s">
        <v>2514</v>
      </c>
      <c r="B400" s="101" t="s">
        <v>372</v>
      </c>
      <c r="C400" s="102" t="s">
        <v>1892</v>
      </c>
      <c r="D400" s="191">
        <v>0.23499999999999999</v>
      </c>
      <c r="E400" s="205">
        <v>1.0270999999999999</v>
      </c>
      <c r="F400" s="103" t="s">
        <v>60</v>
      </c>
      <c r="G400" s="51">
        <v>200.52</v>
      </c>
      <c r="H400" s="193" t="s">
        <v>2530</v>
      </c>
      <c r="I400" s="201">
        <v>0.11</v>
      </c>
    </row>
    <row r="401" spans="1:9">
      <c r="A401" s="101" t="s">
        <v>377</v>
      </c>
      <c r="B401" s="101" t="s">
        <v>377</v>
      </c>
      <c r="C401" s="102" t="s">
        <v>1957</v>
      </c>
      <c r="D401" s="191">
        <v>0.15</v>
      </c>
      <c r="E401" s="205">
        <v>0.89890000000000003</v>
      </c>
      <c r="F401" s="103" t="s">
        <v>60</v>
      </c>
      <c r="G401" s="51">
        <v>0</v>
      </c>
      <c r="H401" s="193" t="s">
        <v>2528</v>
      </c>
      <c r="I401" s="201">
        <v>0</v>
      </c>
    </row>
    <row r="402" spans="1:9">
      <c r="A402" s="101" t="s">
        <v>2516</v>
      </c>
      <c r="B402" s="101" t="s">
        <v>377</v>
      </c>
      <c r="C402" s="102" t="s">
        <v>1957</v>
      </c>
      <c r="D402" s="191">
        <v>0.15</v>
      </c>
      <c r="E402" s="205">
        <v>0.89890000000000003</v>
      </c>
      <c r="F402" s="103" t="s">
        <v>60</v>
      </c>
      <c r="G402" s="51">
        <v>0</v>
      </c>
      <c r="H402" s="193" t="s">
        <v>2528</v>
      </c>
      <c r="I402" s="201">
        <v>0</v>
      </c>
    </row>
    <row r="403" spans="1:9">
      <c r="A403" s="101" t="s">
        <v>373</v>
      </c>
      <c r="B403" s="101" t="s">
        <v>373</v>
      </c>
      <c r="C403" s="102" t="s">
        <v>374</v>
      </c>
      <c r="D403" s="191">
        <v>0.17</v>
      </c>
      <c r="E403" s="205">
        <v>1.1498999999999999</v>
      </c>
      <c r="F403" s="103" t="s">
        <v>60</v>
      </c>
      <c r="G403" s="51">
        <v>1581.52</v>
      </c>
      <c r="H403" s="193" t="s">
        <v>2535</v>
      </c>
      <c r="I403" s="201">
        <v>0.17</v>
      </c>
    </row>
    <row r="404" spans="1:9">
      <c r="A404" s="101" t="s">
        <v>1806</v>
      </c>
      <c r="B404" s="101" t="s">
        <v>373</v>
      </c>
      <c r="C404" s="102" t="s">
        <v>374</v>
      </c>
      <c r="D404" s="191">
        <v>0.17</v>
      </c>
      <c r="E404" s="205">
        <v>1.1498999999999999</v>
      </c>
      <c r="F404" s="103" t="s">
        <v>60</v>
      </c>
      <c r="G404" s="51">
        <v>1581.52</v>
      </c>
      <c r="H404" s="193" t="s">
        <v>2535</v>
      </c>
      <c r="I404" s="201">
        <v>0.17</v>
      </c>
    </row>
    <row r="405" spans="1:9">
      <c r="A405" s="101" t="s">
        <v>1710</v>
      </c>
      <c r="B405" s="101" t="s">
        <v>373</v>
      </c>
      <c r="C405" s="102" t="s">
        <v>374</v>
      </c>
      <c r="D405" s="191">
        <v>0.17</v>
      </c>
      <c r="E405" s="205">
        <v>1.1498999999999999</v>
      </c>
      <c r="F405" s="103" t="s">
        <v>60</v>
      </c>
      <c r="G405" s="51">
        <v>1581.52</v>
      </c>
      <c r="H405" s="193" t="s">
        <v>2535</v>
      </c>
      <c r="I405" s="201">
        <v>0.17</v>
      </c>
    </row>
    <row r="406" spans="1:9">
      <c r="A406" s="101" t="s">
        <v>1711</v>
      </c>
      <c r="B406" s="101" t="s">
        <v>373</v>
      </c>
      <c r="C406" s="102" t="s">
        <v>374</v>
      </c>
      <c r="D406" s="191">
        <v>0.17</v>
      </c>
      <c r="E406" s="205">
        <v>1.1498999999999999</v>
      </c>
      <c r="F406" s="103" t="s">
        <v>60</v>
      </c>
      <c r="G406" s="51">
        <v>1581.52</v>
      </c>
      <c r="H406" s="193" t="s">
        <v>2535</v>
      </c>
      <c r="I406" s="201">
        <v>0.17</v>
      </c>
    </row>
    <row r="407" spans="1:9">
      <c r="A407" s="101" t="s">
        <v>1712</v>
      </c>
      <c r="B407" s="101" t="s">
        <v>373</v>
      </c>
      <c r="C407" s="102" t="s">
        <v>374</v>
      </c>
      <c r="D407" s="191">
        <v>0.17</v>
      </c>
      <c r="E407" s="205">
        <v>1.1498999999999999</v>
      </c>
      <c r="F407" s="103" t="s">
        <v>60</v>
      </c>
      <c r="G407" s="51">
        <v>1581.52</v>
      </c>
      <c r="H407" s="193" t="s">
        <v>2535</v>
      </c>
      <c r="I407" s="201">
        <v>0.17</v>
      </c>
    </row>
    <row r="408" spans="1:9">
      <c r="A408" s="101" t="s">
        <v>2517</v>
      </c>
      <c r="B408" s="101" t="s">
        <v>373</v>
      </c>
      <c r="C408" s="102" t="s">
        <v>374</v>
      </c>
      <c r="D408" s="191">
        <v>0.17</v>
      </c>
      <c r="E408" s="205">
        <v>1.1498999999999999</v>
      </c>
      <c r="F408" s="103" t="s">
        <v>60</v>
      </c>
      <c r="G408" s="51">
        <v>1581.52</v>
      </c>
      <c r="H408" s="193" t="s">
        <v>2535</v>
      </c>
      <c r="I408" s="201">
        <v>0.17</v>
      </c>
    </row>
    <row r="409" spans="1:9">
      <c r="A409" s="101" t="s">
        <v>375</v>
      </c>
      <c r="B409" s="101" t="s">
        <v>375</v>
      </c>
      <c r="C409" s="102" t="s">
        <v>376</v>
      </c>
      <c r="D409" s="191">
        <v>0.23499999999999999</v>
      </c>
      <c r="E409" s="205">
        <v>1.4569000000000001</v>
      </c>
      <c r="F409" s="103" t="s">
        <v>60</v>
      </c>
      <c r="G409" s="51">
        <v>0</v>
      </c>
      <c r="H409" s="193" t="s">
        <v>2528</v>
      </c>
      <c r="I409" s="201">
        <v>0</v>
      </c>
    </row>
    <row r="410" spans="1:9">
      <c r="A410" s="101" t="s">
        <v>151</v>
      </c>
      <c r="B410" s="101" t="s">
        <v>151</v>
      </c>
      <c r="C410" s="102" t="s">
        <v>1896</v>
      </c>
      <c r="D410" s="191">
        <v>0.127</v>
      </c>
      <c r="E410" s="205">
        <v>1.1802999999999999</v>
      </c>
      <c r="F410" s="103" t="s">
        <v>60</v>
      </c>
      <c r="G410" s="51">
        <v>0</v>
      </c>
      <c r="H410" s="193" t="s">
        <v>2528</v>
      </c>
      <c r="I410" s="201">
        <v>0</v>
      </c>
    </row>
    <row r="411" spans="1:9">
      <c r="A411" s="101" t="s">
        <v>2518</v>
      </c>
      <c r="B411" s="101" t="s">
        <v>151</v>
      </c>
      <c r="C411" s="102" t="s">
        <v>1896</v>
      </c>
      <c r="D411" s="191">
        <v>0.127</v>
      </c>
      <c r="E411" s="205">
        <v>1.1802999999999999</v>
      </c>
      <c r="F411" s="103" t="s">
        <v>60</v>
      </c>
      <c r="G411" s="51">
        <v>0</v>
      </c>
      <c r="H411" s="193" t="s">
        <v>2528</v>
      </c>
      <c r="I411" s="201">
        <v>0</v>
      </c>
    </row>
    <row r="412" spans="1:9">
      <c r="A412" s="101" t="s">
        <v>379</v>
      </c>
      <c r="B412" s="101" t="s">
        <v>379</v>
      </c>
      <c r="C412" s="102" t="s">
        <v>380</v>
      </c>
      <c r="D412" s="191">
        <v>0.57150000000000001</v>
      </c>
      <c r="E412" s="205">
        <v>0.9042</v>
      </c>
      <c r="F412" s="103" t="s">
        <v>60</v>
      </c>
      <c r="G412" s="51">
        <v>0</v>
      </c>
      <c r="H412" s="193" t="s">
        <v>2528</v>
      </c>
      <c r="I412" s="201">
        <v>0</v>
      </c>
    </row>
    <row r="413" spans="1:9">
      <c r="A413" s="101" t="s">
        <v>335</v>
      </c>
      <c r="B413" s="101" t="s">
        <v>335</v>
      </c>
      <c r="C413" s="102" t="s">
        <v>1881</v>
      </c>
      <c r="D413" s="191">
        <v>0.21099999999999999</v>
      </c>
      <c r="E413" s="205">
        <v>1.2310000000000001</v>
      </c>
      <c r="F413" s="103" t="s">
        <v>60</v>
      </c>
      <c r="G413" s="51">
        <v>1552.55</v>
      </c>
      <c r="H413" s="193" t="s">
        <v>2535</v>
      </c>
      <c r="I413" s="201">
        <v>0.17</v>
      </c>
    </row>
    <row r="414" spans="1:9">
      <c r="A414" s="101" t="s">
        <v>2010</v>
      </c>
      <c r="B414" s="101" t="s">
        <v>335</v>
      </c>
      <c r="C414" s="102" t="s">
        <v>1881</v>
      </c>
      <c r="D414" s="191">
        <v>0.21099999999999999</v>
      </c>
      <c r="E414" s="205">
        <v>1.2310000000000001</v>
      </c>
      <c r="F414" s="103" t="s">
        <v>60</v>
      </c>
      <c r="G414" s="51">
        <v>1552.55</v>
      </c>
      <c r="H414" s="193" t="s">
        <v>2535</v>
      </c>
      <c r="I414" s="201">
        <v>0.17</v>
      </c>
    </row>
    <row r="415" spans="1:9">
      <c r="A415" s="101" t="s">
        <v>2011</v>
      </c>
      <c r="B415" s="101" t="s">
        <v>335</v>
      </c>
      <c r="C415" s="102" t="s">
        <v>1881</v>
      </c>
      <c r="D415" s="191">
        <v>0.21099999999999999</v>
      </c>
      <c r="E415" s="205">
        <v>1.2310000000000001</v>
      </c>
      <c r="F415" s="103" t="s">
        <v>60</v>
      </c>
      <c r="G415" s="51">
        <v>1552.55</v>
      </c>
      <c r="H415" s="193" t="s">
        <v>2535</v>
      </c>
      <c r="I415" s="201">
        <v>0.17</v>
      </c>
    </row>
    <row r="416" spans="1:9">
      <c r="A416" s="101" t="s">
        <v>2519</v>
      </c>
      <c r="B416" s="101" t="s">
        <v>335</v>
      </c>
      <c r="C416" s="102" t="s">
        <v>1881</v>
      </c>
      <c r="D416" s="191">
        <v>0.21099999999999999</v>
      </c>
      <c r="E416" s="205">
        <v>1.2310000000000001</v>
      </c>
      <c r="F416" s="103" t="s">
        <v>60</v>
      </c>
      <c r="G416" s="51">
        <v>1552.55</v>
      </c>
      <c r="H416" s="193" t="s">
        <v>2535</v>
      </c>
      <c r="I416" s="201">
        <v>0.17</v>
      </c>
    </row>
    <row r="417" spans="1:9">
      <c r="A417" s="101" t="s">
        <v>336</v>
      </c>
      <c r="B417" s="101" t="s">
        <v>336</v>
      </c>
      <c r="C417" s="102" t="s">
        <v>1866</v>
      </c>
      <c r="D417" s="191">
        <v>0.30199999999999999</v>
      </c>
      <c r="E417" s="205">
        <v>1.5596000000000001</v>
      </c>
      <c r="F417" s="103" t="s">
        <v>60</v>
      </c>
      <c r="G417" s="51">
        <v>1923.8</v>
      </c>
      <c r="H417" s="193" t="s">
        <v>2535</v>
      </c>
      <c r="I417" s="201">
        <v>0.17</v>
      </c>
    </row>
    <row r="418" spans="1:9">
      <c r="A418" s="101" t="s">
        <v>1680</v>
      </c>
      <c r="B418" s="101" t="s">
        <v>336</v>
      </c>
      <c r="C418" s="102" t="s">
        <v>1866</v>
      </c>
      <c r="D418" s="191">
        <v>0.30199999999999999</v>
      </c>
      <c r="E418" s="205">
        <v>1.5596000000000001</v>
      </c>
      <c r="F418" s="103" t="s">
        <v>60</v>
      </c>
      <c r="G418" s="51">
        <v>1923.8</v>
      </c>
      <c r="H418" s="193" t="s">
        <v>2535</v>
      </c>
      <c r="I418" s="201">
        <v>0.17</v>
      </c>
    </row>
    <row r="419" spans="1:9">
      <c r="A419" s="101" t="s">
        <v>1681</v>
      </c>
      <c r="B419" s="101" t="s">
        <v>336</v>
      </c>
      <c r="C419" s="102" t="s">
        <v>1866</v>
      </c>
      <c r="D419" s="191">
        <v>0.30199999999999999</v>
      </c>
      <c r="E419" s="205">
        <v>1.5596000000000001</v>
      </c>
      <c r="F419" s="103" t="s">
        <v>60</v>
      </c>
      <c r="G419" s="51">
        <v>1923.8</v>
      </c>
      <c r="H419" s="193" t="s">
        <v>2535</v>
      </c>
      <c r="I419" s="201">
        <v>0.17</v>
      </c>
    </row>
    <row r="420" spans="1:9">
      <c r="A420" s="101" t="s">
        <v>1682</v>
      </c>
      <c r="B420" s="101" t="s">
        <v>336</v>
      </c>
      <c r="C420" s="102" t="s">
        <v>1866</v>
      </c>
      <c r="D420" s="191">
        <v>0.30199999999999999</v>
      </c>
      <c r="E420" s="205">
        <v>1.5596000000000001</v>
      </c>
      <c r="F420" s="103" t="s">
        <v>60</v>
      </c>
      <c r="G420" s="51">
        <v>1923.8</v>
      </c>
      <c r="H420" s="193" t="s">
        <v>2535</v>
      </c>
      <c r="I420" s="201">
        <v>0.17</v>
      </c>
    </row>
    <row r="421" spans="1:9">
      <c r="A421" s="101" t="s">
        <v>1683</v>
      </c>
      <c r="B421" s="101" t="s">
        <v>336</v>
      </c>
      <c r="C421" s="102" t="s">
        <v>1866</v>
      </c>
      <c r="D421" s="191">
        <v>0.30199999999999999</v>
      </c>
      <c r="E421" s="205">
        <v>1.5596000000000001</v>
      </c>
      <c r="F421" s="103" t="s">
        <v>60</v>
      </c>
      <c r="G421" s="51">
        <v>1923.8</v>
      </c>
      <c r="H421" s="193" t="s">
        <v>2535</v>
      </c>
      <c r="I421" s="201">
        <v>0.17</v>
      </c>
    </row>
    <row r="422" spans="1:9">
      <c r="A422" s="101" t="s">
        <v>2520</v>
      </c>
      <c r="B422" s="101" t="s">
        <v>336</v>
      </c>
      <c r="C422" s="102" t="s">
        <v>1866</v>
      </c>
      <c r="D422" s="191">
        <v>0.30199999999999999</v>
      </c>
      <c r="E422" s="205">
        <v>1.5596000000000001</v>
      </c>
      <c r="F422" s="103" t="s">
        <v>60</v>
      </c>
      <c r="G422" s="51">
        <v>1923.8</v>
      </c>
      <c r="H422" s="193" t="s">
        <v>2535</v>
      </c>
      <c r="I422" s="201">
        <v>0.17</v>
      </c>
    </row>
    <row r="423" spans="1:9">
      <c r="A423" s="101" t="s">
        <v>2521</v>
      </c>
      <c r="B423" s="101" t="s">
        <v>336</v>
      </c>
      <c r="C423" s="102" t="s">
        <v>1866</v>
      </c>
      <c r="D423" s="191">
        <v>0.30199999999999999</v>
      </c>
      <c r="E423" s="205">
        <v>1.5596000000000001</v>
      </c>
      <c r="F423" s="103" t="s">
        <v>60</v>
      </c>
      <c r="G423" s="51">
        <v>1923.8</v>
      </c>
      <c r="H423" s="193" t="s">
        <v>2535</v>
      </c>
      <c r="I423" s="201">
        <v>0.17</v>
      </c>
    </row>
    <row r="424" spans="1:9">
      <c r="A424" s="101" t="s">
        <v>2000</v>
      </c>
      <c r="B424" s="101" t="s">
        <v>384</v>
      </c>
      <c r="C424" s="102" t="s">
        <v>1950</v>
      </c>
      <c r="D424" s="191">
        <v>0.11600000000000001</v>
      </c>
      <c r="E424" s="205">
        <v>0.84630000000000005</v>
      </c>
      <c r="F424" s="103" t="s">
        <v>60</v>
      </c>
      <c r="G424" s="51">
        <v>0</v>
      </c>
      <c r="H424" s="193" t="s">
        <v>2528</v>
      </c>
      <c r="I424" s="201">
        <v>0</v>
      </c>
    </row>
    <row r="425" spans="1:9">
      <c r="A425" s="101" t="s">
        <v>1987</v>
      </c>
      <c r="B425" s="101" t="s">
        <v>384</v>
      </c>
      <c r="C425" s="102" t="s">
        <v>1950</v>
      </c>
      <c r="D425" s="191">
        <v>0.11600000000000001</v>
      </c>
      <c r="E425" s="205">
        <v>0.84630000000000005</v>
      </c>
      <c r="F425" s="103" t="s">
        <v>60</v>
      </c>
      <c r="G425" s="51">
        <v>0</v>
      </c>
      <c r="H425" s="193" t="s">
        <v>2528</v>
      </c>
      <c r="I425" s="201">
        <v>0</v>
      </c>
    </row>
    <row r="426" spans="1:9">
      <c r="A426" s="101" t="s">
        <v>384</v>
      </c>
      <c r="B426" s="101" t="s">
        <v>384</v>
      </c>
      <c r="C426" s="102" t="s">
        <v>1950</v>
      </c>
      <c r="D426" s="191">
        <v>0.11600000000000001</v>
      </c>
      <c r="E426" s="205">
        <v>0.84630000000000005</v>
      </c>
      <c r="F426" s="103" t="s">
        <v>60</v>
      </c>
      <c r="G426" s="51">
        <v>0</v>
      </c>
      <c r="H426" s="193" t="s">
        <v>2528</v>
      </c>
      <c r="I426" s="201">
        <v>0</v>
      </c>
    </row>
    <row r="427" spans="1:9">
      <c r="A427" s="101" t="s">
        <v>132</v>
      </c>
      <c r="B427" s="101" t="s">
        <v>132</v>
      </c>
      <c r="C427" s="102" t="s">
        <v>386</v>
      </c>
      <c r="D427" s="191">
        <v>0.16600000000000001</v>
      </c>
      <c r="E427" s="205">
        <v>1.3665</v>
      </c>
      <c r="F427" s="103" t="s">
        <v>60</v>
      </c>
      <c r="G427" s="51">
        <v>366.59</v>
      </c>
      <c r="H427" s="193" t="s">
        <v>2528</v>
      </c>
      <c r="I427" s="201">
        <v>0</v>
      </c>
    </row>
    <row r="428" spans="1:9">
      <c r="A428" s="101" t="s">
        <v>1784</v>
      </c>
      <c r="B428" s="101" t="s">
        <v>132</v>
      </c>
      <c r="C428" s="102" t="s">
        <v>386</v>
      </c>
      <c r="D428" s="191">
        <v>0.16600000000000001</v>
      </c>
      <c r="E428" s="205">
        <v>1.3665</v>
      </c>
      <c r="F428" s="103" t="s">
        <v>60</v>
      </c>
      <c r="G428" s="51">
        <v>366.59</v>
      </c>
      <c r="H428" s="193" t="s">
        <v>2528</v>
      </c>
      <c r="I428" s="201">
        <v>0</v>
      </c>
    </row>
    <row r="429" spans="1:9">
      <c r="A429" s="101" t="s">
        <v>385</v>
      </c>
      <c r="B429" s="101" t="s">
        <v>385</v>
      </c>
      <c r="C429" s="102" t="s">
        <v>1877</v>
      </c>
      <c r="D429" s="191">
        <v>0.20397999999999999</v>
      </c>
      <c r="E429" s="205">
        <v>2.9685000000000001</v>
      </c>
      <c r="F429" s="103" t="s">
        <v>60</v>
      </c>
      <c r="G429" s="51">
        <v>0</v>
      </c>
      <c r="H429" s="193" t="s">
        <v>2528</v>
      </c>
      <c r="I429" s="201">
        <v>0</v>
      </c>
    </row>
    <row r="430" spans="1:9">
      <c r="A430" s="101" t="s">
        <v>387</v>
      </c>
      <c r="B430" s="101" t="s">
        <v>387</v>
      </c>
      <c r="C430" s="102" t="s">
        <v>388</v>
      </c>
      <c r="D430" s="191">
        <v>0.43</v>
      </c>
      <c r="E430" s="205">
        <v>1.2763</v>
      </c>
      <c r="F430" s="103" t="s">
        <v>60</v>
      </c>
      <c r="G430" s="51">
        <v>0</v>
      </c>
      <c r="H430" s="193" t="s">
        <v>2528</v>
      </c>
      <c r="I430" s="201">
        <v>0</v>
      </c>
    </row>
    <row r="431" spans="1:9">
      <c r="A431" s="101" t="s">
        <v>389</v>
      </c>
      <c r="B431" s="101" t="s">
        <v>389</v>
      </c>
      <c r="C431" s="102" t="s">
        <v>1955</v>
      </c>
      <c r="D431" s="191">
        <v>0.13700000000000001</v>
      </c>
      <c r="E431" s="205">
        <v>1.2683</v>
      </c>
      <c r="F431" s="103" t="s">
        <v>60</v>
      </c>
      <c r="G431" s="51">
        <v>0</v>
      </c>
      <c r="H431" s="193" t="s">
        <v>2528</v>
      </c>
      <c r="I431" s="201">
        <v>0</v>
      </c>
    </row>
    <row r="432" spans="1:9">
      <c r="A432" s="101" t="s">
        <v>390</v>
      </c>
      <c r="B432" s="101" t="s">
        <v>390</v>
      </c>
      <c r="C432" s="102" t="s">
        <v>391</v>
      </c>
      <c r="D432" s="191">
        <v>0.33700000000000002</v>
      </c>
      <c r="E432" s="205">
        <v>1.401</v>
      </c>
      <c r="F432" s="103" t="s">
        <v>60</v>
      </c>
      <c r="G432" s="51">
        <v>0</v>
      </c>
      <c r="H432" s="193" t="s">
        <v>2528</v>
      </c>
      <c r="I432" s="201">
        <v>0</v>
      </c>
    </row>
    <row r="433" spans="1:9">
      <c r="A433" s="101" t="s">
        <v>393</v>
      </c>
      <c r="B433" s="101" t="s">
        <v>393</v>
      </c>
      <c r="C433" s="102" t="s">
        <v>394</v>
      </c>
      <c r="D433" s="191">
        <v>0.14099999999999999</v>
      </c>
      <c r="E433" s="205">
        <v>0.78469999999999995</v>
      </c>
      <c r="F433" s="103" t="s">
        <v>60</v>
      </c>
      <c r="G433" s="51">
        <v>68.95</v>
      </c>
      <c r="H433" s="193" t="s">
        <v>2528</v>
      </c>
      <c r="I433" s="201">
        <v>0</v>
      </c>
    </row>
    <row r="434" spans="1:9">
      <c r="A434" s="101" t="s">
        <v>395</v>
      </c>
      <c r="B434" s="101" t="s">
        <v>395</v>
      </c>
      <c r="C434" s="102" t="s">
        <v>1794</v>
      </c>
      <c r="D434" s="191">
        <v>0.215</v>
      </c>
      <c r="E434" s="205">
        <v>0.66500000000000004</v>
      </c>
      <c r="F434" s="103" t="s">
        <v>60</v>
      </c>
      <c r="G434" s="51">
        <v>0</v>
      </c>
      <c r="H434" s="193" t="s">
        <v>2528</v>
      </c>
      <c r="I434" s="201">
        <v>0</v>
      </c>
    </row>
    <row r="435" spans="1:9">
      <c r="A435" s="101" t="s">
        <v>396</v>
      </c>
      <c r="B435" s="101" t="s">
        <v>396</v>
      </c>
      <c r="C435" s="102" t="s">
        <v>1951</v>
      </c>
      <c r="D435" s="191">
        <v>0.128</v>
      </c>
      <c r="E435" s="205">
        <v>0.93369999999999997</v>
      </c>
      <c r="F435" s="103" t="s">
        <v>60</v>
      </c>
      <c r="G435" s="51">
        <v>0</v>
      </c>
      <c r="H435" s="193" t="s">
        <v>2528</v>
      </c>
      <c r="I435" s="201">
        <v>0</v>
      </c>
    </row>
    <row r="436" spans="1:9">
      <c r="A436" s="101" t="s">
        <v>2522</v>
      </c>
      <c r="B436" s="101" t="s">
        <v>396</v>
      </c>
      <c r="C436" s="102" t="s">
        <v>1951</v>
      </c>
      <c r="D436" s="191">
        <v>0.128</v>
      </c>
      <c r="E436" s="205">
        <v>0.93369999999999997</v>
      </c>
      <c r="F436" s="103" t="s">
        <v>60</v>
      </c>
      <c r="G436" s="51">
        <v>0</v>
      </c>
      <c r="H436" s="193" t="s">
        <v>2528</v>
      </c>
      <c r="I436" s="201">
        <v>0</v>
      </c>
    </row>
    <row r="437" spans="1:9">
      <c r="A437" s="101" t="s">
        <v>397</v>
      </c>
      <c r="B437" s="101" t="s">
        <v>397</v>
      </c>
      <c r="C437" s="102" t="s">
        <v>1909</v>
      </c>
      <c r="D437" s="191">
        <v>0.45067000000000002</v>
      </c>
      <c r="E437" s="205">
        <v>1.0457000000000001</v>
      </c>
      <c r="F437" s="103" t="s">
        <v>1729</v>
      </c>
      <c r="G437" s="51">
        <v>0</v>
      </c>
      <c r="H437" s="193" t="s">
        <v>2528</v>
      </c>
      <c r="I437" s="201">
        <v>0</v>
      </c>
    </row>
    <row r="438" spans="1:9">
      <c r="A438" s="101" t="s">
        <v>398</v>
      </c>
      <c r="B438" s="101" t="s">
        <v>398</v>
      </c>
      <c r="C438" s="102" t="s">
        <v>1865</v>
      </c>
      <c r="D438" s="191">
        <v>0.26300000000000001</v>
      </c>
      <c r="E438" s="205">
        <v>0.69410000000000005</v>
      </c>
      <c r="F438" s="103" t="s">
        <v>60</v>
      </c>
      <c r="G438" s="51">
        <v>0</v>
      </c>
      <c r="H438" s="193" t="s">
        <v>2528</v>
      </c>
      <c r="I438" s="201">
        <v>0</v>
      </c>
    </row>
    <row r="439" spans="1:9">
      <c r="A439" s="101" t="s">
        <v>144</v>
      </c>
      <c r="B439" s="101" t="s">
        <v>144</v>
      </c>
      <c r="C439" s="102" t="s">
        <v>1969</v>
      </c>
      <c r="D439" s="191">
        <v>0.127</v>
      </c>
      <c r="E439" s="205">
        <v>0.87819999999999998</v>
      </c>
      <c r="F439" s="103" t="s">
        <v>60</v>
      </c>
      <c r="G439" s="51">
        <v>176.98</v>
      </c>
      <c r="H439" s="193" t="s">
        <v>2528</v>
      </c>
      <c r="I439" s="201">
        <v>0</v>
      </c>
    </row>
    <row r="440" spans="1:9">
      <c r="A440" s="101" t="s">
        <v>2523</v>
      </c>
      <c r="B440" s="101" t="s">
        <v>399</v>
      </c>
      <c r="C440" s="102" t="s">
        <v>400</v>
      </c>
      <c r="D440" s="191">
        <v>0.28000000000000003</v>
      </c>
      <c r="E440" s="205">
        <v>0.76910000000000001</v>
      </c>
      <c r="F440" s="103" t="s">
        <v>60</v>
      </c>
      <c r="G440" s="51">
        <v>215.35</v>
      </c>
      <c r="H440" s="193" t="s">
        <v>2528</v>
      </c>
      <c r="I440" s="201">
        <v>0</v>
      </c>
    </row>
    <row r="441" spans="1:9">
      <c r="A441" s="101" t="s">
        <v>399</v>
      </c>
      <c r="B441" s="101" t="s">
        <v>399</v>
      </c>
      <c r="C441" s="102" t="s">
        <v>400</v>
      </c>
      <c r="D441" s="191">
        <v>0.28000000000000003</v>
      </c>
      <c r="E441" s="205">
        <v>0.76910000000000001</v>
      </c>
      <c r="F441" s="103" t="s">
        <v>60</v>
      </c>
      <c r="G441" s="51">
        <v>215.35</v>
      </c>
      <c r="H441" s="193" t="s">
        <v>2528</v>
      </c>
      <c r="I441" s="201">
        <v>0</v>
      </c>
    </row>
    <row r="442" spans="1:9">
      <c r="A442" s="101" t="s">
        <v>2524</v>
      </c>
      <c r="B442" s="101" t="s">
        <v>399</v>
      </c>
      <c r="C442" s="102" t="s">
        <v>400</v>
      </c>
      <c r="D442" s="191">
        <v>0.28000000000000003</v>
      </c>
      <c r="E442" s="205">
        <v>0.76910000000000001</v>
      </c>
      <c r="F442" s="103" t="s">
        <v>60</v>
      </c>
      <c r="G442" s="51">
        <v>215.35</v>
      </c>
      <c r="H442" s="193" t="s">
        <v>2528</v>
      </c>
      <c r="I442" s="201">
        <v>0</v>
      </c>
    </row>
    <row r="443" spans="1:9">
      <c r="A443" s="101" t="s">
        <v>401</v>
      </c>
      <c r="B443" s="101" t="s">
        <v>401</v>
      </c>
      <c r="C443" s="102" t="s">
        <v>402</v>
      </c>
      <c r="D443" s="191">
        <v>0.12</v>
      </c>
      <c r="E443" s="205">
        <v>1.5709</v>
      </c>
      <c r="F443" s="103" t="s">
        <v>60</v>
      </c>
      <c r="G443" s="51">
        <v>0</v>
      </c>
      <c r="H443" s="193" t="s">
        <v>2528</v>
      </c>
      <c r="I443" s="201">
        <v>0</v>
      </c>
    </row>
    <row r="444" spans="1:9">
      <c r="A444" s="101" t="s">
        <v>2401</v>
      </c>
      <c r="B444" s="101" t="s">
        <v>2401</v>
      </c>
      <c r="C444" s="102" t="s">
        <v>2402</v>
      </c>
      <c r="D444" s="191">
        <v>0.26483000000000001</v>
      </c>
      <c r="E444" s="205">
        <v>0.64100000000000001</v>
      </c>
      <c r="F444" s="103" t="s">
        <v>60</v>
      </c>
      <c r="G444" s="51">
        <v>0</v>
      </c>
      <c r="H444" s="193" t="s">
        <v>2528</v>
      </c>
      <c r="I444" s="201">
        <v>0</v>
      </c>
    </row>
    <row r="445" spans="1:9">
      <c r="A445" s="101" t="s">
        <v>2553</v>
      </c>
      <c r="B445" s="101" t="s">
        <v>2401</v>
      </c>
      <c r="C445" s="102" t="s">
        <v>2402</v>
      </c>
      <c r="D445" s="191">
        <v>0.26483000000000001</v>
      </c>
      <c r="E445" s="205">
        <v>0.64100000000000001</v>
      </c>
      <c r="F445" s="103" t="s">
        <v>60</v>
      </c>
      <c r="G445" s="51">
        <v>0</v>
      </c>
      <c r="H445" s="193" t="s">
        <v>2528</v>
      </c>
      <c r="I445" s="201">
        <v>0</v>
      </c>
    </row>
    <row r="446" spans="1:9">
      <c r="A446" s="101" t="s">
        <v>403</v>
      </c>
      <c r="B446" s="101" t="s">
        <v>403</v>
      </c>
      <c r="C446" s="102" t="s">
        <v>404</v>
      </c>
      <c r="D446" s="191">
        <v>0.20699999999999999</v>
      </c>
      <c r="E446" s="205">
        <v>0.81430000000000002</v>
      </c>
      <c r="F446" s="103" t="s">
        <v>60</v>
      </c>
      <c r="G446" s="51">
        <v>162.41999999999999</v>
      </c>
      <c r="H446" s="193" t="s">
        <v>2528</v>
      </c>
      <c r="I446" s="201">
        <v>0</v>
      </c>
    </row>
    <row r="447" spans="1:9">
      <c r="A447" s="101" t="s">
        <v>2525</v>
      </c>
      <c r="B447" s="101" t="s">
        <v>403</v>
      </c>
      <c r="C447" s="102" t="s">
        <v>404</v>
      </c>
      <c r="D447" s="191">
        <v>0.20699999999999999</v>
      </c>
      <c r="E447" s="205">
        <v>0.81430000000000002</v>
      </c>
      <c r="F447" s="103" t="s">
        <v>60</v>
      </c>
      <c r="G447" s="51">
        <v>162.41999999999999</v>
      </c>
      <c r="H447" s="193" t="s">
        <v>2528</v>
      </c>
      <c r="I447" s="201">
        <v>0</v>
      </c>
    </row>
    <row r="448" spans="1:9">
      <c r="A448" s="101" t="s">
        <v>2526</v>
      </c>
      <c r="B448" s="101" t="s">
        <v>403</v>
      </c>
      <c r="C448" s="102" t="s">
        <v>404</v>
      </c>
      <c r="D448" s="191">
        <v>0.20699999999999999</v>
      </c>
      <c r="E448" s="205">
        <v>0.81430000000000002</v>
      </c>
      <c r="F448" s="103" t="s">
        <v>60</v>
      </c>
      <c r="G448" s="51">
        <v>162.41999999999999</v>
      </c>
      <c r="H448" s="193" t="s">
        <v>2528</v>
      </c>
      <c r="I448" s="201">
        <v>0</v>
      </c>
    </row>
    <row r="449" spans="1:9">
      <c r="A449" s="101" t="s">
        <v>2562</v>
      </c>
      <c r="B449" s="101" t="s">
        <v>2562</v>
      </c>
      <c r="C449" s="102" t="s">
        <v>2563</v>
      </c>
      <c r="D449" s="191">
        <v>0.54200000000000004</v>
      </c>
      <c r="E449" s="205">
        <v>1</v>
      </c>
      <c r="F449" s="103" t="s">
        <v>60</v>
      </c>
      <c r="G449" s="51">
        <v>0</v>
      </c>
      <c r="H449" s="193" t="s">
        <v>2528</v>
      </c>
      <c r="I449" s="201">
        <v>0</v>
      </c>
    </row>
    <row r="450" spans="1:9">
      <c r="A450" s="101" t="s">
        <v>405</v>
      </c>
      <c r="B450" s="101" t="s">
        <v>405</v>
      </c>
      <c r="C450" s="102" t="s">
        <v>2527</v>
      </c>
      <c r="D450" s="191">
        <v>0.14299999999999999</v>
      </c>
      <c r="E450" s="205">
        <v>1.3837999999999999</v>
      </c>
      <c r="F450" s="103" t="s">
        <v>60</v>
      </c>
      <c r="G450" s="51">
        <v>0</v>
      </c>
      <c r="H450" s="193" t="s">
        <v>2528</v>
      </c>
      <c r="I450" s="201">
        <v>0</v>
      </c>
    </row>
    <row r="451" spans="1:9">
      <c r="A451" s="101" t="s">
        <v>1992</v>
      </c>
      <c r="B451" s="101" t="s">
        <v>406</v>
      </c>
      <c r="C451" s="102" t="s">
        <v>2034</v>
      </c>
      <c r="D451" s="191">
        <v>0.13900000000000001</v>
      </c>
      <c r="E451" s="205">
        <v>0.83489999999999998</v>
      </c>
      <c r="F451" s="103" t="s">
        <v>60</v>
      </c>
      <c r="G451" s="51">
        <v>0</v>
      </c>
      <c r="H451" s="193" t="s">
        <v>2528</v>
      </c>
      <c r="I451" s="201">
        <v>0</v>
      </c>
    </row>
    <row r="452" spans="1:9">
      <c r="A452" s="101" t="s">
        <v>1981</v>
      </c>
      <c r="B452" s="101" t="s">
        <v>406</v>
      </c>
      <c r="C452" s="102" t="s">
        <v>2034</v>
      </c>
      <c r="D452" s="191">
        <v>0.13900000000000001</v>
      </c>
      <c r="E452" s="205">
        <v>0.83489999999999998</v>
      </c>
      <c r="F452" s="103" t="s">
        <v>60</v>
      </c>
      <c r="G452" s="51">
        <v>0</v>
      </c>
      <c r="H452" s="193" t="s">
        <v>2528</v>
      </c>
      <c r="I452" s="201">
        <v>0</v>
      </c>
    </row>
    <row r="453" spans="1:9">
      <c r="A453" s="101" t="s">
        <v>406</v>
      </c>
      <c r="B453" s="101" t="s">
        <v>406</v>
      </c>
      <c r="C453" s="102" t="s">
        <v>2034</v>
      </c>
      <c r="D453" s="191">
        <v>0.13900000000000001</v>
      </c>
      <c r="E453" s="205">
        <v>0.83489999999999998</v>
      </c>
      <c r="F453" s="103" t="s">
        <v>60</v>
      </c>
      <c r="G453" s="51">
        <v>0</v>
      </c>
      <c r="H453" s="193" t="s">
        <v>2528</v>
      </c>
      <c r="I453" s="201">
        <v>0</v>
      </c>
    </row>
    <row r="454" spans="1:9">
      <c r="A454" s="101" t="s">
        <v>2003</v>
      </c>
      <c r="B454" s="101" t="s">
        <v>406</v>
      </c>
      <c r="C454" s="102" t="s">
        <v>2034</v>
      </c>
      <c r="D454" s="191">
        <v>0.13900000000000001</v>
      </c>
      <c r="E454" s="205">
        <v>0.83489999999999998</v>
      </c>
      <c r="F454" s="103" t="s">
        <v>60</v>
      </c>
      <c r="G454" s="51">
        <v>0</v>
      </c>
      <c r="H454" s="193" t="s">
        <v>2528</v>
      </c>
      <c r="I454" s="201">
        <v>0</v>
      </c>
    </row>
    <row r="455" spans="1:9">
      <c r="A455" s="101" t="s">
        <v>1684</v>
      </c>
      <c r="B455" s="101" t="s">
        <v>406</v>
      </c>
      <c r="C455" s="102" t="s">
        <v>2034</v>
      </c>
      <c r="D455" s="191">
        <v>0.13900000000000001</v>
      </c>
      <c r="E455" s="205">
        <v>0.83489999999999998</v>
      </c>
      <c r="F455" s="103" t="s">
        <v>60</v>
      </c>
      <c r="G455" s="51">
        <v>0</v>
      </c>
      <c r="H455" s="193" t="s">
        <v>2528</v>
      </c>
      <c r="I455" s="201">
        <v>0</v>
      </c>
    </row>
    <row r="456" spans="1:9">
      <c r="A456" s="101" t="s">
        <v>2554</v>
      </c>
      <c r="B456" s="101" t="s">
        <v>2554</v>
      </c>
      <c r="C456" s="102" t="s">
        <v>2555</v>
      </c>
      <c r="D456" s="191">
        <v>0.27285999999999999</v>
      </c>
      <c r="E456" s="205">
        <v>1</v>
      </c>
      <c r="F456" s="103" t="s">
        <v>60</v>
      </c>
      <c r="G456" s="51">
        <v>0</v>
      </c>
      <c r="H456" s="193" t="s">
        <v>2528</v>
      </c>
      <c r="I456" s="201">
        <v>0</v>
      </c>
    </row>
  </sheetData>
  <sheetProtection password="B0F7" sheet="1" objects="1" scenarios="1"/>
  <sortState ref="A2:I453">
    <sortCondition ref="C2:C453"/>
    <sortCondition ref="A2:A453"/>
  </sortState>
  <conditionalFormatting sqref="A11:B11">
    <cfRule type="duplicateValues" dxfId="1" priority="7"/>
    <cfRule type="duplicateValues" dxfId="0" priority="8"/>
  </conditionalFormatting>
  <printOptions horizontalCentered="1"/>
  <pageMargins left="0" right="0" top="0.75" bottom="0.75" header="0.3" footer="0.3"/>
  <pageSetup scale="72" orientation="portrait" r:id="rId1"/>
  <rowBreaks count="5" manualBreakCount="5">
    <brk id="67" max="16383" man="1"/>
    <brk id="133" max="16383" man="1"/>
    <brk id="199" max="16383" man="1"/>
    <brk id="266" max="16383" man="1"/>
    <brk id="3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zoomScaleNormal="100" workbookViewId="0"/>
  </sheetViews>
  <sheetFormatPr defaultRowHeight="12.75"/>
  <cols>
    <col min="2" max="2" width="46.140625" customWidth="1"/>
    <col min="3" max="3" width="12.5703125" customWidth="1"/>
  </cols>
  <sheetData>
    <row r="2" spans="2:3">
      <c r="B2" s="347" t="s">
        <v>1743</v>
      </c>
      <c r="C2" s="350" t="s">
        <v>1744</v>
      </c>
    </row>
    <row r="3" spans="2:3">
      <c r="B3" s="348"/>
      <c r="C3" s="351"/>
    </row>
    <row r="4" spans="2:3">
      <c r="B4" s="349"/>
      <c r="C4" s="352"/>
    </row>
    <row r="5" spans="2:3">
      <c r="B5" s="1" t="s">
        <v>1754</v>
      </c>
      <c r="C5" s="111">
        <v>0.27285999999999999</v>
      </c>
    </row>
    <row r="6" spans="2:3">
      <c r="B6" s="1" t="s">
        <v>55</v>
      </c>
      <c r="C6" s="2">
        <v>1</v>
      </c>
    </row>
    <row r="7" spans="2:3">
      <c r="B7" s="1" t="s">
        <v>57</v>
      </c>
      <c r="C7" s="113" t="s">
        <v>60</v>
      </c>
    </row>
    <row r="8" spans="2:3">
      <c r="B8" s="3" t="s">
        <v>1861</v>
      </c>
      <c r="C8" s="112">
        <v>0</v>
      </c>
    </row>
    <row r="9" spans="2:3">
      <c r="B9" s="1" t="s">
        <v>1755</v>
      </c>
      <c r="C9" s="204">
        <v>1</v>
      </c>
    </row>
    <row r="10" spans="2:3">
      <c r="B10" s="4" t="s">
        <v>1824</v>
      </c>
      <c r="C10" s="203">
        <v>0</v>
      </c>
    </row>
  </sheetData>
  <sheetProtection password="B0F7" sheet="1" objects="1" scenarios="1"/>
  <mergeCells count="2">
    <mergeCell ref="B2:B4"/>
    <mergeCell ref="C2:C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F4FC6-0926-4768-8C75-2DFD2000EA2B}">
  <ds:schemaRefs>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Structure</vt:lpstr>
      <vt:lpstr>Calculator Instructions</vt:lpstr>
      <vt:lpstr>Interactive Calculator</vt:lpstr>
      <vt:lpstr>DRG Table</vt:lpstr>
      <vt:lpstr>Provider Adjustor</vt:lpstr>
      <vt:lpstr>Provider Table</vt:lpstr>
      <vt:lpstr>Non-Participating Provs</vt:lpstr>
      <vt:lpstr>'Interactive Calculator'!_PRIVIA_COMMENT_DF2A9CCF_274F_46E8_85B6_</vt:lpstr>
      <vt:lpstr>Cov_chg</vt:lpstr>
      <vt:lpstr>Disch_stat</vt:lpstr>
      <vt:lpstr>DRG_Base_Pay</vt:lpstr>
      <vt:lpstr>NICU</vt:lpstr>
      <vt:lpstr>'DRG Table'!Print_Area</vt:lpstr>
      <vt:lpstr>'Interactive Calculator'!Print_Area</vt:lpstr>
      <vt:lpstr>'DRG Table'!Print_Titles</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Wallace, Thomas J.</cp:lastModifiedBy>
  <cp:lastPrinted>2013-11-01T12:53:31Z</cp:lastPrinted>
  <dcterms:created xsi:type="dcterms:W3CDTF">2008-08-08T02:49:05Z</dcterms:created>
  <dcterms:modified xsi:type="dcterms:W3CDTF">2018-01-24T13:21:42Z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